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ZTI" sheetId="3" r:id="rId3"/>
    <sheet name="03 - Silnoproudá elektrot..." sheetId="4" r:id="rId4"/>
    <sheet name="04 - Slaboproudá zařízení" sheetId="5" r:id="rId5"/>
    <sheet name="05 - VZT" sheetId="6" r:id="rId6"/>
    <sheet name="06 - Vytápění" sheetId="7" r:id="rId7"/>
    <sheet name="10 - Komunikace a zpevněn..." sheetId="8" r:id="rId8"/>
    <sheet name="20 - Venkovní úpravy" sheetId="9" r:id="rId9"/>
    <sheet name="VON - Vedlejší a ostatní ...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'01 - Stavební část'!$C$109:$K$1295</definedName>
    <definedName name="_xlnm.Print_Area" localSheetId="1">'01 - Stavební část'!$C$4:$J$39,'01 - Stavební část'!$C$45:$J$91,'01 - Stavební část'!$C$97:$K$1295</definedName>
    <definedName name="_xlnm.Print_Titles" localSheetId="1">'01 - Stavební část'!$109:$109</definedName>
    <definedName name="_xlnm._FilterDatabase" localSheetId="2" hidden="1">'02 - ZTI'!$C$91:$K$276</definedName>
    <definedName name="_xlnm.Print_Area" localSheetId="2">'02 - ZTI'!$C$4:$J$39,'02 - ZTI'!$C$45:$J$73,'02 - ZTI'!$C$79:$K$276</definedName>
    <definedName name="_xlnm.Print_Titles" localSheetId="2">'02 - ZTI'!$91:$91</definedName>
    <definedName name="_xlnm._FilterDatabase" localSheetId="3" hidden="1">'03 - Silnoproudá elektrot...'!$C$84:$K$264</definedName>
    <definedName name="_xlnm.Print_Area" localSheetId="3">'03 - Silnoproudá elektrot...'!$C$4:$J$39,'03 - Silnoproudá elektrot...'!$C$45:$J$66,'03 - Silnoproudá elektrot...'!$C$72:$K$264</definedName>
    <definedName name="_xlnm.Print_Titles" localSheetId="3">'03 - Silnoproudá elektrot...'!$84:$84</definedName>
    <definedName name="_xlnm._FilterDatabase" localSheetId="4" hidden="1">'04 - Slaboproudá zařízení'!$C$96:$K$315</definedName>
    <definedName name="_xlnm.Print_Area" localSheetId="4">'04 - Slaboproudá zařízení'!$C$4:$J$39,'04 - Slaboproudá zařízení'!$C$45:$J$78,'04 - Slaboproudá zařízení'!$C$84:$K$315</definedName>
    <definedName name="_xlnm.Print_Titles" localSheetId="4">'04 - Slaboproudá zařízení'!$96:$96</definedName>
    <definedName name="_xlnm._FilterDatabase" localSheetId="5" hidden="1">'05 - VZT'!$C$81:$K$230</definedName>
    <definedName name="_xlnm.Print_Area" localSheetId="5">'05 - VZT'!$C$4:$J$39,'05 - VZT'!$C$45:$J$63,'05 - VZT'!$C$69:$K$230</definedName>
    <definedName name="_xlnm.Print_Titles" localSheetId="5">'05 - VZT'!$81:$81</definedName>
    <definedName name="_xlnm._FilterDatabase" localSheetId="6" hidden="1">'06 - Vytápění'!$C$87:$K$233</definedName>
    <definedName name="_xlnm.Print_Area" localSheetId="6">'06 - Vytápění'!$C$4:$J$39,'06 - Vytápění'!$C$45:$J$69,'06 - Vytápění'!$C$75:$K$233</definedName>
    <definedName name="_xlnm.Print_Titles" localSheetId="6">'06 - Vytápění'!$87:$87</definedName>
    <definedName name="_xlnm._FilterDatabase" localSheetId="7" hidden="1">'10 - Komunikace a zpevněn...'!$C$86:$K$155</definedName>
    <definedName name="_xlnm.Print_Area" localSheetId="7">'10 - Komunikace a zpevněn...'!$C$4:$J$39,'10 - Komunikace a zpevněn...'!$C$45:$J$68,'10 - Komunikace a zpevněn...'!$C$74:$K$155</definedName>
    <definedName name="_xlnm.Print_Titles" localSheetId="7">'10 - Komunikace a zpevněn...'!$86:$86</definedName>
    <definedName name="_xlnm._FilterDatabase" localSheetId="8" hidden="1">'20 - Venkovní úpravy'!$C$84:$K$185</definedName>
    <definedName name="_xlnm.Print_Area" localSheetId="8">'20 - Venkovní úpravy'!$C$4:$J$39,'20 - Venkovní úpravy'!$C$45:$J$66,'20 - Venkovní úpravy'!$C$72:$K$185</definedName>
    <definedName name="_xlnm.Print_Titles" localSheetId="8">'20 - Venkovní úpravy'!$84:$84</definedName>
    <definedName name="_xlnm._FilterDatabase" localSheetId="9" hidden="1">'VON - Vedlejší a ostatní ...'!$C$79:$K$84</definedName>
    <definedName name="_xlnm.Print_Area" localSheetId="9">'VON - Vedlejší a ostatní ...'!$C$4:$J$39,'VON - Vedlejší a ostatní ...'!$C$45:$J$61,'VON - Vedlejší a ostatní ...'!$C$67:$K$84</definedName>
    <definedName name="_xlnm.Print_Titles" localSheetId="9">'VON - Vedlejší a ostatní ...'!$79:$79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54"/>
  <c r="J20"/>
  <c r="J18"/>
  <c r="E18"/>
  <c r="F77"/>
  <c r="J17"/>
  <c r="J15"/>
  <c r="E15"/>
  <c r="F76"/>
  <c r="J14"/>
  <c r="J12"/>
  <c r="J52"/>
  <c r="E7"/>
  <c r="E70"/>
  <c i="9" r="J37"/>
  <c r="J36"/>
  <c i="1" r="AY62"/>
  <c i="9" r="J35"/>
  <c i="1" r="AX62"/>
  <c i="9" r="BI184"/>
  <c r="BH184"/>
  <c r="BG184"/>
  <c r="BF184"/>
  <c r="T184"/>
  <c r="T183"/>
  <c r="R184"/>
  <c r="R183"/>
  <c r="P184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82"/>
  <c r="J23"/>
  <c r="J21"/>
  <c r="E21"/>
  <c r="J81"/>
  <c r="J20"/>
  <c r="J18"/>
  <c r="E18"/>
  <c r="F82"/>
  <c r="J17"/>
  <c r="J15"/>
  <c r="E15"/>
  <c r="F81"/>
  <c r="J14"/>
  <c r="J12"/>
  <c r="J79"/>
  <c r="E7"/>
  <c r="E48"/>
  <c i="8" r="J37"/>
  <c r="J36"/>
  <c i="1" r="AY61"/>
  <c i="8" r="J35"/>
  <c i="1" r="AX61"/>
  <c i="8"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89"/>
  <c r="BH89"/>
  <c r="BG89"/>
  <c r="BF89"/>
  <c r="T89"/>
  <c r="T88"/>
  <c r="R89"/>
  <c r="R88"/>
  <c r="P89"/>
  <c r="P88"/>
  <c r="F81"/>
  <c r="E79"/>
  <c r="F52"/>
  <c r="E50"/>
  <c r="J24"/>
  <c r="E24"/>
  <c r="J84"/>
  <c r="J23"/>
  <c r="J21"/>
  <c r="E21"/>
  <c r="J83"/>
  <c r="J20"/>
  <c r="J18"/>
  <c r="E18"/>
  <c r="F55"/>
  <c r="J17"/>
  <c r="J15"/>
  <c r="E15"/>
  <c r="F54"/>
  <c r="J14"/>
  <c r="J12"/>
  <c r="J81"/>
  <c r="E7"/>
  <c r="E77"/>
  <c i="7" r="J37"/>
  <c r="J36"/>
  <c i="1" r="AY60"/>
  <c i="7" r="J35"/>
  <c i="1" r="AX60"/>
  <c i="7" r="BI231"/>
  <c r="BH231"/>
  <c r="BG231"/>
  <c r="BF231"/>
  <c r="T231"/>
  <c r="T230"/>
  <c r="R231"/>
  <c r="R230"/>
  <c r="P231"/>
  <c r="P230"/>
  <c r="BI227"/>
  <c r="BH227"/>
  <c r="BG227"/>
  <c r="BF227"/>
  <c r="T227"/>
  <c r="T226"/>
  <c r="T225"/>
  <c r="R227"/>
  <c r="R226"/>
  <c r="R225"/>
  <c r="P227"/>
  <c r="P226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F82"/>
  <c r="E80"/>
  <c r="F52"/>
  <c r="E50"/>
  <c r="J24"/>
  <c r="E24"/>
  <c r="J55"/>
  <c r="J23"/>
  <c r="J21"/>
  <c r="E21"/>
  <c r="J84"/>
  <c r="J20"/>
  <c r="J18"/>
  <c r="E18"/>
  <c r="F85"/>
  <c r="J17"/>
  <c r="J15"/>
  <c r="E15"/>
  <c r="F54"/>
  <c r="J14"/>
  <c r="J12"/>
  <c r="J82"/>
  <c r="E7"/>
  <c r="E48"/>
  <c i="6" r="J37"/>
  <c r="J36"/>
  <c i="1" r="AY59"/>
  <c i="6" r="J35"/>
  <c i="1" r="AX59"/>
  <c i="6"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R84"/>
  <c r="P84"/>
  <c r="F76"/>
  <c r="E74"/>
  <c r="F52"/>
  <c r="E50"/>
  <c r="J24"/>
  <c r="E24"/>
  <c r="J79"/>
  <c r="J23"/>
  <c r="J21"/>
  <c r="E21"/>
  <c r="J54"/>
  <c r="J20"/>
  <c r="J18"/>
  <c r="E18"/>
  <c r="F79"/>
  <c r="J17"/>
  <c r="J15"/>
  <c r="E15"/>
  <c r="F54"/>
  <c r="J14"/>
  <c r="J12"/>
  <c r="J76"/>
  <c r="E7"/>
  <c r="E48"/>
  <c i="5" r="J251"/>
  <c r="J218"/>
  <c r="J200"/>
  <c r="J158"/>
  <c r="J103"/>
  <c r="J37"/>
  <c r="J36"/>
  <c i="1" r="AY58"/>
  <c i="5" r="J35"/>
  <c i="1" r="AX58"/>
  <c i="5" r="BI314"/>
  <c r="BH314"/>
  <c r="BG314"/>
  <c r="BF314"/>
  <c r="T314"/>
  <c r="T313"/>
  <c r="R314"/>
  <c r="R313"/>
  <c r="P314"/>
  <c r="P313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J73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J71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J6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J66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J63"/>
  <c r="BI100"/>
  <c r="BH100"/>
  <c r="BG100"/>
  <c r="BF100"/>
  <c r="T100"/>
  <c r="T99"/>
  <c r="T98"/>
  <c r="R100"/>
  <c r="R99"/>
  <c r="R98"/>
  <c r="P100"/>
  <c r="P99"/>
  <c r="P98"/>
  <c r="F91"/>
  <c r="E89"/>
  <c r="F52"/>
  <c r="E50"/>
  <c r="J24"/>
  <c r="E24"/>
  <c r="J94"/>
  <c r="J23"/>
  <c r="J21"/>
  <c r="E21"/>
  <c r="J54"/>
  <c r="J20"/>
  <c r="J18"/>
  <c r="E18"/>
  <c r="F55"/>
  <c r="J17"/>
  <c r="J15"/>
  <c r="E15"/>
  <c r="F93"/>
  <c r="J14"/>
  <c r="J12"/>
  <c r="J52"/>
  <c r="E7"/>
  <c r="E48"/>
  <c i="4" r="J37"/>
  <c r="J36"/>
  <c i="1" r="AY57"/>
  <c i="4" r="J35"/>
  <c i="1" r="AX57"/>
  <c i="4"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55"/>
  <c r="J23"/>
  <c r="J21"/>
  <c r="E21"/>
  <c r="J54"/>
  <c r="J20"/>
  <c r="J18"/>
  <c r="E18"/>
  <c r="F82"/>
  <c r="J17"/>
  <c r="J15"/>
  <c r="E15"/>
  <c r="F81"/>
  <c r="J14"/>
  <c r="J12"/>
  <c r="J79"/>
  <c r="E7"/>
  <c r="E75"/>
  <c i="3" r="J37"/>
  <c r="J36"/>
  <c i="1" r="AY56"/>
  <c i="3" r="J35"/>
  <c i="1" r="AX56"/>
  <c i="3"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T159"/>
  <c r="R160"/>
  <c r="R159"/>
  <c r="P160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7"/>
  <c r="BH147"/>
  <c r="BG147"/>
  <c r="BF147"/>
  <c r="T147"/>
  <c r="R147"/>
  <c r="P147"/>
  <c r="BI140"/>
  <c r="BH140"/>
  <c r="BG140"/>
  <c r="BF140"/>
  <c r="T140"/>
  <c r="R140"/>
  <c r="P140"/>
  <c r="BI137"/>
  <c r="BH137"/>
  <c r="BG137"/>
  <c r="BF137"/>
  <c r="T137"/>
  <c r="T136"/>
  <c r="R137"/>
  <c r="R136"/>
  <c r="P137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2"/>
  <c r="BH122"/>
  <c r="BG122"/>
  <c r="BF122"/>
  <c r="T122"/>
  <c r="R122"/>
  <c r="P122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99"/>
  <c r="BH99"/>
  <c r="BG99"/>
  <c r="BF99"/>
  <c r="T99"/>
  <c r="R99"/>
  <c r="P99"/>
  <c r="BI95"/>
  <c r="BH95"/>
  <c r="BG95"/>
  <c r="BF95"/>
  <c r="T95"/>
  <c r="R95"/>
  <c r="P95"/>
  <c r="F86"/>
  <c r="E84"/>
  <c r="F52"/>
  <c r="E50"/>
  <c r="J24"/>
  <c r="E24"/>
  <c r="J55"/>
  <c r="J23"/>
  <c r="J21"/>
  <c r="E21"/>
  <c r="J54"/>
  <c r="J20"/>
  <c r="J18"/>
  <c r="E18"/>
  <c r="F89"/>
  <c r="J17"/>
  <c r="J15"/>
  <c r="E15"/>
  <c r="F88"/>
  <c r="J14"/>
  <c r="J12"/>
  <c r="J52"/>
  <c r="E7"/>
  <c r="E82"/>
  <c i="2" r="J37"/>
  <c r="J36"/>
  <c i="1" r="AY55"/>
  <c i="2" r="J35"/>
  <c i="1" r="AX55"/>
  <c i="2" r="BI1288"/>
  <c r="BH1288"/>
  <c r="BG1288"/>
  <c r="BF1288"/>
  <c r="T1288"/>
  <c r="T1287"/>
  <c r="R1288"/>
  <c r="R1287"/>
  <c r="P1288"/>
  <c r="P1287"/>
  <c r="BI1282"/>
  <c r="BH1282"/>
  <c r="BG1282"/>
  <c r="BF1282"/>
  <c r="T1282"/>
  <c r="R1282"/>
  <c r="P1282"/>
  <c r="BI1277"/>
  <c r="BH1277"/>
  <c r="BG1277"/>
  <c r="BF1277"/>
  <c r="T1277"/>
  <c r="R1277"/>
  <c r="P1277"/>
  <c r="BI1274"/>
  <c r="BH1274"/>
  <c r="BG1274"/>
  <c r="BF1274"/>
  <c r="T1274"/>
  <c r="R1274"/>
  <c r="P1274"/>
  <c r="BI1272"/>
  <c r="BH1272"/>
  <c r="BG1272"/>
  <c r="BF1272"/>
  <c r="T1272"/>
  <c r="R1272"/>
  <c r="P1272"/>
  <c r="BI1269"/>
  <c r="BH1269"/>
  <c r="BG1269"/>
  <c r="BF1269"/>
  <c r="T1269"/>
  <c r="R1269"/>
  <c r="P1269"/>
  <c r="BI1266"/>
  <c r="BH1266"/>
  <c r="BG1266"/>
  <c r="BF1266"/>
  <c r="T1266"/>
  <c r="R1266"/>
  <c r="P1266"/>
  <c r="BI1263"/>
  <c r="BH1263"/>
  <c r="BG1263"/>
  <c r="BF1263"/>
  <c r="T1263"/>
  <c r="R1263"/>
  <c r="P1263"/>
  <c r="BI1261"/>
  <c r="BH1261"/>
  <c r="BG1261"/>
  <c r="BF1261"/>
  <c r="T1261"/>
  <c r="R1261"/>
  <c r="P1261"/>
  <c r="BI1258"/>
  <c r="BH1258"/>
  <c r="BG1258"/>
  <c r="BF1258"/>
  <c r="T1258"/>
  <c r="R1258"/>
  <c r="P1258"/>
  <c r="BI1256"/>
  <c r="BH1256"/>
  <c r="BG1256"/>
  <c r="BF1256"/>
  <c r="T1256"/>
  <c r="R1256"/>
  <c r="P1256"/>
  <c r="BI1253"/>
  <c r="BH1253"/>
  <c r="BG1253"/>
  <c r="BF1253"/>
  <c r="T1253"/>
  <c r="R1253"/>
  <c r="P1253"/>
  <c r="BI1248"/>
  <c r="BH1248"/>
  <c r="BG1248"/>
  <c r="BF1248"/>
  <c r="T1248"/>
  <c r="R1248"/>
  <c r="P1248"/>
  <c r="BI1245"/>
  <c r="BH1245"/>
  <c r="BG1245"/>
  <c r="BF1245"/>
  <c r="T1245"/>
  <c r="R1245"/>
  <c r="P1245"/>
  <c r="BI1242"/>
  <c r="BH1242"/>
  <c r="BG1242"/>
  <c r="BF1242"/>
  <c r="T1242"/>
  <c r="R1242"/>
  <c r="P1242"/>
  <c r="BI1240"/>
  <c r="BH1240"/>
  <c r="BG1240"/>
  <c r="BF1240"/>
  <c r="T1240"/>
  <c r="R1240"/>
  <c r="P1240"/>
  <c r="BI1237"/>
  <c r="BH1237"/>
  <c r="BG1237"/>
  <c r="BF1237"/>
  <c r="T1237"/>
  <c r="R1237"/>
  <c r="P1237"/>
  <c r="BI1235"/>
  <c r="BH1235"/>
  <c r="BG1235"/>
  <c r="BF1235"/>
  <c r="T1235"/>
  <c r="R1235"/>
  <c r="P1235"/>
  <c r="BI1232"/>
  <c r="BH1232"/>
  <c r="BG1232"/>
  <c r="BF1232"/>
  <c r="T1232"/>
  <c r="R1232"/>
  <c r="P1232"/>
  <c r="BI1228"/>
  <c r="BH1228"/>
  <c r="BG1228"/>
  <c r="BF1228"/>
  <c r="T1228"/>
  <c r="R1228"/>
  <c r="P1228"/>
  <c r="BI1226"/>
  <c r="BH1226"/>
  <c r="BG1226"/>
  <c r="BF1226"/>
  <c r="T1226"/>
  <c r="R1226"/>
  <c r="P1226"/>
  <c r="BI1225"/>
  <c r="BH1225"/>
  <c r="BG1225"/>
  <c r="BF1225"/>
  <c r="T1225"/>
  <c r="R1225"/>
  <c r="P1225"/>
  <c r="BI1224"/>
  <c r="BH1224"/>
  <c r="BG1224"/>
  <c r="BF1224"/>
  <c r="T1224"/>
  <c r="R1224"/>
  <c r="P1224"/>
  <c r="BI1223"/>
  <c r="BH1223"/>
  <c r="BG1223"/>
  <c r="BF1223"/>
  <c r="T1223"/>
  <c r="R1223"/>
  <c r="P1223"/>
  <c r="BI1222"/>
  <c r="BH1222"/>
  <c r="BG1222"/>
  <c r="BF1222"/>
  <c r="T1222"/>
  <c r="R1222"/>
  <c r="P1222"/>
  <c r="BI1221"/>
  <c r="BH1221"/>
  <c r="BG1221"/>
  <c r="BF1221"/>
  <c r="T1221"/>
  <c r="R1221"/>
  <c r="P1221"/>
  <c r="BI1220"/>
  <c r="BH1220"/>
  <c r="BG1220"/>
  <c r="BF1220"/>
  <c r="T1220"/>
  <c r="R1220"/>
  <c r="P1220"/>
  <c r="BI1219"/>
  <c r="BH1219"/>
  <c r="BG1219"/>
  <c r="BF1219"/>
  <c r="T1219"/>
  <c r="R1219"/>
  <c r="P1219"/>
  <c r="BI1218"/>
  <c r="BH1218"/>
  <c r="BG1218"/>
  <c r="BF1218"/>
  <c r="T1218"/>
  <c r="R1218"/>
  <c r="P1218"/>
  <c r="BI1217"/>
  <c r="BH1217"/>
  <c r="BG1217"/>
  <c r="BF1217"/>
  <c r="T1217"/>
  <c r="R1217"/>
  <c r="P1217"/>
  <c r="BI1216"/>
  <c r="BH1216"/>
  <c r="BG1216"/>
  <c r="BF1216"/>
  <c r="T1216"/>
  <c r="R1216"/>
  <c r="P1216"/>
  <c r="BI1215"/>
  <c r="BH1215"/>
  <c r="BG1215"/>
  <c r="BF1215"/>
  <c r="T1215"/>
  <c r="R1215"/>
  <c r="P1215"/>
  <c r="BI1214"/>
  <c r="BH1214"/>
  <c r="BG1214"/>
  <c r="BF1214"/>
  <c r="T1214"/>
  <c r="R1214"/>
  <c r="P1214"/>
  <c r="BI1213"/>
  <c r="BH1213"/>
  <c r="BG1213"/>
  <c r="BF1213"/>
  <c r="T1213"/>
  <c r="R1213"/>
  <c r="P1213"/>
  <c r="BI1212"/>
  <c r="BH1212"/>
  <c r="BG1212"/>
  <c r="BF1212"/>
  <c r="T1212"/>
  <c r="R1212"/>
  <c r="P1212"/>
  <c r="BI1209"/>
  <c r="BH1209"/>
  <c r="BG1209"/>
  <c r="BF1209"/>
  <c r="T1209"/>
  <c r="R1209"/>
  <c r="P1209"/>
  <c r="BI1208"/>
  <c r="BH1208"/>
  <c r="BG1208"/>
  <c r="BF1208"/>
  <c r="T1208"/>
  <c r="R1208"/>
  <c r="P1208"/>
  <c r="BI1205"/>
  <c r="BH1205"/>
  <c r="BG1205"/>
  <c r="BF1205"/>
  <c r="T1205"/>
  <c r="R1205"/>
  <c r="P1205"/>
  <c r="BI1204"/>
  <c r="BH1204"/>
  <c r="BG1204"/>
  <c r="BF1204"/>
  <c r="T1204"/>
  <c r="R1204"/>
  <c r="P1204"/>
  <c r="BI1202"/>
  <c r="BH1202"/>
  <c r="BG1202"/>
  <c r="BF1202"/>
  <c r="T1202"/>
  <c r="R1202"/>
  <c r="P1202"/>
  <c r="BI1198"/>
  <c r="BH1198"/>
  <c r="BG1198"/>
  <c r="BF1198"/>
  <c r="T1198"/>
  <c r="R1198"/>
  <c r="P1198"/>
  <c r="BI1197"/>
  <c r="BH1197"/>
  <c r="BG1197"/>
  <c r="BF1197"/>
  <c r="T1197"/>
  <c r="R1197"/>
  <c r="P1197"/>
  <c r="BI1195"/>
  <c r="BH1195"/>
  <c r="BG1195"/>
  <c r="BF1195"/>
  <c r="T1195"/>
  <c r="R1195"/>
  <c r="P1195"/>
  <c r="BI1193"/>
  <c r="BH1193"/>
  <c r="BG1193"/>
  <c r="BF1193"/>
  <c r="T1193"/>
  <c r="R1193"/>
  <c r="P1193"/>
  <c r="BI1191"/>
  <c r="BH1191"/>
  <c r="BG1191"/>
  <c r="BF1191"/>
  <c r="T1191"/>
  <c r="R1191"/>
  <c r="P1191"/>
  <c r="BI1189"/>
  <c r="BH1189"/>
  <c r="BG1189"/>
  <c r="BF1189"/>
  <c r="T1189"/>
  <c r="R1189"/>
  <c r="P1189"/>
  <c r="BI1186"/>
  <c r="BH1186"/>
  <c r="BG1186"/>
  <c r="BF1186"/>
  <c r="T1186"/>
  <c r="R1186"/>
  <c r="P1186"/>
  <c r="BI1185"/>
  <c r="BH1185"/>
  <c r="BG1185"/>
  <c r="BF1185"/>
  <c r="T1185"/>
  <c r="R1185"/>
  <c r="P1185"/>
  <c r="BI1183"/>
  <c r="BH1183"/>
  <c r="BG1183"/>
  <c r="BF1183"/>
  <c r="T1183"/>
  <c r="R1183"/>
  <c r="P1183"/>
  <c r="BI1182"/>
  <c r="BH1182"/>
  <c r="BG1182"/>
  <c r="BF1182"/>
  <c r="T1182"/>
  <c r="R1182"/>
  <c r="P1182"/>
  <c r="BI1178"/>
  <c r="BH1178"/>
  <c r="BG1178"/>
  <c r="BF1178"/>
  <c r="T1178"/>
  <c r="R1178"/>
  <c r="P1178"/>
  <c r="BI1177"/>
  <c r="BH1177"/>
  <c r="BG1177"/>
  <c r="BF1177"/>
  <c r="T1177"/>
  <c r="R1177"/>
  <c r="P1177"/>
  <c r="BI1173"/>
  <c r="BH1173"/>
  <c r="BG1173"/>
  <c r="BF1173"/>
  <c r="T1173"/>
  <c r="R1173"/>
  <c r="P1173"/>
  <c r="BI1170"/>
  <c r="BH1170"/>
  <c r="BG1170"/>
  <c r="BF1170"/>
  <c r="T1170"/>
  <c r="R1170"/>
  <c r="P1170"/>
  <c r="BI1168"/>
  <c r="BH1168"/>
  <c r="BG1168"/>
  <c r="BF1168"/>
  <c r="T1168"/>
  <c r="R1168"/>
  <c r="P1168"/>
  <c r="BI1167"/>
  <c r="BH1167"/>
  <c r="BG1167"/>
  <c r="BF1167"/>
  <c r="T1167"/>
  <c r="R1167"/>
  <c r="P1167"/>
  <c r="BI1165"/>
  <c r="BH1165"/>
  <c r="BG1165"/>
  <c r="BF1165"/>
  <c r="T1165"/>
  <c r="R1165"/>
  <c r="P1165"/>
  <c r="BI1164"/>
  <c r="BH1164"/>
  <c r="BG1164"/>
  <c r="BF1164"/>
  <c r="T1164"/>
  <c r="R1164"/>
  <c r="P1164"/>
  <c r="BI1139"/>
  <c r="BH1139"/>
  <c r="BG1139"/>
  <c r="BF1139"/>
  <c r="T1139"/>
  <c r="R1139"/>
  <c r="P1139"/>
  <c r="BI1136"/>
  <c r="BH1136"/>
  <c r="BG1136"/>
  <c r="BF1136"/>
  <c r="T1136"/>
  <c r="R1136"/>
  <c r="P1136"/>
  <c r="BI1135"/>
  <c r="BH1135"/>
  <c r="BG1135"/>
  <c r="BF1135"/>
  <c r="T1135"/>
  <c r="R1135"/>
  <c r="P1135"/>
  <c r="BI1134"/>
  <c r="BH1134"/>
  <c r="BG1134"/>
  <c r="BF1134"/>
  <c r="T1134"/>
  <c r="R1134"/>
  <c r="P1134"/>
  <c r="BI1132"/>
  <c r="BH1132"/>
  <c r="BG1132"/>
  <c r="BF1132"/>
  <c r="T1132"/>
  <c r="R1132"/>
  <c r="P1132"/>
  <c r="BI1131"/>
  <c r="BH1131"/>
  <c r="BG1131"/>
  <c r="BF1131"/>
  <c r="T1131"/>
  <c r="R1131"/>
  <c r="P1131"/>
  <c r="BI1130"/>
  <c r="BH1130"/>
  <c r="BG1130"/>
  <c r="BF1130"/>
  <c r="T1130"/>
  <c r="R1130"/>
  <c r="P1130"/>
  <c r="BI1128"/>
  <c r="BH1128"/>
  <c r="BG1128"/>
  <c r="BF1128"/>
  <c r="T1128"/>
  <c r="R1128"/>
  <c r="P1128"/>
  <c r="BI1127"/>
  <c r="BH1127"/>
  <c r="BG1127"/>
  <c r="BF1127"/>
  <c r="T1127"/>
  <c r="R1127"/>
  <c r="P1127"/>
  <c r="BI1125"/>
  <c r="BH1125"/>
  <c r="BG1125"/>
  <c r="BF1125"/>
  <c r="T1125"/>
  <c r="R1125"/>
  <c r="P1125"/>
  <c r="BI1124"/>
  <c r="BH1124"/>
  <c r="BG1124"/>
  <c r="BF1124"/>
  <c r="T1124"/>
  <c r="R1124"/>
  <c r="P1124"/>
  <c r="BI1123"/>
  <c r="BH1123"/>
  <c r="BG1123"/>
  <c r="BF1123"/>
  <c r="T1123"/>
  <c r="R1123"/>
  <c r="P1123"/>
  <c r="BI1121"/>
  <c r="BH1121"/>
  <c r="BG1121"/>
  <c r="BF1121"/>
  <c r="T1121"/>
  <c r="R1121"/>
  <c r="P1121"/>
  <c r="BI1119"/>
  <c r="BH1119"/>
  <c r="BG1119"/>
  <c r="BF1119"/>
  <c r="T1119"/>
  <c r="R1119"/>
  <c r="P1119"/>
  <c r="BI1118"/>
  <c r="BH1118"/>
  <c r="BG1118"/>
  <c r="BF1118"/>
  <c r="T1118"/>
  <c r="R1118"/>
  <c r="P1118"/>
  <c r="BI1116"/>
  <c r="BH1116"/>
  <c r="BG1116"/>
  <c r="BF1116"/>
  <c r="T1116"/>
  <c r="R1116"/>
  <c r="P1116"/>
  <c r="BI1115"/>
  <c r="BH1115"/>
  <c r="BG1115"/>
  <c r="BF1115"/>
  <c r="T1115"/>
  <c r="R1115"/>
  <c r="P1115"/>
  <c r="BI1113"/>
  <c r="BH1113"/>
  <c r="BG1113"/>
  <c r="BF1113"/>
  <c r="T1113"/>
  <c r="R1113"/>
  <c r="P1113"/>
  <c r="BI1112"/>
  <c r="BH1112"/>
  <c r="BG1112"/>
  <c r="BF1112"/>
  <c r="T1112"/>
  <c r="R1112"/>
  <c r="P1112"/>
  <c r="BI1110"/>
  <c r="BH1110"/>
  <c r="BG1110"/>
  <c r="BF1110"/>
  <c r="T1110"/>
  <c r="R1110"/>
  <c r="P1110"/>
  <c r="BI1109"/>
  <c r="BH1109"/>
  <c r="BG1109"/>
  <c r="BF1109"/>
  <c r="T1109"/>
  <c r="R1109"/>
  <c r="P1109"/>
  <c r="BI1107"/>
  <c r="BH1107"/>
  <c r="BG1107"/>
  <c r="BF1107"/>
  <c r="T1107"/>
  <c r="R1107"/>
  <c r="P1107"/>
  <c r="BI1106"/>
  <c r="BH1106"/>
  <c r="BG1106"/>
  <c r="BF1106"/>
  <c r="T1106"/>
  <c r="R1106"/>
  <c r="P1106"/>
  <c r="BI1104"/>
  <c r="BH1104"/>
  <c r="BG1104"/>
  <c r="BF1104"/>
  <c r="T1104"/>
  <c r="R1104"/>
  <c r="P1104"/>
  <c r="BI1103"/>
  <c r="BH1103"/>
  <c r="BG1103"/>
  <c r="BF1103"/>
  <c r="T1103"/>
  <c r="R1103"/>
  <c r="P1103"/>
  <c r="BI1101"/>
  <c r="BH1101"/>
  <c r="BG1101"/>
  <c r="BF1101"/>
  <c r="T1101"/>
  <c r="R1101"/>
  <c r="P1101"/>
  <c r="BI1100"/>
  <c r="BH1100"/>
  <c r="BG1100"/>
  <c r="BF1100"/>
  <c r="T1100"/>
  <c r="R1100"/>
  <c r="P1100"/>
  <c r="BI1098"/>
  <c r="BH1098"/>
  <c r="BG1098"/>
  <c r="BF1098"/>
  <c r="T1098"/>
  <c r="R1098"/>
  <c r="P1098"/>
  <c r="BI1097"/>
  <c r="BH1097"/>
  <c r="BG1097"/>
  <c r="BF1097"/>
  <c r="T1097"/>
  <c r="R1097"/>
  <c r="P1097"/>
  <c r="BI1095"/>
  <c r="BH1095"/>
  <c r="BG1095"/>
  <c r="BF1095"/>
  <c r="T1095"/>
  <c r="R1095"/>
  <c r="P1095"/>
  <c r="BI1091"/>
  <c r="BH1091"/>
  <c r="BG1091"/>
  <c r="BF1091"/>
  <c r="T1091"/>
  <c r="R1091"/>
  <c r="P1091"/>
  <c r="BI1089"/>
  <c r="BH1089"/>
  <c r="BG1089"/>
  <c r="BF1089"/>
  <c r="T1089"/>
  <c r="R1089"/>
  <c r="P1089"/>
  <c r="BI1088"/>
  <c r="BH1088"/>
  <c r="BG1088"/>
  <c r="BF1088"/>
  <c r="T1088"/>
  <c r="R1088"/>
  <c r="P1088"/>
  <c r="BI1087"/>
  <c r="BH1087"/>
  <c r="BG1087"/>
  <c r="BF1087"/>
  <c r="T1087"/>
  <c r="R1087"/>
  <c r="P1087"/>
  <c r="BI1085"/>
  <c r="BH1085"/>
  <c r="BG1085"/>
  <c r="BF1085"/>
  <c r="T1085"/>
  <c r="R1085"/>
  <c r="P1085"/>
  <c r="BI1084"/>
  <c r="BH1084"/>
  <c r="BG1084"/>
  <c r="BF1084"/>
  <c r="T1084"/>
  <c r="R1084"/>
  <c r="P1084"/>
  <c r="BI1082"/>
  <c r="BH1082"/>
  <c r="BG1082"/>
  <c r="BF1082"/>
  <c r="T1082"/>
  <c r="R1082"/>
  <c r="P1082"/>
  <c r="BI1081"/>
  <c r="BH1081"/>
  <c r="BG1081"/>
  <c r="BF1081"/>
  <c r="T1081"/>
  <c r="R1081"/>
  <c r="P1081"/>
  <c r="BI1080"/>
  <c r="BH1080"/>
  <c r="BG1080"/>
  <c r="BF1080"/>
  <c r="T1080"/>
  <c r="R1080"/>
  <c r="P1080"/>
  <c r="BI1078"/>
  <c r="BH1078"/>
  <c r="BG1078"/>
  <c r="BF1078"/>
  <c r="T1078"/>
  <c r="R1078"/>
  <c r="P1078"/>
  <c r="BI1077"/>
  <c r="BH1077"/>
  <c r="BG1077"/>
  <c r="BF1077"/>
  <c r="T1077"/>
  <c r="R1077"/>
  <c r="P1077"/>
  <c r="BI1075"/>
  <c r="BH1075"/>
  <c r="BG1075"/>
  <c r="BF1075"/>
  <c r="T1075"/>
  <c r="R1075"/>
  <c r="P1075"/>
  <c r="BI1074"/>
  <c r="BH1074"/>
  <c r="BG1074"/>
  <c r="BF1074"/>
  <c r="T1074"/>
  <c r="R1074"/>
  <c r="P1074"/>
  <c r="BI1072"/>
  <c r="BH1072"/>
  <c r="BG1072"/>
  <c r="BF1072"/>
  <c r="T1072"/>
  <c r="R1072"/>
  <c r="P1072"/>
  <c r="BI1071"/>
  <c r="BH1071"/>
  <c r="BG1071"/>
  <c r="BF1071"/>
  <c r="T1071"/>
  <c r="R1071"/>
  <c r="P1071"/>
  <c r="BI1070"/>
  <c r="BH1070"/>
  <c r="BG1070"/>
  <c r="BF1070"/>
  <c r="T1070"/>
  <c r="R1070"/>
  <c r="P1070"/>
  <c r="BI1068"/>
  <c r="BH1068"/>
  <c r="BG1068"/>
  <c r="BF1068"/>
  <c r="T1068"/>
  <c r="R1068"/>
  <c r="P1068"/>
  <c r="BI1067"/>
  <c r="BH1067"/>
  <c r="BG1067"/>
  <c r="BF1067"/>
  <c r="T1067"/>
  <c r="R1067"/>
  <c r="P1067"/>
  <c r="BI1065"/>
  <c r="BH1065"/>
  <c r="BG1065"/>
  <c r="BF1065"/>
  <c r="T1065"/>
  <c r="R1065"/>
  <c r="P1065"/>
  <c r="BI1064"/>
  <c r="BH1064"/>
  <c r="BG1064"/>
  <c r="BF1064"/>
  <c r="T1064"/>
  <c r="R1064"/>
  <c r="P1064"/>
  <c r="BI1062"/>
  <c r="BH1062"/>
  <c r="BG1062"/>
  <c r="BF1062"/>
  <c r="T1062"/>
  <c r="R1062"/>
  <c r="P1062"/>
  <c r="BI1061"/>
  <c r="BH1061"/>
  <c r="BG1061"/>
  <c r="BF1061"/>
  <c r="T1061"/>
  <c r="R1061"/>
  <c r="P1061"/>
  <c r="BI1059"/>
  <c r="BH1059"/>
  <c r="BG1059"/>
  <c r="BF1059"/>
  <c r="T1059"/>
  <c r="R1059"/>
  <c r="P1059"/>
  <c r="BI1057"/>
  <c r="BH1057"/>
  <c r="BG1057"/>
  <c r="BF1057"/>
  <c r="T1057"/>
  <c r="R1057"/>
  <c r="P1057"/>
  <c r="BI1054"/>
  <c r="BH1054"/>
  <c r="BG1054"/>
  <c r="BF1054"/>
  <c r="T1054"/>
  <c r="R1054"/>
  <c r="P1054"/>
  <c r="BI1053"/>
  <c r="BH1053"/>
  <c r="BG1053"/>
  <c r="BF1053"/>
  <c r="T1053"/>
  <c r="R1053"/>
  <c r="P1053"/>
  <c r="BI1042"/>
  <c r="BH1042"/>
  <c r="BG1042"/>
  <c r="BF1042"/>
  <c r="T1042"/>
  <c r="R1042"/>
  <c r="P1042"/>
  <c r="BI1041"/>
  <c r="BH1041"/>
  <c r="BG1041"/>
  <c r="BF1041"/>
  <c r="T1041"/>
  <c r="R1041"/>
  <c r="P1041"/>
  <c r="BI1036"/>
  <c r="BH1036"/>
  <c r="BG1036"/>
  <c r="BF1036"/>
  <c r="T1036"/>
  <c r="R1036"/>
  <c r="P1036"/>
  <c r="BI1035"/>
  <c r="BH1035"/>
  <c r="BG1035"/>
  <c r="BF1035"/>
  <c r="T1035"/>
  <c r="R1035"/>
  <c r="P1035"/>
  <c r="BI1032"/>
  <c r="BH1032"/>
  <c r="BG1032"/>
  <c r="BF1032"/>
  <c r="T1032"/>
  <c r="R1032"/>
  <c r="P1032"/>
  <c r="BI1031"/>
  <c r="BH1031"/>
  <c r="BG1031"/>
  <c r="BF1031"/>
  <c r="T1031"/>
  <c r="R1031"/>
  <c r="P1031"/>
  <c r="BI1028"/>
  <c r="BH1028"/>
  <c r="BG1028"/>
  <c r="BF1028"/>
  <c r="T1028"/>
  <c r="R1028"/>
  <c r="P1028"/>
  <c r="BI1021"/>
  <c r="BH1021"/>
  <c r="BG1021"/>
  <c r="BF1021"/>
  <c r="T1021"/>
  <c r="R1021"/>
  <c r="P1021"/>
  <c r="BI1018"/>
  <c r="BH1018"/>
  <c r="BG1018"/>
  <c r="BF1018"/>
  <c r="T1018"/>
  <c r="R1018"/>
  <c r="P1018"/>
  <c r="BI1017"/>
  <c r="BH1017"/>
  <c r="BG1017"/>
  <c r="BF1017"/>
  <c r="T1017"/>
  <c r="R1017"/>
  <c r="P1017"/>
  <c r="BI1015"/>
  <c r="BH1015"/>
  <c r="BG1015"/>
  <c r="BF1015"/>
  <c r="T1015"/>
  <c r="R1015"/>
  <c r="P1015"/>
  <c r="BI1012"/>
  <c r="BH1012"/>
  <c r="BG1012"/>
  <c r="BF1012"/>
  <c r="T1012"/>
  <c r="R1012"/>
  <c r="P1012"/>
  <c r="BI1009"/>
  <c r="BH1009"/>
  <c r="BG1009"/>
  <c r="BF1009"/>
  <c r="T1009"/>
  <c r="R1009"/>
  <c r="P1009"/>
  <c r="BI1006"/>
  <c r="BH1006"/>
  <c r="BG1006"/>
  <c r="BF1006"/>
  <c r="T1006"/>
  <c r="R1006"/>
  <c r="P1006"/>
  <c r="BI999"/>
  <c r="BH999"/>
  <c r="BG999"/>
  <c r="BF999"/>
  <c r="T999"/>
  <c r="R999"/>
  <c r="P999"/>
  <c r="BI997"/>
  <c r="BH997"/>
  <c r="BG997"/>
  <c r="BF997"/>
  <c r="T997"/>
  <c r="R997"/>
  <c r="P997"/>
  <c r="BI972"/>
  <c r="BH972"/>
  <c r="BG972"/>
  <c r="BF972"/>
  <c r="T972"/>
  <c r="R972"/>
  <c r="P972"/>
  <c r="BI971"/>
  <c r="BH971"/>
  <c r="BG971"/>
  <c r="BF971"/>
  <c r="T971"/>
  <c r="R971"/>
  <c r="P971"/>
  <c r="BI970"/>
  <c r="BH970"/>
  <c r="BG970"/>
  <c r="BF970"/>
  <c r="T970"/>
  <c r="R970"/>
  <c r="P970"/>
  <c r="BI969"/>
  <c r="BH969"/>
  <c r="BG969"/>
  <c r="BF969"/>
  <c r="T969"/>
  <c r="R969"/>
  <c r="P969"/>
  <c r="BI967"/>
  <c r="BH967"/>
  <c r="BG967"/>
  <c r="BF967"/>
  <c r="T967"/>
  <c r="R967"/>
  <c r="P967"/>
  <c r="BI963"/>
  <c r="BH963"/>
  <c r="BG963"/>
  <c r="BF963"/>
  <c r="T963"/>
  <c r="R963"/>
  <c r="P963"/>
  <c r="BI962"/>
  <c r="BH962"/>
  <c r="BG962"/>
  <c r="BF962"/>
  <c r="T962"/>
  <c r="R962"/>
  <c r="P962"/>
  <c r="BI960"/>
  <c r="BH960"/>
  <c r="BG960"/>
  <c r="BF960"/>
  <c r="T960"/>
  <c r="R960"/>
  <c r="P960"/>
  <c r="BI958"/>
  <c r="BH958"/>
  <c r="BG958"/>
  <c r="BF958"/>
  <c r="T958"/>
  <c r="R958"/>
  <c r="P958"/>
  <c r="BI955"/>
  <c r="BH955"/>
  <c r="BG955"/>
  <c r="BF955"/>
  <c r="T955"/>
  <c r="R955"/>
  <c r="P955"/>
  <c r="BI952"/>
  <c r="BH952"/>
  <c r="BG952"/>
  <c r="BF952"/>
  <c r="T952"/>
  <c r="R952"/>
  <c r="P952"/>
  <c r="BI949"/>
  <c r="BH949"/>
  <c r="BG949"/>
  <c r="BF949"/>
  <c r="T949"/>
  <c r="R949"/>
  <c r="P949"/>
  <c r="BI945"/>
  <c r="BH945"/>
  <c r="BG945"/>
  <c r="BF945"/>
  <c r="T945"/>
  <c r="R945"/>
  <c r="P945"/>
  <c r="BI942"/>
  <c r="BH942"/>
  <c r="BG942"/>
  <c r="BF942"/>
  <c r="T942"/>
  <c r="R942"/>
  <c r="P942"/>
  <c r="BI941"/>
  <c r="BH941"/>
  <c r="BG941"/>
  <c r="BF941"/>
  <c r="T941"/>
  <c r="R941"/>
  <c r="P941"/>
  <c r="BI938"/>
  <c r="BH938"/>
  <c r="BG938"/>
  <c r="BF938"/>
  <c r="T938"/>
  <c r="R938"/>
  <c r="P938"/>
  <c r="BI935"/>
  <c r="BH935"/>
  <c r="BG935"/>
  <c r="BF935"/>
  <c r="T935"/>
  <c r="R935"/>
  <c r="P935"/>
  <c r="BI932"/>
  <c r="BH932"/>
  <c r="BG932"/>
  <c r="BF932"/>
  <c r="T932"/>
  <c r="R932"/>
  <c r="P932"/>
  <c r="BI929"/>
  <c r="BH929"/>
  <c r="BG929"/>
  <c r="BF929"/>
  <c r="T929"/>
  <c r="R929"/>
  <c r="P929"/>
  <c r="BI926"/>
  <c r="BH926"/>
  <c r="BG926"/>
  <c r="BF926"/>
  <c r="T926"/>
  <c r="R926"/>
  <c r="P926"/>
  <c r="BI923"/>
  <c r="BH923"/>
  <c r="BG923"/>
  <c r="BF923"/>
  <c r="T923"/>
  <c r="R923"/>
  <c r="P923"/>
  <c r="BI920"/>
  <c r="BH920"/>
  <c r="BG920"/>
  <c r="BF920"/>
  <c r="T920"/>
  <c r="R920"/>
  <c r="P920"/>
  <c r="BI918"/>
  <c r="BH918"/>
  <c r="BG918"/>
  <c r="BF918"/>
  <c r="T918"/>
  <c r="R918"/>
  <c r="P918"/>
  <c r="BI915"/>
  <c r="BH915"/>
  <c r="BG915"/>
  <c r="BF915"/>
  <c r="T915"/>
  <c r="R915"/>
  <c r="P915"/>
  <c r="BI912"/>
  <c r="BH912"/>
  <c r="BG912"/>
  <c r="BF912"/>
  <c r="T912"/>
  <c r="R912"/>
  <c r="P912"/>
  <c r="BI909"/>
  <c r="BH909"/>
  <c r="BG909"/>
  <c r="BF909"/>
  <c r="T909"/>
  <c r="R909"/>
  <c r="P909"/>
  <c r="BI906"/>
  <c r="BH906"/>
  <c r="BG906"/>
  <c r="BF906"/>
  <c r="T906"/>
  <c r="R906"/>
  <c r="P906"/>
  <c r="BI904"/>
  <c r="BH904"/>
  <c r="BG904"/>
  <c r="BF904"/>
  <c r="T904"/>
  <c r="R904"/>
  <c r="P904"/>
  <c r="BI901"/>
  <c r="BH901"/>
  <c r="BG901"/>
  <c r="BF901"/>
  <c r="T901"/>
  <c r="R901"/>
  <c r="P901"/>
  <c r="BI899"/>
  <c r="BH899"/>
  <c r="BG899"/>
  <c r="BF899"/>
  <c r="T899"/>
  <c r="R899"/>
  <c r="P899"/>
  <c r="BI896"/>
  <c r="BH896"/>
  <c r="BG896"/>
  <c r="BF896"/>
  <c r="T896"/>
  <c r="R896"/>
  <c r="P896"/>
  <c r="BI892"/>
  <c r="BH892"/>
  <c r="BG892"/>
  <c r="BF892"/>
  <c r="T892"/>
  <c r="R892"/>
  <c r="P892"/>
  <c r="BI890"/>
  <c r="BH890"/>
  <c r="BG890"/>
  <c r="BF890"/>
  <c r="T890"/>
  <c r="R890"/>
  <c r="P890"/>
  <c r="BI886"/>
  <c r="BH886"/>
  <c r="BG886"/>
  <c r="BF886"/>
  <c r="T886"/>
  <c r="R886"/>
  <c r="P886"/>
  <c r="BI883"/>
  <c r="BH883"/>
  <c r="BG883"/>
  <c r="BF883"/>
  <c r="T883"/>
  <c r="R883"/>
  <c r="P883"/>
  <c r="BI879"/>
  <c r="BH879"/>
  <c r="BG879"/>
  <c r="BF879"/>
  <c r="T879"/>
  <c r="R879"/>
  <c r="P879"/>
  <c r="BI871"/>
  <c r="BH871"/>
  <c r="BG871"/>
  <c r="BF871"/>
  <c r="T871"/>
  <c r="R871"/>
  <c r="P871"/>
  <c r="BI862"/>
  <c r="BH862"/>
  <c r="BG862"/>
  <c r="BF862"/>
  <c r="T862"/>
  <c r="R862"/>
  <c r="P862"/>
  <c r="BI848"/>
  <c r="BH848"/>
  <c r="BG848"/>
  <c r="BF848"/>
  <c r="T848"/>
  <c r="R848"/>
  <c r="P848"/>
  <c r="BI833"/>
  <c r="BH833"/>
  <c r="BG833"/>
  <c r="BF833"/>
  <c r="T833"/>
  <c r="R833"/>
  <c r="P833"/>
  <c r="BI823"/>
  <c r="BH823"/>
  <c r="BG823"/>
  <c r="BF823"/>
  <c r="T823"/>
  <c r="R823"/>
  <c r="P823"/>
  <c r="BI812"/>
  <c r="BH812"/>
  <c r="BG812"/>
  <c r="BF812"/>
  <c r="T812"/>
  <c r="R812"/>
  <c r="P812"/>
  <c r="BI809"/>
  <c r="BH809"/>
  <c r="BG809"/>
  <c r="BF809"/>
  <c r="T809"/>
  <c r="R809"/>
  <c r="P809"/>
  <c r="BI806"/>
  <c r="BH806"/>
  <c r="BG806"/>
  <c r="BF806"/>
  <c r="T806"/>
  <c r="R806"/>
  <c r="P806"/>
  <c r="BI804"/>
  <c r="BH804"/>
  <c r="BG804"/>
  <c r="BF804"/>
  <c r="T804"/>
  <c r="R804"/>
  <c r="P804"/>
  <c r="BI800"/>
  <c r="BH800"/>
  <c r="BG800"/>
  <c r="BF800"/>
  <c r="T800"/>
  <c r="R800"/>
  <c r="P800"/>
  <c r="BI796"/>
  <c r="BH796"/>
  <c r="BG796"/>
  <c r="BF796"/>
  <c r="T796"/>
  <c r="R796"/>
  <c r="P796"/>
  <c r="BI783"/>
  <c r="BH783"/>
  <c r="BG783"/>
  <c r="BF783"/>
  <c r="T783"/>
  <c r="R783"/>
  <c r="P783"/>
  <c r="BI774"/>
  <c r="BH774"/>
  <c r="BG774"/>
  <c r="BF774"/>
  <c r="T774"/>
  <c r="R774"/>
  <c r="P774"/>
  <c r="BI771"/>
  <c r="BH771"/>
  <c r="BG771"/>
  <c r="BF771"/>
  <c r="T771"/>
  <c r="R771"/>
  <c r="P771"/>
  <c r="BI768"/>
  <c r="BH768"/>
  <c r="BG768"/>
  <c r="BF768"/>
  <c r="T768"/>
  <c r="R768"/>
  <c r="P768"/>
  <c r="BI766"/>
  <c r="BH766"/>
  <c r="BG766"/>
  <c r="BF766"/>
  <c r="T766"/>
  <c r="R766"/>
  <c r="P766"/>
  <c r="BI764"/>
  <c r="BH764"/>
  <c r="BG764"/>
  <c r="BF764"/>
  <c r="T764"/>
  <c r="R764"/>
  <c r="P764"/>
  <c r="BI761"/>
  <c r="BH761"/>
  <c r="BG761"/>
  <c r="BF761"/>
  <c r="T761"/>
  <c r="R761"/>
  <c r="P761"/>
  <c r="BI758"/>
  <c r="BH758"/>
  <c r="BG758"/>
  <c r="BF758"/>
  <c r="T758"/>
  <c r="T757"/>
  <c r="R758"/>
  <c r="R757"/>
  <c r="P758"/>
  <c r="P757"/>
  <c r="BI756"/>
  <c r="BH756"/>
  <c r="BG756"/>
  <c r="BF756"/>
  <c r="T756"/>
  <c r="R756"/>
  <c r="P756"/>
  <c r="BI755"/>
  <c r="BH755"/>
  <c r="BG755"/>
  <c r="BF755"/>
  <c r="T755"/>
  <c r="R755"/>
  <c r="P755"/>
  <c r="BI753"/>
  <c r="BH753"/>
  <c r="BG753"/>
  <c r="BF753"/>
  <c r="T753"/>
  <c r="R753"/>
  <c r="P753"/>
  <c r="BI751"/>
  <c r="BH751"/>
  <c r="BG751"/>
  <c r="BF751"/>
  <c r="T751"/>
  <c r="R751"/>
  <c r="P751"/>
  <c r="BI749"/>
  <c r="BH749"/>
  <c r="BG749"/>
  <c r="BF749"/>
  <c r="T749"/>
  <c r="R749"/>
  <c r="P749"/>
  <c r="BI747"/>
  <c r="BH747"/>
  <c r="BG747"/>
  <c r="BF747"/>
  <c r="T747"/>
  <c r="R747"/>
  <c r="P747"/>
  <c r="BI745"/>
  <c r="BH745"/>
  <c r="BG745"/>
  <c r="BF745"/>
  <c r="T745"/>
  <c r="R745"/>
  <c r="P745"/>
  <c r="BI743"/>
  <c r="BH743"/>
  <c r="BG743"/>
  <c r="BF743"/>
  <c r="T743"/>
  <c r="R743"/>
  <c r="P743"/>
  <c r="BI740"/>
  <c r="BH740"/>
  <c r="BG740"/>
  <c r="BF740"/>
  <c r="T740"/>
  <c r="R740"/>
  <c r="P740"/>
  <c r="BI737"/>
  <c r="BH737"/>
  <c r="BG737"/>
  <c r="BF737"/>
  <c r="T737"/>
  <c r="R737"/>
  <c r="P737"/>
  <c r="BI734"/>
  <c r="BH734"/>
  <c r="BG734"/>
  <c r="BF734"/>
  <c r="T734"/>
  <c r="R734"/>
  <c r="P734"/>
  <c r="BI732"/>
  <c r="BH732"/>
  <c r="BG732"/>
  <c r="BF732"/>
  <c r="T732"/>
  <c r="R732"/>
  <c r="P732"/>
  <c r="BI729"/>
  <c r="BH729"/>
  <c r="BG729"/>
  <c r="BF729"/>
  <c r="T729"/>
  <c r="T728"/>
  <c r="R729"/>
  <c r="R728"/>
  <c r="P729"/>
  <c r="P728"/>
  <c r="BI726"/>
  <c r="BH726"/>
  <c r="BG726"/>
  <c r="BF726"/>
  <c r="T726"/>
  <c r="R726"/>
  <c r="P726"/>
  <c r="BI724"/>
  <c r="BH724"/>
  <c r="BG724"/>
  <c r="BF724"/>
  <c r="T724"/>
  <c r="R724"/>
  <c r="P724"/>
  <c r="BI721"/>
  <c r="BH721"/>
  <c r="BG721"/>
  <c r="BF721"/>
  <c r="T721"/>
  <c r="R721"/>
  <c r="P721"/>
  <c r="BI719"/>
  <c r="BH719"/>
  <c r="BG719"/>
  <c r="BF719"/>
  <c r="T719"/>
  <c r="R719"/>
  <c r="P719"/>
  <c r="BI716"/>
  <c r="BH716"/>
  <c r="BG716"/>
  <c r="BF716"/>
  <c r="T716"/>
  <c r="R716"/>
  <c r="P716"/>
  <c r="BI714"/>
  <c r="BH714"/>
  <c r="BG714"/>
  <c r="BF714"/>
  <c r="T714"/>
  <c r="R714"/>
  <c r="P714"/>
  <c r="BI711"/>
  <c r="BH711"/>
  <c r="BG711"/>
  <c r="BF711"/>
  <c r="T711"/>
  <c r="R711"/>
  <c r="P711"/>
  <c r="BI709"/>
  <c r="BH709"/>
  <c r="BG709"/>
  <c r="BF709"/>
  <c r="T709"/>
  <c r="R709"/>
  <c r="P709"/>
  <c r="BI706"/>
  <c r="BH706"/>
  <c r="BG706"/>
  <c r="BF706"/>
  <c r="T706"/>
  <c r="R706"/>
  <c r="P706"/>
  <c r="BI704"/>
  <c r="BH704"/>
  <c r="BG704"/>
  <c r="BF704"/>
  <c r="T704"/>
  <c r="R704"/>
  <c r="P704"/>
  <c r="BI702"/>
  <c r="BH702"/>
  <c r="BG702"/>
  <c r="BF702"/>
  <c r="T702"/>
  <c r="R702"/>
  <c r="P702"/>
  <c r="BI700"/>
  <c r="BH700"/>
  <c r="BG700"/>
  <c r="BF700"/>
  <c r="T700"/>
  <c r="R700"/>
  <c r="P700"/>
  <c r="BI698"/>
  <c r="BH698"/>
  <c r="BG698"/>
  <c r="BF698"/>
  <c r="T698"/>
  <c r="R698"/>
  <c r="P698"/>
  <c r="BI695"/>
  <c r="BH695"/>
  <c r="BG695"/>
  <c r="BF695"/>
  <c r="T695"/>
  <c r="R695"/>
  <c r="P695"/>
  <c r="BI693"/>
  <c r="BH693"/>
  <c r="BG693"/>
  <c r="BF693"/>
  <c r="T693"/>
  <c r="R693"/>
  <c r="P693"/>
  <c r="BI690"/>
  <c r="BH690"/>
  <c r="BG690"/>
  <c r="BF690"/>
  <c r="T690"/>
  <c r="R690"/>
  <c r="P690"/>
  <c r="BI687"/>
  <c r="BH687"/>
  <c r="BG687"/>
  <c r="BF687"/>
  <c r="T687"/>
  <c r="R687"/>
  <c r="P687"/>
  <c r="BI685"/>
  <c r="BH685"/>
  <c r="BG685"/>
  <c r="BF685"/>
  <c r="T685"/>
  <c r="R685"/>
  <c r="P685"/>
  <c r="BI680"/>
  <c r="BH680"/>
  <c r="BG680"/>
  <c r="BF680"/>
  <c r="T680"/>
  <c r="R680"/>
  <c r="P680"/>
  <c r="BI676"/>
  <c r="BH676"/>
  <c r="BG676"/>
  <c r="BF676"/>
  <c r="T676"/>
  <c r="R676"/>
  <c r="P676"/>
  <c r="BI673"/>
  <c r="BH673"/>
  <c r="BG673"/>
  <c r="BF673"/>
  <c r="T673"/>
  <c r="R673"/>
  <c r="P673"/>
  <c r="BI670"/>
  <c r="BH670"/>
  <c r="BG670"/>
  <c r="BF670"/>
  <c r="T670"/>
  <c r="R670"/>
  <c r="P670"/>
  <c r="BI666"/>
  <c r="BH666"/>
  <c r="BG666"/>
  <c r="BF666"/>
  <c r="T666"/>
  <c r="R666"/>
  <c r="P666"/>
  <c r="BI664"/>
  <c r="BH664"/>
  <c r="BG664"/>
  <c r="BF664"/>
  <c r="T664"/>
  <c r="R664"/>
  <c r="P664"/>
  <c r="BI661"/>
  <c r="BH661"/>
  <c r="BG661"/>
  <c r="BF661"/>
  <c r="T661"/>
  <c r="R661"/>
  <c r="P661"/>
  <c r="BI659"/>
  <c r="BH659"/>
  <c r="BG659"/>
  <c r="BF659"/>
  <c r="T659"/>
  <c r="R659"/>
  <c r="P659"/>
  <c r="BI657"/>
  <c r="BH657"/>
  <c r="BG657"/>
  <c r="BF657"/>
  <c r="T657"/>
  <c r="R657"/>
  <c r="P657"/>
  <c r="BI654"/>
  <c r="BH654"/>
  <c r="BG654"/>
  <c r="BF654"/>
  <c r="T654"/>
  <c r="R654"/>
  <c r="P654"/>
  <c r="BI652"/>
  <c r="BH652"/>
  <c r="BG652"/>
  <c r="BF652"/>
  <c r="T652"/>
  <c r="R652"/>
  <c r="P652"/>
  <c r="BI649"/>
  <c r="BH649"/>
  <c r="BG649"/>
  <c r="BF649"/>
  <c r="T649"/>
  <c r="R649"/>
  <c r="P649"/>
  <c r="BI646"/>
  <c r="BH646"/>
  <c r="BG646"/>
  <c r="BF646"/>
  <c r="T646"/>
  <c r="R646"/>
  <c r="P646"/>
  <c r="BI644"/>
  <c r="BH644"/>
  <c r="BG644"/>
  <c r="BF644"/>
  <c r="T644"/>
  <c r="R644"/>
  <c r="P644"/>
  <c r="BI641"/>
  <c r="BH641"/>
  <c r="BG641"/>
  <c r="BF641"/>
  <c r="T641"/>
  <c r="R641"/>
  <c r="P641"/>
  <c r="BI638"/>
  <c r="BH638"/>
  <c r="BG638"/>
  <c r="BF638"/>
  <c r="T638"/>
  <c r="R638"/>
  <c r="P638"/>
  <c r="BI634"/>
  <c r="BH634"/>
  <c r="BG634"/>
  <c r="BF634"/>
  <c r="T634"/>
  <c r="T633"/>
  <c r="R634"/>
  <c r="R633"/>
  <c r="P634"/>
  <c r="P633"/>
  <c r="BI631"/>
  <c r="BH631"/>
  <c r="BG631"/>
  <c r="BF631"/>
  <c r="T631"/>
  <c r="R631"/>
  <c r="P631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18"/>
  <c r="BH618"/>
  <c r="BG618"/>
  <c r="BF618"/>
  <c r="T618"/>
  <c r="R618"/>
  <c r="P618"/>
  <c r="BI612"/>
  <c r="BH612"/>
  <c r="BG612"/>
  <c r="BF612"/>
  <c r="T612"/>
  <c r="R612"/>
  <c r="P612"/>
  <c r="BI607"/>
  <c r="BH607"/>
  <c r="BG607"/>
  <c r="BF607"/>
  <c r="T607"/>
  <c r="R607"/>
  <c r="P607"/>
  <c r="BI604"/>
  <c r="BH604"/>
  <c r="BG604"/>
  <c r="BF604"/>
  <c r="T604"/>
  <c r="R604"/>
  <c r="P604"/>
  <c r="BI598"/>
  <c r="BH598"/>
  <c r="BG598"/>
  <c r="BF598"/>
  <c r="T598"/>
  <c r="R598"/>
  <c r="P598"/>
  <c r="BI591"/>
  <c r="BH591"/>
  <c r="BG591"/>
  <c r="BF591"/>
  <c r="T591"/>
  <c r="R591"/>
  <c r="P591"/>
  <c r="BI588"/>
  <c r="BH588"/>
  <c r="BG588"/>
  <c r="BF588"/>
  <c r="T588"/>
  <c r="R588"/>
  <c r="P588"/>
  <c r="BI581"/>
  <c r="BH581"/>
  <c r="BG581"/>
  <c r="BF581"/>
  <c r="T581"/>
  <c r="R581"/>
  <c r="P581"/>
  <c r="BI572"/>
  <c r="BH572"/>
  <c r="BG572"/>
  <c r="BF572"/>
  <c r="T572"/>
  <c r="R572"/>
  <c r="P572"/>
  <c r="BI569"/>
  <c r="BH569"/>
  <c r="BG569"/>
  <c r="BF569"/>
  <c r="T569"/>
  <c r="R569"/>
  <c r="P569"/>
  <c r="BI526"/>
  <c r="BH526"/>
  <c r="BG526"/>
  <c r="BF526"/>
  <c r="T526"/>
  <c r="R526"/>
  <c r="P526"/>
  <c r="BI521"/>
  <c r="BH521"/>
  <c r="BG521"/>
  <c r="BF521"/>
  <c r="T521"/>
  <c r="R521"/>
  <c r="P521"/>
  <c r="BI510"/>
  <c r="BH510"/>
  <c r="BG510"/>
  <c r="BF510"/>
  <c r="T510"/>
  <c r="R510"/>
  <c r="P510"/>
  <c r="BI487"/>
  <c r="BH487"/>
  <c r="BG487"/>
  <c r="BF487"/>
  <c r="T487"/>
  <c r="R487"/>
  <c r="P487"/>
  <c r="BI480"/>
  <c r="BH480"/>
  <c r="BG480"/>
  <c r="BF480"/>
  <c r="T480"/>
  <c r="R480"/>
  <c r="P480"/>
  <c r="BI477"/>
  <c r="BH477"/>
  <c r="BG477"/>
  <c r="BF477"/>
  <c r="T477"/>
  <c r="R477"/>
  <c r="P477"/>
  <c r="BI474"/>
  <c r="BH474"/>
  <c r="BG474"/>
  <c r="BF474"/>
  <c r="T474"/>
  <c r="R474"/>
  <c r="P474"/>
  <c r="BI469"/>
  <c r="BH469"/>
  <c r="BG469"/>
  <c r="BF469"/>
  <c r="T469"/>
  <c r="R469"/>
  <c r="P469"/>
  <c r="BI464"/>
  <c r="BH464"/>
  <c r="BG464"/>
  <c r="BF464"/>
  <c r="T464"/>
  <c r="R464"/>
  <c r="P464"/>
  <c r="BI459"/>
  <c r="BH459"/>
  <c r="BG459"/>
  <c r="BF459"/>
  <c r="T459"/>
  <c r="R459"/>
  <c r="P459"/>
  <c r="BI456"/>
  <c r="BH456"/>
  <c r="BG456"/>
  <c r="BF456"/>
  <c r="T456"/>
  <c r="R456"/>
  <c r="P456"/>
  <c r="BI453"/>
  <c r="BH453"/>
  <c r="BG453"/>
  <c r="BF453"/>
  <c r="T453"/>
  <c r="R453"/>
  <c r="P453"/>
  <c r="BI450"/>
  <c r="BH450"/>
  <c r="BG450"/>
  <c r="BF450"/>
  <c r="T450"/>
  <c r="R450"/>
  <c r="P450"/>
  <c r="BI448"/>
  <c r="BH448"/>
  <c r="BG448"/>
  <c r="BF448"/>
  <c r="T448"/>
  <c r="R448"/>
  <c r="P448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8"/>
  <c r="BH438"/>
  <c r="BG438"/>
  <c r="BF438"/>
  <c r="T438"/>
  <c r="R438"/>
  <c r="P438"/>
  <c r="BI437"/>
  <c r="BH437"/>
  <c r="BG437"/>
  <c r="BF437"/>
  <c r="T437"/>
  <c r="R437"/>
  <c r="P437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4"/>
  <c r="BH424"/>
  <c r="BG424"/>
  <c r="BF424"/>
  <c r="T424"/>
  <c r="R424"/>
  <c r="P424"/>
  <c r="BI421"/>
  <c r="BH421"/>
  <c r="BG421"/>
  <c r="BF421"/>
  <c r="T421"/>
  <c r="R421"/>
  <c r="P421"/>
  <c r="BI418"/>
  <c r="BH418"/>
  <c r="BG418"/>
  <c r="BF418"/>
  <c r="T418"/>
  <c r="R418"/>
  <c r="P418"/>
  <c r="BI409"/>
  <c r="BH409"/>
  <c r="BG409"/>
  <c r="BF409"/>
  <c r="T409"/>
  <c r="R409"/>
  <c r="P409"/>
  <c r="BI405"/>
  <c r="BH405"/>
  <c r="BG405"/>
  <c r="BF405"/>
  <c r="T405"/>
  <c r="R405"/>
  <c r="P405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0"/>
  <c r="BH390"/>
  <c r="BG390"/>
  <c r="BF390"/>
  <c r="T390"/>
  <c r="R390"/>
  <c r="P390"/>
  <c r="BI384"/>
  <c r="BH384"/>
  <c r="BG384"/>
  <c r="BF384"/>
  <c r="T384"/>
  <c r="R384"/>
  <c r="P384"/>
  <c r="BI380"/>
  <c r="BH380"/>
  <c r="BG380"/>
  <c r="BF380"/>
  <c r="T380"/>
  <c r="R380"/>
  <c r="P380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5"/>
  <c r="BH365"/>
  <c r="BG365"/>
  <c r="BF365"/>
  <c r="T365"/>
  <c r="R365"/>
  <c r="P365"/>
  <c r="BI361"/>
  <c r="BH361"/>
  <c r="BG361"/>
  <c r="BF361"/>
  <c r="T361"/>
  <c r="R361"/>
  <c r="P361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5"/>
  <c r="BH335"/>
  <c r="BG335"/>
  <c r="BF335"/>
  <c r="T335"/>
  <c r="R335"/>
  <c r="P335"/>
  <c r="BI331"/>
  <c r="BH331"/>
  <c r="BG331"/>
  <c r="BF331"/>
  <c r="T331"/>
  <c r="R331"/>
  <c r="P331"/>
  <c r="BI329"/>
  <c r="BH329"/>
  <c r="BG329"/>
  <c r="BF329"/>
  <c r="T329"/>
  <c r="R329"/>
  <c r="P329"/>
  <c r="BI325"/>
  <c r="BH325"/>
  <c r="BG325"/>
  <c r="BF325"/>
  <c r="T325"/>
  <c r="R325"/>
  <c r="P325"/>
  <c r="BI320"/>
  <c r="BH320"/>
  <c r="BG320"/>
  <c r="BF320"/>
  <c r="T320"/>
  <c r="R320"/>
  <c r="P320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3"/>
  <c r="BH283"/>
  <c r="BG283"/>
  <c r="BF283"/>
  <c r="T283"/>
  <c r="R283"/>
  <c r="P283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49"/>
  <c r="BH249"/>
  <c r="BG249"/>
  <c r="BF249"/>
  <c r="T249"/>
  <c r="R249"/>
  <c r="P249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47"/>
  <c r="BH147"/>
  <c r="BG147"/>
  <c r="BF147"/>
  <c r="T147"/>
  <c r="R147"/>
  <c r="P147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BI125"/>
  <c r="BH125"/>
  <c r="BG125"/>
  <c r="BF125"/>
  <c r="T125"/>
  <c r="R125"/>
  <c r="P125"/>
  <c r="BI118"/>
  <c r="BH118"/>
  <c r="BG118"/>
  <c r="BF118"/>
  <c r="T118"/>
  <c r="R118"/>
  <c r="P118"/>
  <c r="BI113"/>
  <c r="BH113"/>
  <c r="BG113"/>
  <c r="BF113"/>
  <c r="T113"/>
  <c r="R113"/>
  <c r="P113"/>
  <c r="F106"/>
  <c r="F104"/>
  <c r="E102"/>
  <c r="F54"/>
  <c r="F52"/>
  <c r="E50"/>
  <c r="J24"/>
  <c r="E24"/>
  <c r="J55"/>
  <c r="J23"/>
  <c r="J21"/>
  <c r="E21"/>
  <c r="J54"/>
  <c r="J20"/>
  <c r="J18"/>
  <c r="E18"/>
  <c r="F107"/>
  <c r="J17"/>
  <c r="J12"/>
  <c r="J52"/>
  <c r="E7"/>
  <c r="E48"/>
  <c i="1" r="L50"/>
  <c r="AM50"/>
  <c r="AM49"/>
  <c r="L49"/>
  <c r="AM47"/>
  <c r="L47"/>
  <c r="L45"/>
  <c r="L44"/>
  <c i="7" r="BK179"/>
  <c i="6" r="BK227"/>
  <c i="7" r="BK144"/>
  <c r="J117"/>
  <c i="9" r="BK148"/>
  <c i="2" r="J439"/>
  <c r="J604"/>
  <c r="BK236"/>
  <c i="3" r="BK205"/>
  <c i="4" r="BK211"/>
  <c i="5" r="J291"/>
  <c i="6" r="BK96"/>
  <c i="9" r="BK101"/>
  <c i="2" r="BK945"/>
  <c r="J210"/>
  <c r="BK421"/>
  <c r="BK521"/>
  <c r="BK1197"/>
  <c r="BK1017"/>
  <c r="BK300"/>
  <c r="BK206"/>
  <c r="BK216"/>
  <c i="3" r="BK126"/>
  <c i="4" r="BK210"/>
  <c r="BK101"/>
  <c i="5" r="BK155"/>
  <c r="BK276"/>
  <c r="BK109"/>
  <c r="J155"/>
  <c i="6" r="BK214"/>
  <c i="7" r="J185"/>
  <c i="9" r="BK99"/>
  <c i="2" r="BK1130"/>
  <c r="J806"/>
  <c r="J618"/>
  <c r="BK270"/>
  <c r="J1053"/>
  <c r="BK631"/>
  <c r="BK125"/>
  <c r="J1101"/>
  <c r="BK737"/>
  <c r="J1128"/>
  <c r="J1256"/>
  <c r="J664"/>
  <c i="5" r="J267"/>
  <c r="BK170"/>
  <c r="J170"/>
  <c r="J255"/>
  <c r="J129"/>
  <c i="6" r="BK117"/>
  <c r="BK210"/>
  <c i="7" r="BK166"/>
  <c r="J158"/>
  <c i="9" r="BK155"/>
  <c i="2" r="BK1080"/>
  <c r="J521"/>
  <c r="BK1185"/>
  <c r="BK1082"/>
  <c r="BK833"/>
  <c r="J361"/>
  <c r="J409"/>
  <c r="J949"/>
  <c r="BK1272"/>
  <c r="BK313"/>
  <c r="BK1183"/>
  <c r="BK941"/>
  <c r="J774"/>
  <c r="J652"/>
  <c r="J294"/>
  <c r="J1127"/>
  <c r="BK970"/>
  <c r="J229"/>
  <c r="BK331"/>
  <c i="3" r="J216"/>
  <c r="BK231"/>
  <c r="J228"/>
  <c r="BK216"/>
  <c r="J106"/>
  <c i="4" r="BK184"/>
  <c r="BK187"/>
  <c r="BK136"/>
  <c r="BK221"/>
  <c r="BK177"/>
  <c r="BK172"/>
  <c r="BK179"/>
  <c i="5" r="J284"/>
  <c r="J281"/>
  <c r="J173"/>
  <c r="BK225"/>
  <c r="BK247"/>
  <c r="BK145"/>
  <c r="BK136"/>
  <c r="J100"/>
  <c r="BK153"/>
  <c i="6" r="J200"/>
  <c i="5" r="J162"/>
  <c i="2" r="BK1127"/>
  <c r="J912"/>
  <c r="J657"/>
  <c r="BK1240"/>
  <c r="J1118"/>
  <c r="BK1061"/>
  <c r="BK764"/>
  <c r="BK297"/>
  <c r="BK886"/>
  <c r="BK1062"/>
  <c r="BK1128"/>
  <c r="J1042"/>
  <c r="BK871"/>
  <c r="BK654"/>
  <c r="J231"/>
  <c r="J1212"/>
  <c r="J1104"/>
  <c r="J862"/>
  <c r="J140"/>
  <c r="BK154"/>
  <c r="J390"/>
  <c i="3" r="J262"/>
  <c r="J167"/>
  <c r="BK134"/>
  <c i="4" r="BK224"/>
  <c r="J165"/>
  <c r="J142"/>
  <c i="5" r="J148"/>
  <c r="J205"/>
  <c r="BK205"/>
  <c i="7" r="BK227"/>
  <c r="BK122"/>
  <c i="9" r="J119"/>
  <c i="5" r="BK259"/>
  <c r="BK290"/>
  <c i="6" r="J102"/>
  <c i="7" r="BK134"/>
  <c i="8" r="BK134"/>
  <c i="9" r="BK181"/>
  <c i="5" r="J306"/>
  <c r="BK300"/>
  <c r="J174"/>
  <c r="J213"/>
  <c r="J131"/>
  <c i="6" r="J92"/>
  <c r="J160"/>
  <c r="BK191"/>
  <c i="10" r="BK84"/>
  <c i="6" r="BK223"/>
  <c r="BK86"/>
  <c i="7" r="BK110"/>
  <c r="BK132"/>
  <c r="BK163"/>
  <c r="BK119"/>
  <c i="8" r="J114"/>
  <c i="9" r="J172"/>
  <c r="J98"/>
  <c i="6" r="BK155"/>
  <c i="7" r="BK103"/>
  <c i="8" r="BK147"/>
  <c i="9" r="BK174"/>
  <c i="5" r="BK177"/>
  <c i="6" r="J144"/>
  <c i="7" r="BK136"/>
  <c i="2" r="J871"/>
  <c r="J448"/>
  <c r="J1258"/>
  <c r="J967"/>
  <c r="J783"/>
  <c r="J685"/>
  <c r="J1253"/>
  <c r="BK1068"/>
  <c r="BK438"/>
  <c r="J113"/>
  <c i="3" r="J272"/>
  <c r="BK275"/>
  <c r="BK265"/>
  <c r="BK242"/>
  <c r="J120"/>
  <c r="J178"/>
  <c r="BK184"/>
  <c i="4" r="J241"/>
  <c r="J178"/>
  <c r="J203"/>
  <c r="BK229"/>
  <c r="J153"/>
  <c r="BK235"/>
  <c r="BK153"/>
  <c r="J106"/>
  <c r="BK154"/>
  <c r="J174"/>
  <c i="5" r="J127"/>
  <c i="6" r="BK229"/>
  <c r="BK215"/>
  <c i="2" r="BK920"/>
  <c r="J405"/>
  <c r="J1235"/>
  <c r="J1170"/>
  <c r="J1057"/>
  <c r="J960"/>
  <c r="BK591"/>
  <c r="J168"/>
  <c r="BK652"/>
  <c r="BK1101"/>
  <c r="J302"/>
  <c r="J848"/>
  <c r="BK604"/>
  <c r="J309"/>
  <c r="BK1237"/>
  <c r="BK1125"/>
  <c r="BK963"/>
  <c r="J764"/>
  <c r="J445"/>
  <c r="BK1228"/>
  <c i="5" r="J300"/>
  <c r="BK181"/>
  <c r="J245"/>
  <c r="BK220"/>
  <c r="BK241"/>
  <c r="BK223"/>
  <c i="6" r="BK217"/>
  <c r="J185"/>
  <c r="J104"/>
  <c i="7" r="BK187"/>
  <c r="J134"/>
  <c i="9" r="J118"/>
  <c r="BK127"/>
  <c i="5" r="J122"/>
  <c r="BK146"/>
  <c r="BK210"/>
  <c r="BK176"/>
  <c i="6" r="BK130"/>
  <c r="J226"/>
  <c r="BK147"/>
  <c r="J208"/>
  <c i="7" r="BK223"/>
  <c r="J198"/>
  <c i="8" r="J120"/>
  <c i="5" r="J112"/>
  <c r="BK286"/>
  <c r="BK162"/>
  <c r="J216"/>
  <c i="7" r="J210"/>
  <c i="9" r="BK179"/>
  <c i="6" r="BK198"/>
  <c r="BK225"/>
  <c r="BK110"/>
  <c i="7" r="BK204"/>
  <c r="BK185"/>
  <c i="2" r="F35"/>
  <c r="BK399"/>
  <c r="J1282"/>
  <c r="BK1131"/>
  <c r="BK958"/>
  <c r="J812"/>
  <c r="BK626"/>
  <c r="J401"/>
  <c r="BK136"/>
  <c r="BK915"/>
  <c r="J743"/>
  <c r="BK225"/>
  <c r="BK879"/>
  <c r="J1071"/>
  <c r="J1202"/>
  <c r="J581"/>
  <c r="BK283"/>
  <c r="J1116"/>
  <c r="J962"/>
  <c r="J469"/>
  <c r="J1215"/>
  <c i="3" r="BK252"/>
  <c r="J246"/>
  <c r="J230"/>
  <c r="BK147"/>
  <c i="4" r="BK240"/>
  <c r="J231"/>
  <c r="J179"/>
  <c r="J144"/>
  <c r="J224"/>
  <c r="BK150"/>
  <c r="BK145"/>
  <c i="5" r="BK305"/>
  <c r="BK152"/>
  <c r="BK269"/>
  <c r="BK192"/>
  <c r="BK157"/>
  <c r="BK121"/>
  <c r="J244"/>
  <c r="J202"/>
  <c i="6" r="J214"/>
  <c i="7" r="BK218"/>
  <c r="BK164"/>
  <c r="BK125"/>
  <c r="BK154"/>
  <c i="2" r="J755"/>
  <c r="J1242"/>
  <c r="BK1198"/>
  <c r="J1124"/>
  <c r="J1018"/>
  <c r="J758"/>
  <c r="BK161"/>
  <c r="BK734"/>
  <c r="BK1032"/>
  <c r="J749"/>
  <c r="J1089"/>
  <c r="J700"/>
  <c r="BK477"/>
  <c r="BK1253"/>
  <c r="BK1071"/>
  <c r="BK809"/>
  <c r="J631"/>
  <c r="BK1277"/>
  <c r="J1167"/>
  <c r="BK709"/>
  <c r="J300"/>
  <c r="BK526"/>
  <c r="J125"/>
  <c i="3" r="BK122"/>
  <c r="BK140"/>
  <c r="J250"/>
  <c r="BK186"/>
  <c r="BK95"/>
  <c i="4" r="J249"/>
  <c r="J159"/>
  <c r="BK174"/>
  <c r="BK165"/>
  <c r="BK134"/>
  <c r="BK122"/>
  <c r="J163"/>
  <c i="5" r="BK293"/>
  <c r="J183"/>
  <c r="J278"/>
  <c r="BK175"/>
  <c r="BK111"/>
  <c r="BK234"/>
  <c r="BK195"/>
  <c r="J265"/>
  <c r="BK240"/>
  <c r="J208"/>
  <c i="6" r="BK162"/>
  <c r="J84"/>
  <c r="J118"/>
  <c i="2" r="BK1091"/>
  <c r="BK768"/>
  <c r="BK347"/>
  <c r="BK1193"/>
  <c r="BK1089"/>
  <c r="BK955"/>
  <c r="J649"/>
  <c r="J164"/>
  <c r="BK676"/>
  <c r="BK164"/>
  <c r="BK942"/>
  <c r="J1240"/>
  <c r="J1081"/>
  <c r="BK747"/>
  <c r="J612"/>
  <c r="BK1223"/>
  <c r="J1119"/>
  <c r="J971"/>
  <c r="BK666"/>
  <c r="BK249"/>
  <c r="J453"/>
  <c i="3" r="BK166"/>
  <c r="J258"/>
  <c r="BK270"/>
  <c r="J254"/>
  <c i="4" r="J238"/>
  <c r="BK194"/>
  <c r="J190"/>
  <c i="5" r="J279"/>
  <c r="BK255"/>
  <c r="J262"/>
  <c i="7" r="J159"/>
  <c r="J115"/>
  <c i="8" r="BK137"/>
  <c i="9" r="J149"/>
  <c i="5" r="BK138"/>
  <c i="6" r="J94"/>
  <c i="7" r="BK158"/>
  <c r="J151"/>
  <c i="8" r="J96"/>
  <c i="9" r="BK171"/>
  <c i="5" r="J178"/>
  <c r="BK119"/>
  <c r="J225"/>
  <c r="BK108"/>
  <c i="6" r="BK176"/>
  <c r="BK189"/>
  <c r="BK113"/>
  <c i="7" r="BK202"/>
  <c r="J105"/>
  <c r="J103"/>
  <c i="8" r="J142"/>
  <c i="9" r="J129"/>
  <c r="BK182"/>
  <c r="J116"/>
  <c i="5" r="BK296"/>
  <c i="6" r="J178"/>
  <c r="BK149"/>
  <c r="J192"/>
  <c r="J98"/>
  <c i="7" r="BK95"/>
  <c r="BK160"/>
  <c i="8" r="BK132"/>
  <c i="9" r="J105"/>
  <c i="5" r="BK217"/>
  <c i="6" r="J172"/>
  <c r="BK158"/>
  <c i="7" r="J227"/>
  <c r="J154"/>
  <c r="BK140"/>
  <c r="BK220"/>
  <c r="BK105"/>
  <c i="8" r="J152"/>
  <c r="J139"/>
  <c r="BK89"/>
  <c i="9" r="J158"/>
  <c r="BK156"/>
  <c i="7" r="J132"/>
  <c r="BK159"/>
  <c i="8" r="J104"/>
  <c i="9" r="J159"/>
  <c i="5" r="BK193"/>
  <c i="6" r="BK144"/>
  <c i="7" r="J174"/>
  <c i="8" r="J124"/>
  <c i="5" r="BK258"/>
  <c r="J125"/>
  <c i="7" r="J231"/>
  <c r="BK101"/>
  <c i="8" r="J137"/>
  <c i="2" r="F37"/>
  <c r="BK695"/>
  <c r="J130"/>
  <c r="BK751"/>
  <c r="BK304"/>
  <c r="BK439"/>
  <c i="3" r="BK274"/>
  <c r="BK226"/>
  <c r="J275"/>
  <c r="BK164"/>
  <c r="BK258"/>
  <c r="BK178"/>
  <c r="J171"/>
  <c r="BK120"/>
  <c i="4" r="BK225"/>
  <c r="J180"/>
  <c r="J183"/>
  <c r="J160"/>
  <c r="BK142"/>
  <c r="J96"/>
  <c r="J166"/>
  <c i="5" r="J289"/>
  <c r="J276"/>
  <c r="J176"/>
  <c r="BK248"/>
  <c r="J234"/>
  <c r="BK188"/>
  <c i="6" r="J110"/>
  <c r="J219"/>
  <c r="BK87"/>
  <c i="7" r="J220"/>
  <c i="8" r="BK98"/>
  <c i="9" r="BK172"/>
  <c i="5" r="J222"/>
  <c r="BK202"/>
  <c r="J270"/>
  <c r="BK141"/>
  <c r="BK105"/>
  <c r="J124"/>
  <c i="7" r="J181"/>
  <c i="9" r="BK149"/>
  <c i="5" r="BK284"/>
  <c i="6" r="J158"/>
  <c r="J140"/>
  <c r="J193"/>
  <c i="7" r="J165"/>
  <c r="J160"/>
  <c r="BK157"/>
  <c i="9" r="J164"/>
  <c r="J117"/>
  <c i="2" r="BK1135"/>
  <c r="J952"/>
  <c r="J154"/>
  <c r="BK1036"/>
  <c r="J1214"/>
  <c r="BK685"/>
  <c r="BK480"/>
  <c i="3" r="J244"/>
  <c r="J252"/>
  <c r="BK155"/>
  <c i="4" r="J117"/>
  <c r="J218"/>
  <c r="BK200"/>
  <c i="5" r="BK295"/>
  <c r="BK118"/>
  <c i="6" r="J222"/>
  <c i="7" r="J136"/>
  <c i="2" r="BK1282"/>
  <c r="BK1242"/>
  <c r="BK1085"/>
  <c r="J626"/>
  <c r="BK335"/>
  <c r="BK967"/>
  <c r="J569"/>
  <c r="J1121"/>
  <c r="BK774"/>
  <c r="J1135"/>
  <c r="J443"/>
  <c r="J1036"/>
  <c r="J219"/>
  <c r="J1064"/>
  <c r="BK758"/>
  <c r="BK969"/>
  <c r="BK1216"/>
  <c r="J706"/>
  <c i="3" r="BK208"/>
  <c r="BK263"/>
  <c r="BK106"/>
  <c i="4" r="J157"/>
  <c r="J186"/>
  <c i="5" r="J273"/>
  <c r="BK235"/>
  <c r="BK298"/>
  <c r="J229"/>
  <c r="J141"/>
  <c r="BK178"/>
  <c r="J153"/>
  <c r="J248"/>
  <c r="BK171"/>
  <c i="6" r="BK200"/>
  <c r="J127"/>
  <c r="BK100"/>
  <c i="9" r="BK133"/>
  <c r="BK103"/>
  <c i="2" r="J1232"/>
  <c r="BK1107"/>
  <c r="BK929"/>
  <c r="J747"/>
  <c r="J673"/>
  <c r="BK456"/>
  <c r="J351"/>
  <c r="J331"/>
  <c r="J206"/>
  <c r="BK1177"/>
  <c r="J1095"/>
  <c r="J1015"/>
  <c r="BK753"/>
  <c r="BK628"/>
  <c r="J431"/>
  <c r="J234"/>
  <c r="J1204"/>
  <c r="J1100"/>
  <c r="J926"/>
  <c r="J732"/>
  <c r="J487"/>
  <c r="J317"/>
  <c r="J1085"/>
  <c r="J654"/>
  <c r="J1193"/>
  <c r="BK719"/>
  <c r="BK342"/>
  <c r="J1009"/>
  <c r="J698"/>
  <c r="BK380"/>
  <c r="BK1109"/>
  <c r="J702"/>
  <c r="BK1263"/>
  <c r="J185"/>
  <c i="3" r="BK189"/>
  <c r="BK181"/>
  <c r="BK167"/>
  <c i="4" r="BK186"/>
  <c r="J156"/>
  <c r="J172"/>
  <c r="J162"/>
  <c r="BK132"/>
  <c r="BK209"/>
  <c r="BK93"/>
  <c i="5" r="BK312"/>
  <c r="BK287"/>
  <c r="J299"/>
  <c r="BK297"/>
  <c r="J134"/>
  <c r="BK228"/>
  <c r="BK189"/>
  <c r="J237"/>
  <c i="2" r="BK474"/>
  <c r="J1012"/>
  <c r="J427"/>
  <c r="J147"/>
  <c r="BK1173"/>
  <c r="BK1041"/>
  <c r="BK716"/>
  <c r="BK1225"/>
  <c r="J1106"/>
  <c r="J646"/>
  <c r="J190"/>
  <c i="3" r="J240"/>
  <c r="BK160"/>
  <c r="BK201"/>
  <c r="J202"/>
  <c i="4" r="BK238"/>
  <c r="J141"/>
  <c r="BK252"/>
  <c r="BK156"/>
  <c r="J119"/>
  <c r="BK222"/>
  <c r="BK141"/>
  <c i="5" r="J303"/>
  <c r="J249"/>
  <c r="J293"/>
  <c r="J193"/>
  <c r="J297"/>
  <c r="J111"/>
  <c r="J287"/>
  <c r="J164"/>
  <c r="J167"/>
  <c r="BK167"/>
  <c r="J126"/>
  <c i="6" r="BK203"/>
  <c r="J164"/>
  <c r="J212"/>
  <c i="2" r="BK433"/>
  <c r="BK1218"/>
  <c r="J1178"/>
  <c r="J1075"/>
  <c r="J721"/>
  <c r="J969"/>
  <c r="J202"/>
  <c r="J1177"/>
  <c r="J800"/>
  <c r="BK1182"/>
  <c r="BK1106"/>
  <c r="BK935"/>
  <c r="BK448"/>
  <c r="J1218"/>
  <c r="BK1042"/>
  <c r="BK892"/>
  <c r="J433"/>
  <c r="J572"/>
  <c r="J342"/>
  <c i="3" r="J219"/>
  <c r="J265"/>
  <c r="BK228"/>
  <c r="BK236"/>
  <c i="4" r="J211"/>
  <c r="BK138"/>
  <c r="BK139"/>
  <c i="5" r="BK301"/>
  <c i="6" r="BK166"/>
  <c i="7" r="J179"/>
  <c r="BK151"/>
  <c r="J130"/>
  <c r="J156"/>
  <c i="8" r="BK104"/>
  <c r="BK152"/>
  <c i="9" r="J184"/>
  <c r="BK178"/>
  <c i="5" r="J109"/>
  <c i="9" r="BK116"/>
  <c i="6" r="BK127"/>
  <c i="7" r="J177"/>
  <c i="8" r="BK124"/>
  <c i="9" r="J182"/>
  <c i="5" r="BK191"/>
  <c i="6" r="BK196"/>
  <c i="7" r="BK172"/>
  <c i="8" r="BK154"/>
  <c i="9" r="BK105"/>
  <c i="5" r="BK278"/>
  <c r="BK309"/>
  <c r="BK164"/>
  <c i="7" r="J164"/>
  <c r="BK107"/>
  <c i="9" r="BK169"/>
  <c i="2" r="BK1012"/>
  <c r="J588"/>
  <c r="J1228"/>
  <c r="J1115"/>
  <c r="BK896"/>
  <c r="BK657"/>
  <c r="J1213"/>
  <c r="BK214"/>
  <c r="BK783"/>
  <c r="J756"/>
  <c r="BK434"/>
  <c r="J1221"/>
  <c r="BK1100"/>
  <c r="BK949"/>
  <c r="BK659"/>
  <c r="J1109"/>
  <c r="BK700"/>
  <c r="BK317"/>
  <c r="J421"/>
  <c r="BK190"/>
  <c i="3" r="J214"/>
  <c r="BK250"/>
  <c r="BK234"/>
  <c r="J205"/>
  <c r="J131"/>
  <c r="J169"/>
  <c i="4" r="BK259"/>
  <c r="BK264"/>
  <c r="BK148"/>
  <c r="J168"/>
  <c r="BK175"/>
  <c r="BK159"/>
  <c r="J122"/>
  <c r="J145"/>
  <c r="J207"/>
  <c i="5" r="J288"/>
  <c i="6" r="J123"/>
  <c r="J168"/>
  <c i="2" r="F36"/>
  <c i="6" r="J149"/>
  <c r="J217"/>
  <c r="BK104"/>
  <c i="7" r="J223"/>
  <c r="BK190"/>
  <c i="8" r="J106"/>
  <c r="BK110"/>
  <c i="5" r="J150"/>
  <c r="J204"/>
  <c r="BK126"/>
  <c r="J177"/>
  <c r="BK213"/>
  <c i="7" r="BK168"/>
  <c r="J196"/>
  <c i="9" r="J179"/>
  <c i="5" r="BK174"/>
  <c i="6" r="BK206"/>
  <c r="J132"/>
  <c r="BK114"/>
  <c i="7" r="BK146"/>
  <c r="BK214"/>
  <c r="BK210"/>
  <c r="BK115"/>
  <c i="9" r="BK90"/>
  <c i="2" r="BK806"/>
  <c r="J357"/>
  <c r="J1091"/>
  <c r="BK690"/>
  <c r="J1237"/>
  <c r="J1070"/>
  <c r="BK351"/>
  <c i="3" r="J238"/>
  <c r="J140"/>
  <c i="4" r="BK171"/>
  <c r="J187"/>
  <c r="BK112"/>
  <c i="5" r="J261"/>
  <c r="BK207"/>
  <c i="6" r="J183"/>
  <c i="7" r="J157"/>
  <c i="9" r="J161"/>
  <c i="2" r="BK1213"/>
  <c r="BK749"/>
  <c r="BK431"/>
  <c r="J1269"/>
  <c r="BK670"/>
  <c r="BK1170"/>
  <c r="J918"/>
  <c r="BK1266"/>
  <c r="J1245"/>
  <c r="J1080"/>
  <c r="J740"/>
  <c r="BK693"/>
  <c r="BK437"/>
  <c r="BK1115"/>
  <c r="J766"/>
  <c r="BK909"/>
  <c r="BK302"/>
  <c i="3" r="BK260"/>
  <c r="BK219"/>
  <c r="BK192"/>
  <c i="4" r="J245"/>
  <c r="BK203"/>
  <c i="5" r="J292"/>
  <c r="J295"/>
  <c r="J115"/>
  <c r="BK179"/>
  <c r="BK173"/>
  <c r="J184"/>
  <c r="J119"/>
  <c r="BK125"/>
  <c i="6" r="BK222"/>
  <c r="BK172"/>
  <c r="J174"/>
  <c r="BK194"/>
  <c i="7" r="BK169"/>
  <c i="9" r="J174"/>
  <c r="BK145"/>
  <c r="BK135"/>
  <c i="2" r="J1205"/>
  <c r="BK1103"/>
  <c r="J906"/>
  <c r="BK766"/>
  <c r="J676"/>
  <c r="J634"/>
  <c r="J434"/>
  <c r="J340"/>
  <c r="BK325"/>
  <c r="BK174"/>
  <c r="BK1097"/>
  <c r="J958"/>
  <c r="BK755"/>
  <c r="J666"/>
  <c r="BK436"/>
  <c r="BK409"/>
  <c r="BK118"/>
  <c r="BK1139"/>
  <c r="BK1095"/>
  <c r="J745"/>
  <c r="BK622"/>
  <c r="J262"/>
  <c r="BK812"/>
  <c r="BK702"/>
  <c r="BK1018"/>
  <c r="BK130"/>
  <c r="BK972"/>
  <c r="J670"/>
  <c r="J886"/>
  <c r="BK429"/>
  <c r="J337"/>
  <c r="J1189"/>
  <c r="J1054"/>
  <c r="BK804"/>
  <c r="J355"/>
  <c r="BK178"/>
  <c i="3" r="J110"/>
  <c r="J186"/>
  <c r="BK128"/>
  <c r="J168"/>
  <c i="4" r="J264"/>
  <c r="J194"/>
  <c r="J109"/>
  <c r="J209"/>
  <c r="J134"/>
  <c r="J214"/>
  <c r="J101"/>
  <c i="5" r="J301"/>
  <c r="J214"/>
  <c r="BK279"/>
  <c r="BK231"/>
  <c r="BK229"/>
  <c r="BK288"/>
  <c r="J259"/>
  <c r="J240"/>
  <c r="BK124"/>
  <c i="6" r="BK178"/>
  <c r="J120"/>
  <c i="7" r="J112"/>
  <c r="BK231"/>
  <c r="BK112"/>
  <c i="8" r="J89"/>
  <c i="2" r="BK1006"/>
  <c r="BK598"/>
  <c r="BK1224"/>
  <c r="J1098"/>
  <c r="J941"/>
  <c r="BK732"/>
  <c r="J1191"/>
  <c r="BK1124"/>
  <c r="J172"/>
  <c r="BK796"/>
  <c r="J1077"/>
  <c r="J607"/>
  <c r="J365"/>
  <c r="J249"/>
  <c r="BK1121"/>
  <c r="J920"/>
  <c r="J724"/>
  <c r="J474"/>
  <c r="BK1219"/>
  <c r="J1067"/>
  <c r="J304"/>
  <c r="J353"/>
  <c r="BK140"/>
  <c r="BK365"/>
  <c i="3" r="J266"/>
  <c r="J260"/>
  <c r="BK254"/>
  <c r="J196"/>
  <c r="J211"/>
  <c r="J199"/>
  <c r="J134"/>
  <c i="4" r="BK195"/>
  <c r="J221"/>
  <c r="BK245"/>
  <c r="BK231"/>
  <c r="J206"/>
  <c r="J184"/>
  <c i="5" r="J311"/>
  <c r="J146"/>
  <c r="J207"/>
  <c r="J290"/>
  <c r="J136"/>
  <c r="J258"/>
  <c r="BK280"/>
  <c r="J235"/>
  <c r="BK243"/>
  <c r="BK184"/>
  <c i="6" r="J124"/>
  <c r="BK183"/>
  <c i="5" r="J166"/>
  <c i="2" r="F34"/>
  <c i="3" r="J122"/>
  <c i="4" r="BK206"/>
  <c r="J225"/>
  <c r="BK169"/>
  <c i="5" r="J305"/>
  <c r="BK294"/>
  <c r="BK299"/>
  <c r="BK292"/>
  <c i="7" r="J168"/>
  <c i="9" r="BK184"/>
  <c i="5" r="J302"/>
  <c r="BK266"/>
  <c i="6" r="J170"/>
  <c i="7" r="J142"/>
  <c i="8" r="BK100"/>
  <c i="9" r="J181"/>
  <c r="J90"/>
  <c i="5" r="BK237"/>
  <c r="J253"/>
  <c r="BK144"/>
  <c i="6" r="BK160"/>
  <c r="J89"/>
  <c r="BK118"/>
  <c i="7" r="BK183"/>
  <c r="J216"/>
  <c r="BK208"/>
  <c i="8" r="J147"/>
  <c r="J112"/>
  <c i="9" r="J180"/>
  <c r="BK139"/>
  <c i="5" r="J241"/>
  <c r="J238"/>
  <c i="6" r="BK193"/>
  <c r="J223"/>
  <c r="BK226"/>
  <c r="BK128"/>
  <c i="7" r="BK142"/>
  <c r="J95"/>
  <c i="8" r="BK149"/>
  <c i="9" r="J127"/>
  <c i="5" r="BK185"/>
  <c i="6" r="BK152"/>
  <c i="7" r="J163"/>
  <c r="J119"/>
  <c r="J190"/>
  <c i="8" r="J127"/>
  <c r="J110"/>
  <c i="9" r="BK173"/>
  <c r="J135"/>
  <c i="5" r="BK100"/>
  <c i="7" r="J125"/>
  <c r="J107"/>
  <c i="8" r="BK102"/>
  <c i="9" r="BK98"/>
  <c i="5" r="BK261"/>
  <c i="6" r="BK156"/>
  <c r="J100"/>
  <c i="7" r="J202"/>
  <c i="8" r="BK144"/>
  <c r="BK92"/>
  <c i="9" r="J173"/>
  <c i="5" r="J309"/>
  <c r="BK265"/>
  <c i="6" r="J156"/>
  <c i="7" r="BK91"/>
  <c i="8" r="J102"/>
  <c i="2" r="J1082"/>
  <c r="BK453"/>
  <c r="BK1256"/>
  <c r="BK1136"/>
  <c r="J1021"/>
  <c r="J753"/>
  <c r="J290"/>
  <c r="BK680"/>
  <c r="J1103"/>
  <c r="BK349"/>
  <c r="J1274"/>
  <c r="J628"/>
  <c r="J325"/>
  <c r="BK1119"/>
  <c r="J711"/>
  <c r="J459"/>
  <c r="J1209"/>
  <c r="BK1053"/>
  <c r="BK384"/>
  <c r="BK221"/>
  <c i="7" r="J212"/>
  <c i="2" r="BK823"/>
  <c r="J1263"/>
  <c r="BK1217"/>
  <c r="BK1116"/>
  <c r="J963"/>
  <c r="J716"/>
  <c r="BK1209"/>
  <c r="J809"/>
  <c r="BK1269"/>
  <c r="J883"/>
  <c r="J1288"/>
  <c r="J726"/>
  <c r="BK445"/>
  <c r="J1272"/>
  <c r="BK1204"/>
  <c r="BK1070"/>
  <c r="J970"/>
  <c r="BK638"/>
  <c r="J1198"/>
  <c r="J1074"/>
  <c r="J972"/>
  <c r="J690"/>
  <c r="J236"/>
  <c r="J367"/>
  <c i="3" r="J236"/>
  <c r="J208"/>
  <c r="J270"/>
  <c r="J164"/>
  <c r="J184"/>
  <c r="BK172"/>
  <c r="BK131"/>
  <c i="4" r="BK183"/>
  <c r="BK151"/>
  <c r="BK190"/>
  <c r="BK241"/>
  <c r="BK249"/>
  <c r="J112"/>
  <c r="BK119"/>
  <c r="BK181"/>
  <c r="BK96"/>
  <c i="5" r="BK163"/>
  <c r="J149"/>
  <c r="J152"/>
  <c r="J228"/>
  <c r="J220"/>
  <c i="6" r="J210"/>
  <c r="J106"/>
  <c r="BK94"/>
  <c i="7" r="J162"/>
  <c r="BK200"/>
  <c i="8" r="J108"/>
  <c i="9" r="J168"/>
  <c i="5" r="J275"/>
  <c r="J191"/>
  <c r="BK282"/>
  <c r="J223"/>
  <c r="J192"/>
  <c i="6" r="J90"/>
  <c r="BK89"/>
  <c r="BK120"/>
  <c r="BK208"/>
  <c i="7" r="BK222"/>
  <c r="BK130"/>
  <c i="8" r="BK94"/>
  <c r="J154"/>
  <c i="5" r="J138"/>
  <c r="J226"/>
  <c r="BK113"/>
  <c r="J247"/>
  <c i="6" r="J130"/>
  <c i="7" r="J194"/>
  <c i="9" r="BK168"/>
  <c i="5" r="J217"/>
  <c i="6" r="J142"/>
  <c r="BK92"/>
  <c r="BK142"/>
  <c i="7" r="BK196"/>
  <c r="J206"/>
  <c i="9" r="BK118"/>
  <c r="J103"/>
  <c i="2" r="J680"/>
  <c r="J1136"/>
  <c r="J1123"/>
  <c r="BK450"/>
  <c r="J174"/>
  <c i="3" r="J267"/>
  <c r="BK211"/>
  <c r="J175"/>
  <c i="4" r="J258"/>
  <c r="BK129"/>
  <c i="5" r="BK211"/>
  <c r="J118"/>
  <c i="9" r="J156"/>
  <c i="10" r="J83"/>
  <c i="2" r="BK1235"/>
  <c r="J892"/>
  <c r="J659"/>
  <c r="J370"/>
  <c r="BK1054"/>
  <c r="BK618"/>
  <c r="BK1065"/>
  <c r="J734"/>
  <c r="BK932"/>
  <c r="BK687"/>
  <c r="BK219"/>
  <c r="BK588"/>
  <c r="J1195"/>
  <c r="BK706"/>
  <c r="J1134"/>
  <c r="J429"/>
  <c r="BK194"/>
  <c i="3" r="J242"/>
  <c r="BK171"/>
  <c r="BK175"/>
  <c i="4" r="J235"/>
  <c r="BK147"/>
  <c i="5" r="J307"/>
  <c r="BK256"/>
  <c r="BK204"/>
  <c r="J232"/>
  <c r="BK214"/>
  <c r="BK281"/>
  <c r="BK115"/>
  <c r="J231"/>
  <c r="J188"/>
  <c i="6" r="J225"/>
  <c r="BK140"/>
  <c r="J86"/>
  <c r="BK84"/>
  <c i="8" r="BK96"/>
  <c i="9" r="J153"/>
  <c r="BK94"/>
  <c i="2" r="BK1221"/>
  <c r="BK1064"/>
  <c r="J833"/>
  <c r="J704"/>
  <c r="BK624"/>
  <c r="J380"/>
  <c r="BK337"/>
  <c r="J320"/>
  <c r="J1059"/>
  <c r="BK918"/>
  <c r="J709"/>
  <c r="BK464"/>
  <c r="J397"/>
  <c r="J1277"/>
  <c r="J1107"/>
  <c r="J1062"/>
  <c r="BK901"/>
  <c r="J598"/>
  <c r="BK320"/>
  <c r="J1165"/>
  <c r="BK664"/>
  <c r="BK158"/>
  <c r="J438"/>
  <c r="J932"/>
  <c r="BK172"/>
  <c r="J456"/>
  <c r="J1164"/>
  <c r="J719"/>
  <c r="J622"/>
  <c i="3" r="BK262"/>
  <c r="BK196"/>
  <c r="BK116"/>
  <c i="4" r="J114"/>
  <c i="7" r="J138"/>
  <c r="BK192"/>
  <c i="9" r="J141"/>
  <c i="2" r="BK899"/>
  <c r="BK373"/>
  <c r="J1220"/>
  <c r="J1168"/>
  <c r="J1041"/>
  <c r="BK906"/>
  <c r="BK572"/>
  <c r="J942"/>
  <c r="BK1072"/>
  <c r="J214"/>
  <c r="J896"/>
  <c r="J450"/>
  <c r="J1197"/>
  <c r="BK1088"/>
  <c r="J437"/>
  <c r="J1185"/>
  <c r="J1110"/>
  <c r="J890"/>
  <c r="BK397"/>
  <c r="BK443"/>
  <c r="BK202"/>
  <c i="3" r="J263"/>
  <c r="BK267"/>
  <c r="J126"/>
  <c r="J195"/>
  <c r="J137"/>
  <c i="4" r="BK162"/>
  <c r="J215"/>
  <c r="BK254"/>
  <c r="J151"/>
  <c r="J132"/>
  <c r="BK160"/>
  <c r="J93"/>
  <c i="5" r="J312"/>
  <c r="J296"/>
  <c r="BK148"/>
  <c r="J268"/>
  <c r="BK142"/>
  <c r="BK198"/>
  <c r="J269"/>
  <c r="BK150"/>
  <c i="6" r="J145"/>
  <c r="J190"/>
  <c r="J134"/>
  <c i="2" r="BK1078"/>
  <c r="J526"/>
  <c r="J1223"/>
  <c r="J1139"/>
  <c r="J899"/>
  <c r="BK427"/>
  <c r="BK1205"/>
  <c r="BK357"/>
  <c r="BK1165"/>
  <c r="BK756"/>
  <c r="BK1112"/>
  <c r="J997"/>
  <c r="J693"/>
  <c r="BK1258"/>
  <c r="BK1168"/>
  <c r="BK999"/>
  <c r="J714"/>
  <c r="BK329"/>
  <c r="BK200"/>
  <c r="J221"/>
  <c i="3" r="J274"/>
  <c r="J232"/>
  <c r="J231"/>
  <c i="4" r="J254"/>
  <c r="BK260"/>
  <c r="J90"/>
  <c i="5" r="BK314"/>
  <c r="BK277"/>
  <c r="BK289"/>
  <c i="7" r="BK165"/>
  <c r="J91"/>
  <c i="9" r="BK141"/>
  <c i="5" r="J175"/>
  <c i="6" r="BK111"/>
  <c i="7" r="J101"/>
  <c i="8" r="J122"/>
  <c i="5" r="BK285"/>
  <c r="J285"/>
  <c r="BK249"/>
  <c r="J160"/>
  <c i="6" r="J229"/>
  <c r="BK164"/>
  <c r="J194"/>
  <c i="7" r="J146"/>
  <c r="BK138"/>
  <c r="J113"/>
  <c i="8" r="J98"/>
  <c i="9" r="BK126"/>
  <c r="J139"/>
  <c i="5" r="BK139"/>
  <c r="BK272"/>
  <c i="6" r="J114"/>
  <c r="J152"/>
  <c r="J162"/>
  <c r="J154"/>
  <c i="7" r="BK174"/>
  <c r="J144"/>
  <c i="9" r="BK158"/>
  <c i="6" r="J113"/>
  <c i="7" r="J187"/>
  <c r="J128"/>
  <c r="BK148"/>
  <c r="J99"/>
  <c i="8" r="BK142"/>
  <c r="J94"/>
  <c i="9" r="J99"/>
  <c i="10" r="J82"/>
  <c i="7" r="J183"/>
  <c i="8" r="J134"/>
  <c i="9" r="J169"/>
  <c i="5" r="J139"/>
  <c i="7" r="BK177"/>
  <c r="BK99"/>
  <c r="BK212"/>
  <c i="9" r="J107"/>
  <c i="4" r="BK178"/>
  <c i="5" r="BK302"/>
  <c i="6" r="BK132"/>
  <c i="7" r="J208"/>
  <c i="8" r="J118"/>
  <c i="10" r="BK82"/>
  <c i="2" r="J909"/>
  <c r="BK424"/>
  <c r="BK1222"/>
  <c r="J1068"/>
  <c r="BK912"/>
  <c r="BK569"/>
  <c r="BK1035"/>
  <c r="J1173"/>
  <c r="BK952"/>
  <c r="BK234"/>
  <c r="BK641"/>
  <c r="J373"/>
  <c r="J1217"/>
  <c r="BK848"/>
  <c r="J591"/>
  <c r="J1130"/>
  <c r="BK729"/>
  <c r="J347"/>
  <c r="BK469"/>
  <c r="BK229"/>
  <c i="3" r="BK246"/>
  <c r="J95"/>
  <c r="BK261"/>
  <c r="BK188"/>
  <c r="J188"/>
  <c r="J155"/>
  <c r="J99"/>
  <c i="4" r="BK258"/>
  <c r="J147"/>
  <c r="J260"/>
  <c r="J222"/>
  <c r="BK117"/>
  <c r="J212"/>
  <c r="BK144"/>
  <c i="5" r="J294"/>
  <c i="6" r="BK125"/>
  <c r="J155"/>
  <c i="2" r="BK581"/>
  <c r="J1226"/>
  <c r="BK1134"/>
  <c r="BK1074"/>
  <c r="BK761"/>
  <c r="BK1189"/>
  <c r="BK355"/>
  <c r="BK997"/>
  <c r="J729"/>
  <c r="BK1067"/>
  <c r="BK459"/>
  <c r="J266"/>
  <c r="BK1178"/>
  <c r="BK1110"/>
  <c r="BK890"/>
  <c r="J661"/>
  <c r="J1222"/>
  <c r="BK1015"/>
  <c r="BK309"/>
  <c r="BK168"/>
  <c r="BK340"/>
  <c i="3" r="BK214"/>
  <c r="BK152"/>
  <c r="J218"/>
  <c r="BK238"/>
  <c r="BK221"/>
  <c r="J113"/>
  <c r="J170"/>
  <c i="4" r="J217"/>
  <c r="BK247"/>
  <c r="BK215"/>
  <c r="BK88"/>
  <c r="J240"/>
  <c r="J88"/>
  <c r="BK124"/>
  <c r="J176"/>
  <c i="5" r="BK303"/>
  <c r="BK183"/>
  <c r="BK116"/>
  <c r="BK226"/>
  <c r="J145"/>
  <c i="6" r="J186"/>
  <c r="J180"/>
  <c i="7" r="BK206"/>
  <c r="J171"/>
  <c i="9" r="J178"/>
  <c r="BK153"/>
  <c i="5" r="BK268"/>
  <c r="J198"/>
  <c r="J107"/>
  <c r="J264"/>
  <c r="BK238"/>
  <c r="BK112"/>
  <c i="6" r="J189"/>
  <c r="BK137"/>
  <c r="BK192"/>
  <c i="7" r="BK194"/>
  <c r="J110"/>
  <c i="8" r="J144"/>
  <c i="5" r="J121"/>
  <c r="BK107"/>
  <c r="BK186"/>
  <c r="BK134"/>
  <c i="6" r="J87"/>
  <c i="7" r="BK198"/>
  <c i="8" r="J129"/>
  <c i="3" r="J224"/>
  <c i="4" r="J262"/>
  <c r="J148"/>
  <c r="BK99"/>
  <c i="6" r="BK230"/>
  <c i="9" r="BK117"/>
  <c i="2" r="BK1248"/>
  <c r="BK1123"/>
  <c r="J737"/>
  <c r="J441"/>
  <c r="J161"/>
  <c r="J823"/>
  <c r="BK390"/>
  <c r="BK1098"/>
  <c r="J313"/>
  <c r="BK661"/>
  <c r="BK923"/>
  <c r="BK1031"/>
  <c r="J1248"/>
  <c i="5" r="J186"/>
  <c i="6" r="BK170"/>
  <c r="BK228"/>
  <c r="BK102"/>
  <c i="7" r="J93"/>
  <c i="9" r="BK159"/>
  <c i="10" r="J84"/>
  <c i="2" r="BK1104"/>
  <c r="J1028"/>
  <c r="J751"/>
  <c r="BK646"/>
  <c i="7" r="J97"/>
  <c i="6" r="J128"/>
  <c r="J147"/>
  <c i="7" r="J166"/>
  <c i="2" r="BK262"/>
  <c r="J771"/>
  <c r="J1032"/>
  <c i="3" r="BK218"/>
  <c r="BK168"/>
  <c i="4" r="J169"/>
  <c i="5" r="J298"/>
  <c i="6" r="BK106"/>
  <c i="2" r="J1261"/>
  <c r="J687"/>
  <c r="BK1084"/>
  <c r="BK1274"/>
  <c r="J695"/>
  <c r="J188"/>
  <c r="BK1208"/>
  <c r="BK1215"/>
  <c r="BK1075"/>
  <c r="BK1021"/>
  <c r="J418"/>
  <c i="3" r="J226"/>
  <c i="4" r="BK212"/>
  <c i="5" r="J163"/>
  <c r="BK160"/>
  <c r="J197"/>
  <c r="BK166"/>
  <c i="6" r="J176"/>
  <c r="J125"/>
  <c i="8" r="J132"/>
  <c i="9" r="J126"/>
  <c i="2" r="J1031"/>
  <c r="BK721"/>
  <c r="J384"/>
  <c r="J158"/>
  <c r="J1017"/>
  <c r="BK607"/>
  <c r="J480"/>
  <c r="BK180"/>
  <c r="J624"/>
  <c r="BK1214"/>
  <c r="J999"/>
  <c r="J1186"/>
  <c i="3" r="BK230"/>
  <c r="BK195"/>
  <c i="4" r="BK91"/>
  <c r="J219"/>
  <c r="J175"/>
  <c i="5" r="BK291"/>
  <c r="BK253"/>
  <c r="BK129"/>
  <c r="J195"/>
  <c i="6" r="J191"/>
  <c i="7" r="BK156"/>
  <c i="2" r="J1125"/>
  <c r="BK185"/>
  <c r="J1072"/>
  <c r="BK704"/>
  <c r="BK210"/>
  <c r="BK634"/>
  <c r="J1219"/>
  <c r="BK673"/>
  <c r="BK1009"/>
  <c r="J335"/>
  <c i="3" r="BK272"/>
  <c r="BK244"/>
  <c r="BK137"/>
  <c i="4" r="BK214"/>
  <c r="J136"/>
  <c i="5" r="J304"/>
  <c r="J246"/>
  <c r="BK275"/>
  <c r="BK267"/>
  <c i="6" r="J230"/>
  <c r="BK108"/>
  <c i="2" r="BK971"/>
  <c r="BK1261"/>
  <c r="BK1028"/>
  <c r="BK1186"/>
  <c r="J1216"/>
  <c r="J796"/>
  <c r="J1113"/>
  <c r="BK370"/>
  <c r="J136"/>
  <c i="3" r="J147"/>
  <c i="4" r="J129"/>
  <c i="5" r="J108"/>
  <c i="8" r="BK118"/>
  <c i="5" r="BK127"/>
  <c r="J172"/>
  <c i="6" r="BK124"/>
  <c r="BK212"/>
  <c i="7" r="BK175"/>
  <c i="8" r="J100"/>
  <c i="9" r="J148"/>
  <c i="6" r="J206"/>
  <c r="BK145"/>
  <c i="7" r="J218"/>
  <c i="9" r="BK119"/>
  <c i="7" r="J173"/>
  <c i="9" r="J145"/>
  <c i="6" r="J198"/>
  <c i="9" r="J101"/>
  <c i="5" r="BK270"/>
  <c i="6" r="BK123"/>
  <c i="9" r="J171"/>
  <c i="2" r="BK1212"/>
  <c r="BK962"/>
  <c r="BK743"/>
  <c r="BK405"/>
  <c r="BK1132"/>
  <c r="BK1220"/>
  <c r="BK367"/>
  <c i="3" r="J181"/>
  <c r="BK170"/>
  <c r="BK99"/>
  <c i="4" r="J171"/>
  <c r="J195"/>
  <c r="BK227"/>
  <c r="BK90"/>
  <c i="6" r="BK185"/>
  <c i="2" r="J938"/>
  <c r="J399"/>
  <c r="J1006"/>
  <c r="BK487"/>
  <c r="BK1118"/>
  <c i="1" r="AS54"/>
  <c i="3" r="BK113"/>
  <c i="4" r="J247"/>
  <c r="BK262"/>
  <c r="J150"/>
  <c r="BK176"/>
  <c i="5" r="BK311"/>
  <c r="J243"/>
  <c r="J113"/>
  <c i="6" r="J182"/>
  <c i="8" r="BK120"/>
  <c i="5" r="BK131"/>
  <c r="J171"/>
  <c r="J185"/>
  <c r="J168"/>
  <c i="6" r="BK154"/>
  <c i="7" r="J122"/>
  <c i="8" r="J92"/>
  <c i="5" r="J210"/>
  <c i="6" r="BK219"/>
  <c r="BK224"/>
  <c r="J117"/>
  <c i="7" r="BK113"/>
  <c r="J200"/>
  <c r="BK171"/>
  <c i="9" r="BK161"/>
  <c i="10" r="BK83"/>
  <c i="2" r="BK1288"/>
  <c r="BK1226"/>
  <c r="BK926"/>
  <c r="BK361"/>
  <c r="J879"/>
  <c r="J283"/>
  <c i="3" r="J261"/>
  <c r="J201"/>
  <c r="J166"/>
  <c r="J128"/>
  <c i="4" r="BK157"/>
  <c r="BK109"/>
  <c i="5" r="BK304"/>
  <c r="BK149"/>
  <c i="6" r="J137"/>
  <c r="BK182"/>
  <c i="9" r="J155"/>
  <c i="2" r="J1266"/>
  <c r="J1225"/>
  <c r="J804"/>
  <c r="BK294"/>
  <c r="BK724"/>
  <c r="BK113"/>
  <c r="J955"/>
  <c r="BK441"/>
  <c r="J1087"/>
  <c r="J1132"/>
  <c r="BK771"/>
  <c r="BK1202"/>
  <c r="BK938"/>
  <c r="BK401"/>
  <c r="BK883"/>
  <c r="J641"/>
  <c r="J1078"/>
  <c r="J196"/>
  <c r="J118"/>
  <c i="3" r="BK266"/>
  <c r="J116"/>
  <c r="J189"/>
  <c i="4" r="BK233"/>
  <c r="J259"/>
  <c r="J154"/>
  <c i="5" r="J280"/>
  <c r="J256"/>
  <c i="2" r="BK745"/>
  <c r="J638"/>
  <c r="J436"/>
  <c r="BK266"/>
  <c r="BK147"/>
  <c r="BK1057"/>
  <c r="J915"/>
  <c r="BK711"/>
  <c r="BK612"/>
  <c r="J349"/>
  <c r="J1208"/>
  <c r="J1097"/>
  <c r="BK960"/>
  <c r="J923"/>
  <c r="BK698"/>
  <c r="J464"/>
  <c r="BK188"/>
  <c r="J1061"/>
  <c r="J477"/>
  <c r="J1182"/>
  <c r="J225"/>
  <c r="BK1167"/>
  <c r="J768"/>
  <c r="J761"/>
  <c r="J1224"/>
  <c r="BK1087"/>
  <c r="BK862"/>
  <c r="BK649"/>
  <c r="BK1232"/>
  <c i="3" r="BK169"/>
  <c r="BK248"/>
  <c r="BK202"/>
  <c r="J192"/>
  <c r="J172"/>
  <c i="4" r="J139"/>
  <c r="J233"/>
  <c r="J229"/>
  <c r="BK163"/>
  <c r="J193"/>
  <c r="BK168"/>
  <c i="5" r="BK306"/>
  <c r="J266"/>
  <c r="J105"/>
  <c r="J189"/>
  <c r="J277"/>
  <c r="BK273"/>
  <c r="J250"/>
  <c r="BK222"/>
  <c r="J142"/>
  <c i="6" r="J227"/>
  <c r="J196"/>
  <c r="J203"/>
  <c i="7" r="J222"/>
  <c r="J172"/>
  <c i="9" r="J88"/>
  <c i="2" r="J34"/>
  <c i="3" r="BK224"/>
  <c i="4" r="BK193"/>
  <c r="BK114"/>
  <c r="BK166"/>
  <c i="5" r="J272"/>
  <c r="J179"/>
  <c i="6" r="BK174"/>
  <c i="7" r="J169"/>
  <c i="8" r="BK106"/>
  <c i="9" r="J133"/>
  <c i="5" r="BK197"/>
  <c r="J133"/>
  <c i="7" r="BK173"/>
  <c i="8" r="J149"/>
  <c i="9" r="J94"/>
  <c i="5" r="BK232"/>
  <c r="J144"/>
  <c r="J116"/>
  <c r="J181"/>
  <c i="6" r="BK168"/>
  <c r="J119"/>
  <c r="J166"/>
  <c r="J108"/>
  <c i="7" r="J175"/>
  <c r="BK128"/>
  <c r="BK216"/>
  <c i="8" r="BK129"/>
  <c r="J116"/>
  <c i="9" r="BK180"/>
  <c r="BK164"/>
  <c i="5" r="BK172"/>
  <c r="J286"/>
  <c i="6" r="J228"/>
  <c r="BK90"/>
  <c r="J96"/>
  <c i="7" r="J140"/>
  <c r="J192"/>
  <c i="8" r="BK116"/>
  <c i="9" r="BK88"/>
  <c i="6" r="BK186"/>
  <c i="7" r="J148"/>
  <c r="J214"/>
  <c r="BK181"/>
  <c r="BK93"/>
  <c i="8" r="BK114"/>
  <c r="BK127"/>
  <c r="BK108"/>
  <c i="9" r="BK107"/>
  <c i="2" r="BK726"/>
  <c r="J270"/>
  <c r="J1183"/>
  <c r="BK1077"/>
  <c r="BK714"/>
  <c r="J901"/>
  <c r="J178"/>
  <c r="J929"/>
  <c r="BK1195"/>
  <c r="BK510"/>
  <c r="BK231"/>
  <c r="BK1059"/>
  <c r="BK740"/>
  <c r="J644"/>
  <c r="J216"/>
  <c r="BK1164"/>
  <c r="J935"/>
  <c r="J180"/>
  <c r="BK290"/>
  <c r="BK353"/>
  <c i="3" r="BK232"/>
  <c r="J157"/>
  <c r="J234"/>
  <c r="BK110"/>
  <c r="BK199"/>
  <c r="J152"/>
  <c i="4" r="J181"/>
  <c r="J252"/>
  <c r="BK207"/>
  <c r="BK180"/>
  <c r="J210"/>
  <c r="J99"/>
  <c r="J177"/>
  <c i="5" r="BK307"/>
  <c i="6" r="J215"/>
  <c r="J111"/>
  <c i="2" r="BK1081"/>
  <c r="J329"/>
  <c r="BK1191"/>
  <c r="J1084"/>
  <c r="J1035"/>
  <c r="BK904"/>
  <c r="J424"/>
  <c r="J1112"/>
  <c r="J200"/>
  <c r="J945"/>
  <c r="J1088"/>
  <c r="BK644"/>
  <c r="BK418"/>
  <c r="BK1245"/>
  <c r="BK1113"/>
  <c r="BK800"/>
  <c r="J297"/>
  <c r="J1131"/>
  <c r="J1065"/>
  <c r="J904"/>
  <c r="J194"/>
  <c r="J510"/>
  <c r="BK196"/>
  <c i="3" r="J256"/>
  <c r="J221"/>
  <c r="BK256"/>
  <c r="BK240"/>
  <c r="J248"/>
  <c r="BK157"/>
  <c r="J160"/>
  <c i="4" r="BK219"/>
  <c r="J200"/>
  <c r="BK106"/>
  <c r="BK217"/>
  <c r="J227"/>
  <c r="BK218"/>
  <c r="J91"/>
  <c r="J124"/>
  <c r="J138"/>
  <c i="5" r="J282"/>
  <c r="BK262"/>
  <c r="BK133"/>
  <c r="BK246"/>
  <c r="J211"/>
  <c i="6" r="J224"/>
  <c r="BK98"/>
  <c r="BK119"/>
  <c i="7" r="BK117"/>
  <c r="BK97"/>
  <c i="8" r="BK112"/>
  <c i="9" r="BK129"/>
  <c i="5" r="J314"/>
  <c r="BK245"/>
  <c r="BK208"/>
  <c r="BK264"/>
  <c r="J157"/>
  <c i="6" r="BK134"/>
  <c r="BK180"/>
  <c r="BK190"/>
  <c i="7" r="BK162"/>
  <c r="J204"/>
  <c i="8" r="BK139"/>
  <c r="BK122"/>
  <c i="5" r="BK216"/>
  <c r="BK168"/>
  <c r="BK250"/>
  <c r="BK244"/>
  <c r="BK122"/>
  <c i="6" l="1" r="R83"/>
  <c i="2" r="P112"/>
  <c r="P224"/>
  <c r="BK442"/>
  <c r="J442"/>
  <c r="J66"/>
  <c r="BK623"/>
  <c r="J623"/>
  <c r="J67"/>
  <c r="BK689"/>
  <c r="J689"/>
  <c r="J72"/>
  <c r="T723"/>
  <c r="R731"/>
  <c r="T770"/>
  <c r="R944"/>
  <c r="R1014"/>
  <c r="T1172"/>
  <c r="BK1247"/>
  <c r="J1247"/>
  <c r="J87"/>
  <c r="BK1265"/>
  <c r="J1265"/>
  <c r="J88"/>
  <c i="3" r="P94"/>
  <c r="R151"/>
  <c r="P223"/>
  <c r="P269"/>
  <c i="5" r="R104"/>
  <c r="BK219"/>
  <c r="J219"/>
  <c r="J72"/>
  <c i="6" r="P83"/>
  <c i="7" r="P109"/>
  <c i="2" r="T167"/>
  <c r="R308"/>
  <c r="P623"/>
  <c r="P689"/>
  <c r="R723"/>
  <c r="R736"/>
  <c r="BK760"/>
  <c r="J760"/>
  <c r="J78"/>
  <c r="P1020"/>
  <c r="BK1211"/>
  <c r="J1211"/>
  <c r="J85"/>
  <c r="T1227"/>
  <c r="P1265"/>
  <c i="3" r="R130"/>
  <c r="T139"/>
  <c r="P174"/>
  <c r="BK204"/>
  <c r="J204"/>
  <c r="J70"/>
  <c r="BK269"/>
  <c r="J269"/>
  <c r="J72"/>
  <c i="5" r="R135"/>
  <c r="BK201"/>
  <c r="J201"/>
  <c r="J70"/>
  <c r="R252"/>
  <c i="7" r="BK90"/>
  <c r="J90"/>
  <c r="J61"/>
  <c r="BK153"/>
  <c r="J153"/>
  <c r="J64"/>
  <c i="2" r="R167"/>
  <c r="T308"/>
  <c r="R637"/>
  <c r="BK675"/>
  <c r="J675"/>
  <c r="J71"/>
  <c r="P723"/>
  <c r="P736"/>
  <c r="P760"/>
  <c r="T1020"/>
  <c r="T1211"/>
  <c r="T1265"/>
  <c i="3" r="T130"/>
  <c r="T151"/>
  <c r="T174"/>
  <c i="5" r="P135"/>
  <c r="R180"/>
  <c r="R274"/>
  <c i="6" r="BK83"/>
  <c r="J83"/>
  <c r="J60"/>
  <c i="3" r="BK130"/>
  <c r="J130"/>
  <c r="J62"/>
  <c r="P151"/>
  <c r="P163"/>
  <c r="BK223"/>
  <c r="J223"/>
  <c r="J71"/>
  <c r="T269"/>
  <c i="4" r="R87"/>
  <c r="R86"/>
  <c r="BK244"/>
  <c r="R251"/>
  <c r="T257"/>
  <c i="5" r="BK159"/>
  <c r="J159"/>
  <c r="J67"/>
  <c r="T201"/>
  <c r="P274"/>
  <c i="6" r="T151"/>
  <c i="7" r="BK189"/>
  <c r="J189"/>
  <c r="J65"/>
  <c i="2" r="R224"/>
  <c r="BK293"/>
  <c r="J293"/>
  <c r="J64"/>
  <c r="P293"/>
  <c r="R293"/>
  <c r="T293"/>
  <c r="T637"/>
  <c r="R770"/>
  <c r="R922"/>
  <c r="T922"/>
  <c r="P1172"/>
  <c r="R1227"/>
  <c r="BK1276"/>
  <c r="J1276"/>
  <c r="J89"/>
  <c i="3" r="BK139"/>
  <c r="J139"/>
  <c r="J64"/>
  <c r="T163"/>
  <c r="P204"/>
  <c i="4" r="T244"/>
  <c i="5" r="P159"/>
  <c r="R219"/>
  <c r="T308"/>
  <c i="7" r="P127"/>
  <c i="6" r="R221"/>
  <c i="7" r="BK109"/>
  <c r="J109"/>
  <c r="J62"/>
  <c r="P153"/>
  <c r="R90"/>
  <c r="P189"/>
  <c i="6" r="P151"/>
  <c i="7" r="R153"/>
  <c i="6" r="BK151"/>
  <c r="J151"/>
  <c r="J61"/>
  <c i="7" r="T153"/>
  <c i="8" r="T131"/>
  <c i="5" r="BK135"/>
  <c r="J135"/>
  <c r="J65"/>
  <c r="T180"/>
  <c r="T274"/>
  <c i="6" r="R151"/>
  <c i="8" r="BK126"/>
  <c r="J126"/>
  <c r="J62"/>
  <c r="P136"/>
  <c r="BK151"/>
  <c r="J151"/>
  <c r="J67"/>
  <c i="2" r="BK112"/>
  <c r="J112"/>
  <c r="J61"/>
  <c r="T224"/>
  <c r="T442"/>
  <c r="P637"/>
  <c r="T675"/>
  <c r="P731"/>
  <c r="P770"/>
  <c r="P922"/>
  <c r="T944"/>
  <c r="BK1172"/>
  <c r="J1172"/>
  <c r="J84"/>
  <c r="P1211"/>
  <c r="P1247"/>
  <c r="R1265"/>
  <c i="3" r="T94"/>
  <c r="T93"/>
  <c r="BK151"/>
  <c r="J151"/>
  <c r="J65"/>
  <c r="BK163"/>
  <c r="J163"/>
  <c r="J68"/>
  <c r="R174"/>
  <c r="T204"/>
  <c r="R269"/>
  <c i="4" r="P244"/>
  <c r="T251"/>
  <c i="5" r="BK104"/>
  <c r="R159"/>
  <c r="P201"/>
  <c r="P252"/>
  <c r="P308"/>
  <c i="6" r="T83"/>
  <c i="8" r="R91"/>
  <c r="P126"/>
  <c r="BK131"/>
  <c r="J131"/>
  <c r="J63"/>
  <c r="R136"/>
  <c r="P141"/>
  <c r="BK146"/>
  <c r="J146"/>
  <c r="J66"/>
  <c r="T146"/>
  <c r="R151"/>
  <c i="7" r="BK127"/>
  <c r="J127"/>
  <c r="J63"/>
  <c i="2" r="R112"/>
  <c r="BK224"/>
  <c r="J224"/>
  <c r="J63"/>
  <c r="P442"/>
  <c r="BK637"/>
  <c r="P675"/>
  <c r="BK723"/>
  <c r="J723"/>
  <c r="J73"/>
  <c r="BK770"/>
  <c r="J770"/>
  <c r="J79"/>
  <c r="BK922"/>
  <c r="J922"/>
  <c r="J80"/>
  <c r="P944"/>
  <c r="P1014"/>
  <c r="R1172"/>
  <c r="R1247"/>
  <c r="T1276"/>
  <c i="3" r="T223"/>
  <c i="4" r="T87"/>
  <c r="T86"/>
  <c r="BK257"/>
  <c r="J257"/>
  <c r="J65"/>
  <c i="5" r="BK180"/>
  <c r="J180"/>
  <c r="J68"/>
  <c r="BK252"/>
  <c r="J252"/>
  <c r="J74"/>
  <c i="6" r="T221"/>
  <c i="7" r="R127"/>
  <c i="9" r="R87"/>
  <c i="2" r="P167"/>
  <c r="P308"/>
  <c r="R623"/>
  <c r="R689"/>
  <c r="BK731"/>
  <c r="J731"/>
  <c r="J75"/>
  <c r="T736"/>
  <c r="R760"/>
  <c r="R1020"/>
  <c r="R1211"/>
  <c r="T1247"/>
  <c r="P1276"/>
  <c i="3" r="P130"/>
  <c r="R223"/>
  <c i="4" r="P87"/>
  <c r="P86"/>
  <c r="P251"/>
  <c r="P257"/>
  <c i="5" r="T159"/>
  <c r="T219"/>
  <c r="BK308"/>
  <c r="J308"/>
  <c r="J76"/>
  <c i="6" r="BK221"/>
  <c r="J221"/>
  <c r="J62"/>
  <c i="7" r="T189"/>
  <c i="8" r="T91"/>
  <c r="R126"/>
  <c r="P131"/>
  <c r="BK141"/>
  <c r="J141"/>
  <c r="J65"/>
  <c r="R141"/>
  <c r="R146"/>
  <c r="P151"/>
  <c i="9" r="T128"/>
  <c r="R170"/>
  <c i="2" r="T112"/>
  <c r="T111"/>
  <c r="BK308"/>
  <c r="J308"/>
  <c r="J65"/>
  <c r="T623"/>
  <c r="T689"/>
  <c r="T731"/>
  <c r="BK1020"/>
  <c r="J1020"/>
  <c r="J83"/>
  <c r="BK1227"/>
  <c r="J1227"/>
  <c r="J86"/>
  <c r="R1276"/>
  <c i="3" r="R94"/>
  <c r="R93"/>
  <c r="R139"/>
  <c r="BK174"/>
  <c r="J174"/>
  <c r="J69"/>
  <c i="4" r="R244"/>
  <c r="R243"/>
  <c r="R257"/>
  <c i="5" r="T104"/>
  <c r="P180"/>
  <c r="P219"/>
  <c r="R308"/>
  <c i="7" r="T90"/>
  <c r="T127"/>
  <c i="8" r="BK91"/>
  <c r="J91"/>
  <c r="J61"/>
  <c r="BK136"/>
  <c r="J136"/>
  <c r="J64"/>
  <c i="9" r="BK87"/>
  <c r="P128"/>
  <c r="T147"/>
  <c i="2" r="BK167"/>
  <c r="J167"/>
  <c r="J62"/>
  <c r="R442"/>
  <c r="R675"/>
  <c r="BK736"/>
  <c r="J736"/>
  <c r="J76"/>
  <c r="T760"/>
  <c r="BK944"/>
  <c r="J944"/>
  <c r="J81"/>
  <c r="BK1014"/>
  <c r="J1014"/>
  <c r="J82"/>
  <c r="T1014"/>
  <c r="P1227"/>
  <c i="3" r="BK94"/>
  <c r="J94"/>
  <c r="J61"/>
  <c r="P139"/>
  <c r="R163"/>
  <c r="R204"/>
  <c i="4" r="BK87"/>
  <c r="BK86"/>
  <c r="J86"/>
  <c r="J60"/>
  <c r="BK251"/>
  <c r="J251"/>
  <c r="J64"/>
  <c i="5" r="P104"/>
  <c r="P102"/>
  <c r="P97"/>
  <c i="1" r="AU58"/>
  <c i="5" r="BK274"/>
  <c r="J274"/>
  <c r="J75"/>
  <c i="6" r="P221"/>
  <c i="7" r="R109"/>
  <c i="8" r="P91"/>
  <c r="P87"/>
  <c i="1" r="AU61"/>
  <c i="8" r="T126"/>
  <c r="R131"/>
  <c r="T136"/>
  <c r="T141"/>
  <c r="P146"/>
  <c r="T151"/>
  <c i="9" r="P87"/>
  <c r="BK128"/>
  <c r="J128"/>
  <c r="J62"/>
  <c r="P147"/>
  <c r="P170"/>
  <c i="5" r="T135"/>
  <c r="R201"/>
  <c r="T252"/>
  <c i="7" r="P90"/>
  <c r="P89"/>
  <c r="P88"/>
  <c i="1" r="AU60"/>
  <c i="7" r="R189"/>
  <c i="9" r="T87"/>
  <c r="T86"/>
  <c r="T85"/>
  <c r="BK147"/>
  <c r="J147"/>
  <c r="J63"/>
  <c r="BK170"/>
  <c r="J170"/>
  <c r="J64"/>
  <c i="7" r="T109"/>
  <c i="9" r="R128"/>
  <c r="R147"/>
  <c r="T170"/>
  <c i="10" r="BK81"/>
  <c r="J81"/>
  <c r="J60"/>
  <c r="P81"/>
  <c r="P80"/>
  <c i="1" r="AU63"/>
  <c i="10" r="R81"/>
  <c r="R80"/>
  <c r="T81"/>
  <c r="T80"/>
  <c i="2" r="BK633"/>
  <c r="J633"/>
  <c r="J68"/>
  <c i="5" r="BK313"/>
  <c r="J313"/>
  <c r="J77"/>
  <c r="BK99"/>
  <c r="J99"/>
  <c r="J61"/>
  <c i="7" r="BK230"/>
  <c r="J230"/>
  <c r="J68"/>
  <c i="8" r="BK88"/>
  <c r="J88"/>
  <c r="J60"/>
  <c i="2" r="BK728"/>
  <c r="J728"/>
  <c r="J74"/>
  <c i="3" r="BK136"/>
  <c r="J136"/>
  <c r="J63"/>
  <c r="BK159"/>
  <c r="J159"/>
  <c r="J66"/>
  <c i="9" r="BK183"/>
  <c r="J183"/>
  <c r="J65"/>
  <c i="2" r="BK757"/>
  <c r="J757"/>
  <c r="J77"/>
  <c r="BK1287"/>
  <c r="J1287"/>
  <c r="J90"/>
  <c i="7" r="BK226"/>
  <c r="J226"/>
  <c r="J67"/>
  <c i="9" r="J87"/>
  <c r="J61"/>
  <c i="10" r="J76"/>
  <c r="J74"/>
  <c r="E48"/>
  <c r="J55"/>
  <c r="BE83"/>
  <c r="F54"/>
  <c r="F55"/>
  <c r="BE84"/>
  <c r="BE82"/>
  <c i="9" r="J52"/>
  <c r="BE129"/>
  <c i="8" r="BK87"/>
  <c r="J87"/>
  <c r="J59"/>
  <c i="9" r="E75"/>
  <c r="BE117"/>
  <c r="BE141"/>
  <c r="F54"/>
  <c r="BE127"/>
  <c r="BE133"/>
  <c r="BE119"/>
  <c r="BE118"/>
  <c r="BE149"/>
  <c r="BE178"/>
  <c r="BE126"/>
  <c r="BE145"/>
  <c r="BE171"/>
  <c r="BE153"/>
  <c r="BE156"/>
  <c r="BE169"/>
  <c r="BE174"/>
  <c r="J54"/>
  <c r="BE158"/>
  <c r="BE168"/>
  <c r="F55"/>
  <c r="BE135"/>
  <c r="BE161"/>
  <c r="BE99"/>
  <c r="BE155"/>
  <c r="BE172"/>
  <c r="BE90"/>
  <c r="BE139"/>
  <c r="BE159"/>
  <c r="BE164"/>
  <c r="J55"/>
  <c r="BE88"/>
  <c r="BE105"/>
  <c r="BE181"/>
  <c r="BE173"/>
  <c r="BE180"/>
  <c r="BE184"/>
  <c r="BE94"/>
  <c r="BE116"/>
  <c r="BE179"/>
  <c r="BE182"/>
  <c r="BE98"/>
  <c r="BE101"/>
  <c r="BE103"/>
  <c r="BE107"/>
  <c r="BE148"/>
  <c i="8" r="J52"/>
  <c r="J54"/>
  <c r="F84"/>
  <c r="BE92"/>
  <c i="7" r="BK89"/>
  <c r="BK88"/>
  <c r="J88"/>
  <c r="J59"/>
  <c r="BK225"/>
  <c r="J225"/>
  <c r="J66"/>
  <c i="8" r="E48"/>
  <c r="BE89"/>
  <c r="BE94"/>
  <c r="BE114"/>
  <c r="J55"/>
  <c r="F83"/>
  <c r="BE104"/>
  <c r="BE106"/>
  <c r="BE110"/>
  <c r="BE134"/>
  <c r="BE139"/>
  <c r="BE149"/>
  <c r="BE112"/>
  <c r="BE118"/>
  <c r="BE120"/>
  <c r="BE124"/>
  <c r="BE129"/>
  <c r="BE132"/>
  <c r="BE142"/>
  <c r="BE147"/>
  <c r="BE152"/>
  <c r="BE154"/>
  <c r="BE96"/>
  <c r="BE98"/>
  <c r="BE100"/>
  <c r="BE102"/>
  <c r="BE108"/>
  <c r="BE116"/>
  <c r="BE122"/>
  <c r="BE127"/>
  <c r="BE137"/>
  <c r="BE144"/>
  <c i="7" r="E78"/>
  <c r="J85"/>
  <c r="BE112"/>
  <c r="BE132"/>
  <c r="BE156"/>
  <c r="BE164"/>
  <c r="BE181"/>
  <c r="F55"/>
  <c r="F84"/>
  <c r="BE113"/>
  <c r="BE125"/>
  <c r="BE162"/>
  <c r="BE163"/>
  <c i="6" r="BK82"/>
  <c r="J82"/>
  <c r="J59"/>
  <c i="7" r="BE115"/>
  <c r="BE173"/>
  <c r="BE117"/>
  <c r="BE128"/>
  <c r="BE136"/>
  <c r="BE198"/>
  <c r="BE200"/>
  <c r="BE103"/>
  <c r="BE110"/>
  <c r="BE146"/>
  <c r="BE187"/>
  <c r="BE192"/>
  <c r="BE208"/>
  <c r="BE220"/>
  <c r="J52"/>
  <c r="BE97"/>
  <c r="BE174"/>
  <c r="J54"/>
  <c r="BE93"/>
  <c r="BE105"/>
  <c r="BE154"/>
  <c r="BE185"/>
  <c r="BE190"/>
  <c r="BE202"/>
  <c r="BE214"/>
  <c r="BE122"/>
  <c r="BE130"/>
  <c r="BE151"/>
  <c r="BE165"/>
  <c r="BE172"/>
  <c r="BE159"/>
  <c r="BE166"/>
  <c r="BE206"/>
  <c r="BE101"/>
  <c r="BE134"/>
  <c r="BE171"/>
  <c r="BE194"/>
  <c r="BE148"/>
  <c r="BE177"/>
  <c r="BE204"/>
  <c r="BE223"/>
  <c r="BE158"/>
  <c r="BE169"/>
  <c r="BE183"/>
  <c r="BE196"/>
  <c r="BE91"/>
  <c r="BE95"/>
  <c r="BE99"/>
  <c r="BE119"/>
  <c r="BE138"/>
  <c r="BE140"/>
  <c r="BE142"/>
  <c r="BE157"/>
  <c r="BE160"/>
  <c r="BE168"/>
  <c r="BE218"/>
  <c r="BE227"/>
  <c r="BE179"/>
  <c r="BE231"/>
  <c r="BE107"/>
  <c r="BE144"/>
  <c r="BE175"/>
  <c r="BE210"/>
  <c r="BE212"/>
  <c r="BE216"/>
  <c r="BE222"/>
  <c i="6" r="J52"/>
  <c r="BE119"/>
  <c r="BE125"/>
  <c r="BE142"/>
  <c r="BE170"/>
  <c r="BE176"/>
  <c r="BE185"/>
  <c r="BE189"/>
  <c r="BE206"/>
  <c r="BE102"/>
  <c r="BE114"/>
  <c r="BE123"/>
  <c r="BE147"/>
  <c r="BE90"/>
  <c r="BE96"/>
  <c r="BE152"/>
  <c r="BE164"/>
  <c r="BE100"/>
  <c r="BE212"/>
  <c r="E72"/>
  <c r="BE104"/>
  <c r="BE108"/>
  <c r="BE113"/>
  <c r="BE140"/>
  <c r="BE186"/>
  <c r="F78"/>
  <c r="BE89"/>
  <c r="BE118"/>
  <c r="J55"/>
  <c r="BE87"/>
  <c r="BE124"/>
  <c r="BE162"/>
  <c r="BE178"/>
  <c r="BE168"/>
  <c r="BE172"/>
  <c r="BE182"/>
  <c r="BE227"/>
  <c i="5" r="J104"/>
  <c r="J64"/>
  <c i="6" r="J78"/>
  <c r="BE94"/>
  <c r="BE174"/>
  <c r="BE84"/>
  <c r="BE127"/>
  <c r="BE203"/>
  <c r="BE228"/>
  <c r="BE92"/>
  <c r="BE98"/>
  <c r="BE117"/>
  <c r="BE120"/>
  <c r="BE166"/>
  <c i="5" r="BK98"/>
  <c i="6" r="BE128"/>
  <c r="BE190"/>
  <c r="BE130"/>
  <c r="BE137"/>
  <c r="BE160"/>
  <c r="BE208"/>
  <c r="BE210"/>
  <c r="BE214"/>
  <c r="BE219"/>
  <c r="BE223"/>
  <c r="BE225"/>
  <c r="BE110"/>
  <c r="BE144"/>
  <c r="BE145"/>
  <c r="BE180"/>
  <c r="BE191"/>
  <c r="BE192"/>
  <c r="BE215"/>
  <c r="BE229"/>
  <c r="F55"/>
  <c r="BE86"/>
  <c r="BE106"/>
  <c r="BE111"/>
  <c r="BE217"/>
  <c r="BE222"/>
  <c r="BE224"/>
  <c r="BE226"/>
  <c r="BE132"/>
  <c r="BE134"/>
  <c r="BE149"/>
  <c r="BE154"/>
  <c r="BE156"/>
  <c r="BE158"/>
  <c r="BE183"/>
  <c r="BE196"/>
  <c r="BE198"/>
  <c r="BE200"/>
  <c r="BE155"/>
  <c r="BE193"/>
  <c r="BE194"/>
  <c r="BE230"/>
  <c i="5" r="J91"/>
  <c r="F94"/>
  <c r="BE115"/>
  <c r="BE185"/>
  <c r="BE205"/>
  <c r="BE207"/>
  <c r="BE217"/>
  <c r="BE237"/>
  <c r="J55"/>
  <c r="BE109"/>
  <c r="BE113"/>
  <c r="BE121"/>
  <c r="BE125"/>
  <c r="BE204"/>
  <c r="BE149"/>
  <c r="BE155"/>
  <c r="BE157"/>
  <c r="BE162"/>
  <c r="E87"/>
  <c r="BE172"/>
  <c r="BE210"/>
  <c r="BE216"/>
  <c r="BE222"/>
  <c r="BE258"/>
  <c i="4" r="J244"/>
  <c r="J63"/>
  <c i="5" r="BE105"/>
  <c r="BE127"/>
  <c r="BE152"/>
  <c r="BE189"/>
  <c r="BE198"/>
  <c r="BE220"/>
  <c r="BE235"/>
  <c r="BE247"/>
  <c r="BE249"/>
  <c i="4" r="J87"/>
  <c r="J61"/>
  <c i="5" r="BE118"/>
  <c r="BE136"/>
  <c r="BE138"/>
  <c r="BE144"/>
  <c r="BE148"/>
  <c r="BE153"/>
  <c r="BE163"/>
  <c r="BE164"/>
  <c r="BE166"/>
  <c r="BE175"/>
  <c r="BE186"/>
  <c r="BE192"/>
  <c r="BE262"/>
  <c r="BE267"/>
  <c r="BE112"/>
  <c r="BE145"/>
  <c r="BE177"/>
  <c r="BE188"/>
  <c r="BE226"/>
  <c r="BE250"/>
  <c r="BE256"/>
  <c r="F54"/>
  <c r="J93"/>
  <c r="BE184"/>
  <c r="BE202"/>
  <c r="BE228"/>
  <c r="BE232"/>
  <c r="BE290"/>
  <c r="BE100"/>
  <c r="BE107"/>
  <c r="BE122"/>
  <c r="BE142"/>
  <c r="BE160"/>
  <c r="BE171"/>
  <c r="BE181"/>
  <c r="BE191"/>
  <c r="BE197"/>
  <c r="BE246"/>
  <c r="BE264"/>
  <c r="BE268"/>
  <c r="BE272"/>
  <c r="BE278"/>
  <c r="BE284"/>
  <c r="BE150"/>
  <c r="BE168"/>
  <c r="BE231"/>
  <c r="BE243"/>
  <c r="BE255"/>
  <c r="BE266"/>
  <c r="BE269"/>
  <c r="BE281"/>
  <c r="BE141"/>
  <c r="BE167"/>
  <c r="BE170"/>
  <c r="BE173"/>
  <c r="BE178"/>
  <c r="BE208"/>
  <c r="BE288"/>
  <c r="BE291"/>
  <c r="BE116"/>
  <c r="BE126"/>
  <c r="BE129"/>
  <c r="BE134"/>
  <c r="BE146"/>
  <c r="BE174"/>
  <c r="BE176"/>
  <c r="BE183"/>
  <c r="BE275"/>
  <c r="BE277"/>
  <c r="BE238"/>
  <c r="BE240"/>
  <c r="BE241"/>
  <c r="BE244"/>
  <c r="BE298"/>
  <c r="BE299"/>
  <c r="BE211"/>
  <c r="BE214"/>
  <c r="BE223"/>
  <c r="BE225"/>
  <c r="BE234"/>
  <c r="BE270"/>
  <c r="BE273"/>
  <c r="BE279"/>
  <c r="BE280"/>
  <c r="BE285"/>
  <c r="BE287"/>
  <c r="BE292"/>
  <c r="BE293"/>
  <c r="BE295"/>
  <c r="BE302"/>
  <c r="BE307"/>
  <c r="BE108"/>
  <c r="BE111"/>
  <c r="BE119"/>
  <c r="BE213"/>
  <c r="BE229"/>
  <c r="BE248"/>
  <c r="BE259"/>
  <c r="BE265"/>
  <c r="BE286"/>
  <c r="BE297"/>
  <c r="BE304"/>
  <c r="BE124"/>
  <c r="BE131"/>
  <c r="BE133"/>
  <c r="BE139"/>
  <c r="BE179"/>
  <c r="BE193"/>
  <c r="BE195"/>
  <c r="BE245"/>
  <c r="BE253"/>
  <c r="BE261"/>
  <c r="BE276"/>
  <c r="BE282"/>
  <c r="BE294"/>
  <c r="BE311"/>
  <c r="BE289"/>
  <c r="BE296"/>
  <c r="BE300"/>
  <c r="BE301"/>
  <c r="BE303"/>
  <c r="BE305"/>
  <c r="BE306"/>
  <c r="BE309"/>
  <c r="BE312"/>
  <c r="BE314"/>
  <c i="3" r="BK93"/>
  <c r="J93"/>
  <c r="J60"/>
  <c i="4" r="F54"/>
  <c r="F55"/>
  <c r="BE101"/>
  <c r="BE136"/>
  <c r="BE145"/>
  <c r="BE194"/>
  <c r="BE96"/>
  <c r="BE114"/>
  <c r="BE117"/>
  <c r="BE122"/>
  <c r="BE138"/>
  <c r="E48"/>
  <c r="BE106"/>
  <c r="BE124"/>
  <c r="BE129"/>
  <c r="BE134"/>
  <c r="BE183"/>
  <c r="BE184"/>
  <c r="J52"/>
  <c r="J81"/>
  <c r="BE88"/>
  <c r="BE132"/>
  <c r="BE147"/>
  <c r="BE171"/>
  <c r="BE209"/>
  <c r="BE214"/>
  <c r="BE210"/>
  <c i="3" r="BK162"/>
  <c r="J162"/>
  <c r="J67"/>
  <c i="4" r="BE178"/>
  <c r="BE200"/>
  <c r="BE221"/>
  <c r="BE222"/>
  <c r="BE233"/>
  <c r="BE157"/>
  <c r="BE159"/>
  <c r="BE175"/>
  <c r="BE176"/>
  <c r="BE177"/>
  <c r="BE231"/>
  <c r="BE193"/>
  <c r="BE238"/>
  <c r="BE240"/>
  <c r="BE241"/>
  <c r="BE91"/>
  <c r="BE112"/>
  <c r="BE119"/>
  <c r="BE141"/>
  <c r="BE148"/>
  <c r="BE169"/>
  <c r="BE186"/>
  <c r="BE206"/>
  <c r="BE219"/>
  <c r="BE224"/>
  <c r="BE227"/>
  <c r="BE259"/>
  <c r="BE225"/>
  <c r="BE235"/>
  <c r="BE247"/>
  <c r="BE160"/>
  <c r="BE172"/>
  <c r="BE207"/>
  <c r="BE260"/>
  <c r="BE211"/>
  <c r="BE162"/>
  <c r="BE174"/>
  <c r="BE180"/>
  <c r="BE203"/>
  <c r="BE109"/>
  <c r="BE153"/>
  <c r="BE179"/>
  <c r="BE181"/>
  <c r="BE187"/>
  <c r="BE99"/>
  <c r="BE142"/>
  <c r="BE150"/>
  <c r="BE151"/>
  <c r="BE154"/>
  <c r="BE168"/>
  <c r="BE215"/>
  <c r="BE217"/>
  <c r="BE218"/>
  <c r="BE229"/>
  <c r="BE245"/>
  <c r="J82"/>
  <c r="BE156"/>
  <c r="BE163"/>
  <c r="BE165"/>
  <c r="BE166"/>
  <c r="BE249"/>
  <c r="BE262"/>
  <c r="BE90"/>
  <c r="BE93"/>
  <c r="BE139"/>
  <c r="BE144"/>
  <c r="BE190"/>
  <c r="BE195"/>
  <c r="BE252"/>
  <c r="BE254"/>
  <c r="BE264"/>
  <c r="BE212"/>
  <c r="BE258"/>
  <c i="3" r="BE178"/>
  <c r="E48"/>
  <c r="J88"/>
  <c r="BE110"/>
  <c r="BE131"/>
  <c r="BE152"/>
  <c r="BE157"/>
  <c i="2" r="BK111"/>
  <c r="J111"/>
  <c r="J60"/>
  <c i="3" r="J86"/>
  <c r="BE99"/>
  <c r="BE137"/>
  <c r="BE170"/>
  <c r="BE116"/>
  <c r="BE140"/>
  <c r="BE168"/>
  <c r="BE188"/>
  <c r="BE189"/>
  <c r="F54"/>
  <c r="J89"/>
  <c r="BE106"/>
  <c r="BE120"/>
  <c r="BE164"/>
  <c r="BE199"/>
  <c r="F55"/>
  <c r="BE126"/>
  <c r="BE181"/>
  <c r="BE147"/>
  <c r="BE155"/>
  <c r="BE169"/>
  <c r="BE134"/>
  <c r="BE184"/>
  <c r="BE192"/>
  <c r="BE195"/>
  <c r="BE214"/>
  <c r="BE219"/>
  <c r="BE186"/>
  <c r="BE226"/>
  <c r="BE95"/>
  <c r="BE113"/>
  <c r="BE128"/>
  <c r="BE160"/>
  <c r="BE205"/>
  <c r="BE201"/>
  <c r="BE202"/>
  <c r="BE244"/>
  <c r="BE246"/>
  <c i="2" r="J637"/>
  <c r="J70"/>
  <c i="3" r="BE122"/>
  <c r="BE175"/>
  <c r="BE228"/>
  <c r="BE231"/>
  <c r="BE232"/>
  <c r="BE256"/>
  <c r="BE166"/>
  <c r="BE167"/>
  <c r="BE208"/>
  <c r="BE216"/>
  <c r="BE221"/>
  <c r="BE224"/>
  <c r="BE230"/>
  <c r="BE240"/>
  <c r="BE254"/>
  <c r="BE263"/>
  <c r="BE266"/>
  <c r="BE171"/>
  <c r="BE172"/>
  <c r="BE196"/>
  <c r="BE211"/>
  <c r="BE218"/>
  <c r="BE236"/>
  <c r="BE242"/>
  <c r="BE258"/>
  <c r="BE260"/>
  <c r="BE261"/>
  <c r="BE265"/>
  <c r="BE267"/>
  <c r="BE272"/>
  <c r="BE274"/>
  <c r="BE275"/>
  <c r="BE234"/>
  <c r="BE238"/>
  <c r="BE248"/>
  <c r="BE250"/>
  <c r="BE252"/>
  <c r="BE262"/>
  <c r="BE270"/>
  <c i="2" r="E100"/>
  <c r="J106"/>
  <c r="BE210"/>
  <c r="BE219"/>
  <c r="BE231"/>
  <c r="BE329"/>
  <c r="BE335"/>
  <c r="BE384"/>
  <c r="BE405"/>
  <c r="BE409"/>
  <c r="BE421"/>
  <c r="BE429"/>
  <c r="BE433"/>
  <c r="BE436"/>
  <c r="BE438"/>
  <c r="BE477"/>
  <c r="BE526"/>
  <c r="BE641"/>
  <c r="J104"/>
  <c r="BE130"/>
  <c r="BE164"/>
  <c r="BE172"/>
  <c r="BE180"/>
  <c r="BE188"/>
  <c r="BE196"/>
  <c r="BE206"/>
  <c r="BE214"/>
  <c r="BE234"/>
  <c r="BE266"/>
  <c r="BE294"/>
  <c r="BE342"/>
  <c r="BE367"/>
  <c r="BE418"/>
  <c r="BE437"/>
  <c r="BE448"/>
  <c r="J107"/>
  <c r="BE118"/>
  <c r="BE147"/>
  <c r="BE168"/>
  <c r="BE185"/>
  <c r="BE297"/>
  <c r="BE325"/>
  <c r="BE357"/>
  <c r="BE450"/>
  <c r="BE464"/>
  <c r="BE680"/>
  <c r="BE716"/>
  <c r="BE833"/>
  <c r="BE848"/>
  <c r="BE871"/>
  <c r="BE901"/>
  <c r="BE906"/>
  <c r="BE1006"/>
  <c r="BE1012"/>
  <c r="BE1091"/>
  <c r="BE1103"/>
  <c r="BE1121"/>
  <c r="BE1214"/>
  <c r="BE1224"/>
  <c r="BE1225"/>
  <c r="BE1226"/>
  <c r="BE1237"/>
  <c r="BE1242"/>
  <c r="BE1253"/>
  <c r="BE1256"/>
  <c r="BE1261"/>
  <c r="BE140"/>
  <c r="BE158"/>
  <c r="BE249"/>
  <c r="BE351"/>
  <c r="BE401"/>
  <c r="BE439"/>
  <c r="BE453"/>
  <c r="BE510"/>
  <c r="BE644"/>
  <c r="BE721"/>
  <c r="BE732"/>
  <c r="BE749"/>
  <c r="BE761"/>
  <c r="BE768"/>
  <c r="BE800"/>
  <c r="BE806"/>
  <c r="BE918"/>
  <c r="BE923"/>
  <c r="BE932"/>
  <c r="BE938"/>
  <c r="BE1053"/>
  <c r="BE1107"/>
  <c r="BE1127"/>
  <c r="BE1134"/>
  <c r="BE1135"/>
  <c r="BE1185"/>
  <c r="BE1205"/>
  <c r="BE1215"/>
  <c r="BE1221"/>
  <c r="BE1222"/>
  <c r="BE1232"/>
  <c r="BE1235"/>
  <c r="BE1240"/>
  <c r="BE1269"/>
  <c r="BE270"/>
  <c r="BE320"/>
  <c r="BE331"/>
  <c r="BE347"/>
  <c r="BE349"/>
  <c r="BE397"/>
  <c r="BE443"/>
  <c r="BE474"/>
  <c r="BE487"/>
  <c r="BE598"/>
  <c r="BE626"/>
  <c r="BE634"/>
  <c r="BE638"/>
  <c r="BE664"/>
  <c r="BE670"/>
  <c r="BE673"/>
  <c r="BE704"/>
  <c r="BE711"/>
  <c r="BE751"/>
  <c r="BE764"/>
  <c r="BE766"/>
  <c r="BE771"/>
  <c r="BE912"/>
  <c r="BE941"/>
  <c r="BE955"/>
  <c r="BE962"/>
  <c r="BE971"/>
  <c r="BE1042"/>
  <c r="BE1057"/>
  <c r="BE1062"/>
  <c r="BE1064"/>
  <c r="BE1080"/>
  <c r="BE1097"/>
  <c r="BE1100"/>
  <c r="BE1106"/>
  <c r="BE1119"/>
  <c r="BE1197"/>
  <c r="BE1198"/>
  <c r="BE1204"/>
  <c r="BE1208"/>
  <c r="BE1216"/>
  <c r="BE174"/>
  <c r="BE202"/>
  <c r="BE216"/>
  <c r="BE236"/>
  <c r="BE313"/>
  <c r="BE370"/>
  <c r="BE390"/>
  <c r="BE441"/>
  <c r="BE480"/>
  <c r="BE622"/>
  <c r="BE628"/>
  <c r="BE661"/>
  <c r="BE706"/>
  <c r="BE758"/>
  <c r="BE804"/>
  <c r="BE862"/>
  <c r="BE899"/>
  <c r="BE904"/>
  <c r="BE915"/>
  <c r="BE963"/>
  <c r="BE1028"/>
  <c r="BE1035"/>
  <c r="BE1074"/>
  <c r="BE1081"/>
  <c r="BE1104"/>
  <c r="BE1113"/>
  <c r="BE1116"/>
  <c r="BE1123"/>
  <c r="BE1125"/>
  <c r="BE1136"/>
  <c r="BE1168"/>
  <c r="BE1178"/>
  <c r="BE1186"/>
  <c r="BE1193"/>
  <c r="BE136"/>
  <c r="BE221"/>
  <c r="BE361"/>
  <c r="BE373"/>
  <c r="BE569"/>
  <c r="BE572"/>
  <c r="BE588"/>
  <c r="BE591"/>
  <c r="BE607"/>
  <c r="BE624"/>
  <c r="BE659"/>
  <c r="BE687"/>
  <c r="BE693"/>
  <c r="BE698"/>
  <c r="BE702"/>
  <c r="BE709"/>
  <c r="BE726"/>
  <c r="BE812"/>
  <c r="BE883"/>
  <c r="BE890"/>
  <c r="BE896"/>
  <c r="BE909"/>
  <c r="BE926"/>
  <c r="BE929"/>
  <c r="BE949"/>
  <c r="BE1021"/>
  <c r="BE1036"/>
  <c r="BE1041"/>
  <c r="BE1054"/>
  <c r="BE1059"/>
  <c r="BE1067"/>
  <c r="BE1118"/>
  <c r="BE1128"/>
  <c r="BE1288"/>
  <c r="F55"/>
  <c r="BE190"/>
  <c r="BE229"/>
  <c r="BE300"/>
  <c r="BE365"/>
  <c r="BE431"/>
  <c r="BE434"/>
  <c r="BE521"/>
  <c r="BE618"/>
  <c r="BE652"/>
  <c r="BE654"/>
  <c r="BE700"/>
  <c r="BE719"/>
  <c r="BE734"/>
  <c r="BE737"/>
  <c r="BE740"/>
  <c r="BE809"/>
  <c r="BE823"/>
  <c r="BE935"/>
  <c r="BE969"/>
  <c r="BE970"/>
  <c r="BE1070"/>
  <c r="BE1071"/>
  <c r="BE1084"/>
  <c r="BE1085"/>
  <c r="BE1087"/>
  <c r="BE1101"/>
  <c r="BE1131"/>
  <c r="BE1165"/>
  <c r="BE1167"/>
  <c r="BE1170"/>
  <c r="BE1173"/>
  <c r="BE1177"/>
  <c r="BE1182"/>
  <c r="BE1195"/>
  <c r="BE1202"/>
  <c r="BE1212"/>
  <c r="BE1213"/>
  <c r="BE1220"/>
  <c r="BE1223"/>
  <c r="BE1248"/>
  <c r="BE1258"/>
  <c r="BE1277"/>
  <c r="BE178"/>
  <c r="BE200"/>
  <c r="BE262"/>
  <c r="BE283"/>
  <c r="BE304"/>
  <c r="BE340"/>
  <c r="BE380"/>
  <c r="BE427"/>
  <c r="BE445"/>
  <c r="BE456"/>
  <c r="BE604"/>
  <c r="BE666"/>
  <c r="BE685"/>
  <c r="BE695"/>
  <c r="BE724"/>
  <c r="BE745"/>
  <c r="BE747"/>
  <c r="BE945"/>
  <c r="BE972"/>
  <c r="BE997"/>
  <c r="BE1015"/>
  <c r="BE1018"/>
  <c r="BE1031"/>
  <c r="BE1072"/>
  <c r="BE1075"/>
  <c r="BE1095"/>
  <c r="BE1098"/>
  <c r="BE1112"/>
  <c r="BE1130"/>
  <c r="BE1282"/>
  <c r="BE154"/>
  <c r="BE161"/>
  <c r="BE225"/>
  <c r="BE290"/>
  <c r="BE302"/>
  <c r="BE353"/>
  <c r="BE469"/>
  <c r="BE612"/>
  <c r="BE631"/>
  <c r="BE657"/>
  <c r="BE676"/>
  <c r="BE714"/>
  <c r="BE967"/>
  <c r="BE1017"/>
  <c r="BE1077"/>
  <c r="BE1082"/>
  <c r="BE1164"/>
  <c r="BE1183"/>
  <c r="BE1191"/>
  <c r="BE1209"/>
  <c r="BE1272"/>
  <c r="BE1274"/>
  <c i="1" r="AW55"/>
  <c i="2" r="BE317"/>
  <c r="BE337"/>
  <c r="BE424"/>
  <c r="BE581"/>
  <c r="BE646"/>
  <c r="BE649"/>
  <c r="BE729"/>
  <c r="BE743"/>
  <c r="BE756"/>
  <c r="BE774"/>
  <c r="BE783"/>
  <c r="BE796"/>
  <c r="BE879"/>
  <c r="BE892"/>
  <c r="BE942"/>
  <c r="BE960"/>
  <c r="BE1009"/>
  <c r="BE1061"/>
  <c r="BE1065"/>
  <c r="BE1068"/>
  <c r="BE1109"/>
  <c r="BE1110"/>
  <c r="BE1124"/>
  <c r="BE1132"/>
  <c r="BE1139"/>
  <c r="BE1266"/>
  <c r="BE113"/>
  <c r="BE125"/>
  <c r="BE194"/>
  <c r="BE309"/>
  <c r="BE355"/>
  <c r="BE399"/>
  <c r="BE459"/>
  <c r="BE690"/>
  <c r="BE753"/>
  <c r="BE755"/>
  <c r="BE886"/>
  <c r="BE920"/>
  <c r="BE952"/>
  <c r="BE958"/>
  <c r="BE999"/>
  <c r="BE1032"/>
  <c r="BE1078"/>
  <c r="BE1088"/>
  <c r="BE1089"/>
  <c r="BE1115"/>
  <c r="BE1189"/>
  <c r="BE1217"/>
  <c r="BE1218"/>
  <c r="BE1219"/>
  <c r="BE1228"/>
  <c r="BE1245"/>
  <c r="BE1263"/>
  <c i="1" r="BB55"/>
  <c r="BC55"/>
  <c r="BA55"/>
  <c r="BD55"/>
  <c i="9" r="F37"/>
  <c i="1" r="BD62"/>
  <c i="8" r="F37"/>
  <c i="1" r="BD61"/>
  <c i="9" r="F34"/>
  <c i="1" r="BA62"/>
  <c i="8" r="F34"/>
  <c i="1" r="BA61"/>
  <c i="3" r="F36"/>
  <c i="1" r="BC56"/>
  <c i="6" r="F34"/>
  <c i="1" r="BA59"/>
  <c i="4" r="F36"/>
  <c i="1" r="BC57"/>
  <c i="7" r="F36"/>
  <c i="1" r="BC60"/>
  <c i="3" r="F35"/>
  <c i="1" r="BB56"/>
  <c i="3" r="J34"/>
  <c i="1" r="AW56"/>
  <c i="6" r="F37"/>
  <c i="1" r="BD59"/>
  <c i="6" r="F35"/>
  <c i="1" r="BB59"/>
  <c i="3" r="F37"/>
  <c i="1" r="BD56"/>
  <c i="8" r="J34"/>
  <c i="1" r="AW61"/>
  <c i="5" r="F35"/>
  <c i="1" r="BB58"/>
  <c i="4" r="F35"/>
  <c i="1" r="BB57"/>
  <c i="10" r="J34"/>
  <c i="1" r="AW63"/>
  <c i="7" r="F37"/>
  <c i="1" r="BD60"/>
  <c i="10" r="F34"/>
  <c i="1" r="BA63"/>
  <c i="10" r="F37"/>
  <c i="1" r="BD63"/>
  <c i="6" r="J34"/>
  <c i="1" r="AW59"/>
  <c i="9" r="F35"/>
  <c i="1" r="BB62"/>
  <c i="8" r="F35"/>
  <c i="1" r="BB61"/>
  <c i="7" r="F34"/>
  <c i="1" r="BA60"/>
  <c i="10" r="F36"/>
  <c i="1" r="BC63"/>
  <c i="4" r="F37"/>
  <c i="1" r="BD57"/>
  <c i="3" r="F34"/>
  <c i="1" r="BA56"/>
  <c i="10" r="F35"/>
  <c i="1" r="BB63"/>
  <c i="4" r="J34"/>
  <c i="1" r="AW57"/>
  <c i="8" r="F36"/>
  <c i="1" r="BC61"/>
  <c i="9" r="F36"/>
  <c i="1" r="BC62"/>
  <c i="4" r="F34"/>
  <c i="1" r="BA57"/>
  <c i="7" r="J34"/>
  <c i="1" r="AW60"/>
  <c i="5" r="F34"/>
  <c i="1" r="BA58"/>
  <c i="7" r="F35"/>
  <c i="1" r="BB60"/>
  <c i="5" r="J34"/>
  <c i="1" r="AW58"/>
  <c i="6" r="F36"/>
  <c i="1" r="BC59"/>
  <c i="5" r="F37"/>
  <c i="1" r="BD58"/>
  <c i="9" r="J34"/>
  <c i="1" r="AW62"/>
  <c i="5" r="F36"/>
  <c i="1" r="BC58"/>
  <c i="9" l="1" r="P86"/>
  <c r="P85"/>
  <c i="1" r="AU62"/>
  <c i="9" r="R86"/>
  <c r="R85"/>
  <c i="2" r="R111"/>
  <c i="3" r="P162"/>
  <c i="8" r="R87"/>
  <c i="4" r="P243"/>
  <c r="P85"/>
  <c i="1" r="AU57"/>
  <c i="7" r="R89"/>
  <c r="R88"/>
  <c i="3" r="R162"/>
  <c r="R92"/>
  <c i="5" r="T102"/>
  <c r="T97"/>
  <c i="8" r="T87"/>
  <c i="5" r="R102"/>
  <c r="R97"/>
  <c i="3" r="T162"/>
  <c r="T92"/>
  <c i="2" r="T636"/>
  <c r="T110"/>
  <c i="6" r="P82"/>
  <c i="1" r="AU59"/>
  <c i="2" r="BK636"/>
  <c r="J636"/>
  <c r="J69"/>
  <c i="4" r="T243"/>
  <c r="T85"/>
  <c i="7" r="T89"/>
  <c r="T88"/>
  <c i="4" r="BK243"/>
  <c r="J243"/>
  <c r="J62"/>
  <c i="3" r="P93"/>
  <c r="P92"/>
  <c i="1" r="AU56"/>
  <c i="6" r="T82"/>
  <c i="9" r="BK86"/>
  <c r="BK85"/>
  <c r="J85"/>
  <c r="J59"/>
  <c i="5" r="BK102"/>
  <c r="J102"/>
  <c r="J62"/>
  <c i="2" r="P636"/>
  <c r="P111"/>
  <c i="4" r="R85"/>
  <c i="2" r="R636"/>
  <c i="6" r="R82"/>
  <c i="10" r="BK80"/>
  <c r="J80"/>
  <c r="J59"/>
  <c i="7" r="J89"/>
  <c r="J60"/>
  <c i="5" r="J98"/>
  <c r="J60"/>
  <c i="3" r="BK92"/>
  <c r="J92"/>
  <c r="J59"/>
  <c i="2" r="BK110"/>
  <c r="J110"/>
  <c i="1" r="BB54"/>
  <c r="W31"/>
  <c i="3" r="J33"/>
  <c i="1" r="AV56"/>
  <c r="AT56"/>
  <c i="2" r="F33"/>
  <c i="1" r="AZ55"/>
  <c i="8" r="F33"/>
  <c i="1" r="AZ61"/>
  <c r="BC54"/>
  <c r="AY54"/>
  <c i="4" r="J33"/>
  <c i="1" r="AV57"/>
  <c r="AT57"/>
  <c i="6" r="J33"/>
  <c i="1" r="AV59"/>
  <c r="AT59"/>
  <c i="2" r="J33"/>
  <c i="1" r="AV55"/>
  <c r="AT55"/>
  <c i="3" r="F33"/>
  <c i="1" r="AZ56"/>
  <c i="8" r="J33"/>
  <c i="1" r="AV61"/>
  <c r="AT61"/>
  <c i="4" r="F33"/>
  <c i="1" r="AZ57"/>
  <c i="8" r="J30"/>
  <c i="1" r="AG61"/>
  <c i="10" r="F33"/>
  <c i="1" r="AZ63"/>
  <c i="6" r="J30"/>
  <c i="1" r="AG59"/>
  <c i="7" r="F33"/>
  <c i="1" r="AZ60"/>
  <c i="9" r="J33"/>
  <c i="1" r="AV62"/>
  <c r="AT62"/>
  <c i="7" r="J33"/>
  <c i="1" r="AV60"/>
  <c r="AT60"/>
  <c i="10" r="J33"/>
  <c i="1" r="AV63"/>
  <c r="AT63"/>
  <c r="BD54"/>
  <c r="W33"/>
  <c i="6" r="F33"/>
  <c i="1" r="AZ59"/>
  <c i="9" r="F33"/>
  <c i="1" r="AZ62"/>
  <c r="BA54"/>
  <c r="AW54"/>
  <c r="AK30"/>
  <c i="5" r="F33"/>
  <c i="1" r="AZ58"/>
  <c i="5" r="J33"/>
  <c i="1" r="AV58"/>
  <c r="AT58"/>
  <c i="7" r="J30"/>
  <c i="1" r="AG60"/>
  <c i="2" r="J30"/>
  <c i="1" r="AG55"/>
  <c i="2" l="1" r="P110"/>
  <c i="1" r="AU55"/>
  <c i="2" r="R110"/>
  <c i="9" r="J86"/>
  <c r="J60"/>
  <c i="5" r="BK97"/>
  <c r="J97"/>
  <c r="J59"/>
  <c i="4" r="BK85"/>
  <c r="J85"/>
  <c i="1" r="AN61"/>
  <c r="AN60"/>
  <c i="8" r="J39"/>
  <c i="1" r="AN59"/>
  <c i="7" r="J39"/>
  <c i="6" r="J39"/>
  <c i="1" r="AN55"/>
  <c i="2" r="J59"/>
  <c r="J39"/>
  <c i="9" r="J30"/>
  <c i="1" r="AG62"/>
  <c i="4" r="J30"/>
  <c i="1" r="AG57"/>
  <c r="AU54"/>
  <c r="AZ54"/>
  <c r="AV54"/>
  <c r="AK29"/>
  <c r="AX54"/>
  <c i="10" r="J30"/>
  <c i="1" r="AG63"/>
  <c r="W32"/>
  <c i="3" r="J30"/>
  <c i="1" r="AG56"/>
  <c r="W30"/>
  <c i="9" l="1" r="J39"/>
  <c i="10" r="J39"/>
  <c i="4" r="J39"/>
  <c r="J59"/>
  <c i="3" r="J39"/>
  <c i="1" r="AN56"/>
  <c r="AN62"/>
  <c r="AN63"/>
  <c r="AN57"/>
  <c r="W29"/>
  <c i="5" r="J30"/>
  <c i="1" r="AG58"/>
  <c r="AN58"/>
  <c r="AT54"/>
  <c i="5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<sst xmlns="http://schemas.openxmlformats.org/spreadsheetml/2006/main">
  <si>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</si>
  <si>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</si>
  <si>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</si>
  <si>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</si>
  <si>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</si>
  <si>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{a84e8a0e-01a8-4c9a-9145-a3f94aaace1f}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</si>
  <si>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</si>
  <si>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</si>
  <si>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</si>
  <si>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</si>
  <si>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</si>
  <si>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</si>
  <si>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</si>
  <si>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</si>
  <si>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250428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</si>
  <si>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</si>
  <si>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</si>
  <si>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objektu Jiráskova 602/3, 268 01 Hořovice</t>
  </si>
  <si>
    <t>KSO:</t>
  </si>
  <si>
    <t/>
  </si>
  <si>
    <t>CC-CZ:</t>
  </si>
  <si>
    <t>Místo:</t>
  </si>
  <si>
    <t xml:space="preserve"> </t>
  </si>
  <si>
    <t>Datum:</t>
  </si>
  <si>
    <t>28. 4. 2025</t>
  </si>
  <si>
    <t>Zadavatel:</t>
  </si>
  <si>
    <t>IČ:</t>
  </si>
  <si>
    <t>Městský úřad Hořovice, Palackého náměstí 2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</si>
  <si>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</si>
  <si>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</si>
  <si>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</si>
  <si>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</si>
  <si>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</si>
  <si>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</si>
  <si>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</si>
  <si>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</si>
  <si>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</si>
  <si>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</si>
  <si>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</si>
  <si>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</si>
  <si>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</si>
  <si>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</si>
  <si>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</si>
  <si>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</si>
  <si>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</si>
  <si>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</si>
  <si>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</si>
  <si>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</si>
  <si>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</si>
  <si>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</si>
  <si>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</si>
  <si>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</si>
  <si>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</si>
  <si>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</si>
  <si>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</si>
  <si>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</si>
  <si>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</si>
  <si>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</si>
  <si>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</si>
  <si>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</si>
  <si>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</si>
  <si>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</si>
  <si>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</si>
  <si>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</si>
  <si>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</si>
  <si>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</si>
  <si>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</si>
  <si>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</si>
  <si>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</si>
  <si>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</si>
  <si>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</si>
  <si>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</si>
  <si>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</si>
  <si>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</si>
  <si>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</si>
  <si>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</si>
  <si>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</si>
  <si>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</si>
  <si>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</si>
  <si>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{362d3284-a477-48be-bce7-eae25e17c930}</t>
  </si>
  <si>
    <t>2</t>
  </si>
  <si>
    <t>02</t>
  </si>
  <si>
    <t>ZTI</t>
  </si>
  <si>
    <t>{4f022366-5d86-42e0-bc3b-0ccf08b6d82c}</t>
  </si>
  <si>
    <t>03</t>
  </si>
  <si>
    <t>Silnoproudá elektrotechnika</t>
  </si>
  <si>
    <t>{e1bb51b6-fed7-4efd-91ed-f5f99e84f07c}</t>
  </si>
  <si>
    <t>04</t>
  </si>
  <si>
    <t>Slaboproudá zařízení</t>
  </si>
  <si>
    <t>{e63c7e67-e2b8-4548-bb28-1f777c69c30d}</t>
  </si>
  <si>
    <t>05</t>
  </si>
  <si>
    <t>VZT</t>
  </si>
  <si>
    <t>{514418c9-d413-47bc-a72b-a355b8805197}</t>
  </si>
  <si>
    <t>06</t>
  </si>
  <si>
    <t>Vytápění</t>
  </si>
  <si>
    <t>{63d49f76-f4ac-42ed-ad65-7ef3ffe69ead}</t>
  </si>
  <si>
    <t>10</t>
  </si>
  <si>
    <t>Komunikace a zpevněné plochy</t>
  </si>
  <si>
    <t>{c992505d-cd08-49f9-9f07-26a3c1a0e74b}</t>
  </si>
  <si>
    <t>20</t>
  </si>
  <si>
    <t>Venkovní úpravy</t>
  </si>
  <si>
    <t>{a7b0f62a-b818-47c2-abb5-05f57bcae29f}</t>
  </si>
  <si>
    <t>VON</t>
  </si>
  <si>
    <t>Vedlejší a ostatní náklady</t>
  </si>
  <si>
    <t>{c7ba2d32-20d5-40bd-a384-aff624395106}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</si>
  <si>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</si>
  <si>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</si>
  <si>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</si>
  <si>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</si>
  <si>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</si>
  <si>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</si>
  <si>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</si>
  <si>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</si>
  <si>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</si>
  <si>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</si>
  <si>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</si>
  <si>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</si>
  <si>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</si>
  <si>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</si>
  <si>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</si>
  <si>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</si>
  <si>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</si>
  <si>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</si>
  <si>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</si>
  <si>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</si>
  <si>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</si>
  <si>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</si>
  <si>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</si>
  <si>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</si>
  <si>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</si>
  <si>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</si>
  <si>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</si>
  <si>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</si>
  <si>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</si>
  <si>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</si>
  <si>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</si>
  <si>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</si>
  <si>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769 - Vybavení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</si>
  <si>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</si>
  <si>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</si>
  <si>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</si>
  <si>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</si>
  <si>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</si>
  <si>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</si>
  <si>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</si>
  <si>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</si>
  <si>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</si>
  <si>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</si>
  <si>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</si>
  <si>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</si>
  <si>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</si>
  <si>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</si>
  <si>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</si>
  <si>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</si>
  <si>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</si>
  <si>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</si>
  <si>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</si>
  <si>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</si>
  <si>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</si>
  <si>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</si>
  <si>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</si>
  <si>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132251102</t>
  </si>
  <si>
    <t>Hloubení nezapažených rýh šířky do 800 mm strojně s urovnáním dna do předepsaného profilu a spádu v hornině třídy těžitelnosti I skupiny 3 přes 20 do 50 m3</t>
  </si>
  <si>
    <t>m3</t>
  </si>
  <si>
    <t>CS ÚRS 2025 01</t>
  </si>
  <si>
    <t>4</t>
  </si>
  <si>
    <t>1634397121</t>
  </si>
  <si>
    <t>Online PSC</t>
  </si>
  <si>
    <t>https://podminky.urs.cz/item/CS_URS_2025_01/132251102</t>
  </si>
  <si>
    <t>VV</t>
  </si>
  <si>
    <t>Výkop pro provedení drenáží</t>
  </si>
  <si>
    <t>1,6m x 0,7m x 20m + 20m x 0,4m x 2m</t>
  </si>
  <si>
    <t>38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</si>
  <si>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</si>
  <si>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</si>
  <si>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494360434</t>
  </si>
  <si>
    <t>https://podminky.urs.cz/item/CS_URS_2025_01/162251102</t>
  </si>
  <si>
    <t>Výkopu pro provedení drenáží na meziskládku</t>
  </si>
  <si>
    <t>Z meziskládky zpět do zásypů</t>
  </si>
  <si>
    <t>Součet</t>
  </si>
  <si>
    <t>3</t>
  </si>
  <si>
    <t>174151101</t>
  </si>
  <si>
    <t>Zásyp sypaninou z jakékoliv horniny strojně s uložením výkopku ve vrstvách se zhutněním jam, šachet, rýh nebo kolem objektů v těchto vykopávkách</t>
  </si>
  <si>
    <t>-359605647</t>
  </si>
  <si>
    <t>https://podminky.urs.cz/item/CS_URS_2025_01/174151101</t>
  </si>
  <si>
    <t>zásyp pro provedení drenáží</t>
  </si>
  <si>
    <t>139711111</t>
  </si>
  <si>
    <t>Vykopávka v uzavřených prostorech ručně v hornině třídy těžitelnosti I skupiny 1 až 3</t>
  </si>
  <si>
    <t>-132546720</t>
  </si>
  <si>
    <t>https://podminky.urs.cz/item/CS_URS_2025_01/139711111</t>
  </si>
  <si>
    <t>Odkop zeminy pro snížení nivelety podlahy</t>
  </si>
  <si>
    <t>55*0,4</t>
  </si>
  <si>
    <t>105*0,25</t>
  </si>
  <si>
    <t>5</t>
  </si>
  <si>
    <t>162211201</t>
  </si>
  <si>
    <t>Vodorovné přemístění výkopku nebo sypaniny nošením s vyprázdněním nádoby na hromady nebo do dopravního prostředku na vzdálenost do 10 m z horniny třídy těžitelnosti I, skupiny 1 až 3</t>
  </si>
  <si>
    <t>-1951961563</t>
  </si>
  <si>
    <t>https://podminky.urs.cz/item/CS_URS_2025_01/162211201</t>
  </si>
  <si>
    <t xml:space="preserve">Výkopu z uzavřeného prostoru na meziskládku </t>
  </si>
  <si>
    <t>40</t>
  </si>
  <si>
    <t>6</t>
  </si>
  <si>
    <t>167111101</t>
  </si>
  <si>
    <t>Nakládání, skládání a překládání neulehlého výkopku nebo sypaniny ručně nakládání, z hornin třídy těžitelnosti I, skupiny 1 až 3</t>
  </si>
  <si>
    <t>1506042956</t>
  </si>
  <si>
    <t>https://podminky.urs.cz/item/CS_URS_2025_01/167111101</t>
  </si>
  <si>
    <t>na meziskládce pro odvoz na trvalou skládku (zeminy z výkopů v uzavřeném prostoru)</t>
  </si>
  <si>
    <t>na meziskládce pro zásyp</t>
  </si>
  <si>
    <t>7</t>
  </si>
  <si>
    <t>131213701</t>
  </si>
  <si>
    <t>Hloubení nezapažených jam ručně s urovnáním dna do předepsaného profilu a spádu v hornině třídy těžitelnosti I skupiny 3 soudržných</t>
  </si>
  <si>
    <t>1287597251</t>
  </si>
  <si>
    <t>https://podminky.urs.cz/item/CS_URS_2025_01/131213701</t>
  </si>
  <si>
    <t>Výkop pro základové patky vnějšího únikového schodiště</t>
  </si>
  <si>
    <t>8 * 0,5*0,5*0,8</t>
  </si>
  <si>
    <t>Výkop pro základ venkovní jednotky tepelného čerpadla</t>
  </si>
  <si>
    <t>1,5*0,8*0,8</t>
  </si>
  <si>
    <t>8</t>
  </si>
  <si>
    <t>132212131</t>
  </si>
  <si>
    <t>Hloubení nezapažených rýh šířky do 800 mm ručně s urovnáním dna do předepsaného profilu a spádu v hornině třídy těžitelnosti I skupiny 3 soudržných</t>
  </si>
  <si>
    <t>1488437091</t>
  </si>
  <si>
    <t>https://podminky.urs.cz/item/CS_URS_2025_01/132212131</t>
  </si>
  <si>
    <t xml:space="preserve">Výkop pro okapový chodníček  0,5m x 0,3m x 60m</t>
  </si>
  <si>
    <t>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</si>
  <si>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</si>
  <si>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</si>
  <si>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1474439660</t>
  </si>
  <si>
    <t>https://podminky.urs.cz/item/CS_URS_2025_01/162751117</t>
  </si>
  <si>
    <t>40+1,6+9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</si>
  <si>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</si>
  <si>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</si>
  <si>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-1662904218</t>
  </si>
  <si>
    <t>https://podminky.urs.cz/item/CS_URS_2025_01/162751119</t>
  </si>
  <si>
    <t>(40+1,6+9)*15</t>
  </si>
  <si>
    <t>11</t>
  </si>
  <si>
    <t>171201221</t>
  </si>
  <si>
    <t>Poplatek za uložení stavebního odpadu na skládce (skládkovné) zeminy a kamení zatříděného do Katalogu odpadů pod kódem 17 05 04</t>
  </si>
  <si>
    <t>t</t>
  </si>
  <si>
    <t>2111079394</t>
  </si>
  <si>
    <t>https://podminky.urs.cz/item/CS_URS_2025_01/171201221</t>
  </si>
  <si>
    <t>(40+1,6+9)*1,8</t>
  </si>
  <si>
    <t>Zakládání</t>
  </si>
  <si>
    <t>212341111</t>
  </si>
  <si>
    <t>Obetonování drenážních trub mezerovitým betonem</t>
  </si>
  <si>
    <t>-1395425058</t>
  </si>
  <si>
    <t>https://podminky.urs.cz/item/CS_URS_2025_01/212341111</t>
  </si>
  <si>
    <t>Drenážní beton C12/15 pod drenážní trubku pro provedení drenáže kolem objektu 0,2m2 x 60m</t>
  </si>
  <si>
    <t>13</t>
  </si>
  <si>
    <t>212750133</t>
  </si>
  <si>
    <t>Trativody z drenážních a melioračních trubek pro budovy se zřízením štěrkového lože pod trubky a s jejich obsypem v otevřeném výkopu trubka PVC KG DN 150</t>
  </si>
  <si>
    <t>m</t>
  </si>
  <si>
    <t>131485883</t>
  </si>
  <si>
    <t>https://podminky.urs.cz/item/CS_URS_2025_01/212750133</t>
  </si>
  <si>
    <t>14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</si>
  <si>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</si>
  <si>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</si>
  <si>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m2</t>
  </si>
  <si>
    <t>1107150265</t>
  </si>
  <si>
    <t>https://podminky.urs.cz/item/CS_URS_2025_01/211971121</t>
  </si>
  <si>
    <t>(2 x 0,4m + 2x 0,5m) x 50m</t>
  </si>
  <si>
    <t>90</t>
  </si>
  <si>
    <t>15</t>
  </si>
  <si>
    <t>M</t>
  </si>
  <si>
    <t>69311225</t>
  </si>
  <si>
    <t>geotextilie netkaná separační, ochranná, filtrační, drenážní</t>
  </si>
  <si>
    <t>-184568747</t>
  </si>
  <si>
    <t>90*1,1845 'Přepočtené koeficientem množství</t>
  </si>
  <si>
    <t>16</t>
  </si>
  <si>
    <t>213141111</t>
  </si>
  <si>
    <t>Zřízení vrstvy z nopové folie, ochranné, výztužné nebo protierozní</t>
  </si>
  <si>
    <t>-1903712620</t>
  </si>
  <si>
    <t>https://podminky.urs.cz/item/CS_URS_2025_01/213141111</t>
  </si>
  <si>
    <t>20,0*2,0</t>
  </si>
  <si>
    <t>25*2,5 + 40*1,5</t>
  </si>
  <si>
    <t>17</t>
  </si>
  <si>
    <t>28323010</t>
  </si>
  <si>
    <t>fólie profilovaná (nopová) drenážní HDPE s výškou nopů 20mm</t>
  </si>
  <si>
    <t>1987216643</t>
  </si>
  <si>
    <t>40*1,1845 'Přepočtené koeficientem množství</t>
  </si>
  <si>
    <t>18</t>
  </si>
  <si>
    <t>28323137</t>
  </si>
  <si>
    <t>fólie profilovaná (nopová) drenážní HDPE s výškou nopů 30mm</t>
  </si>
  <si>
    <t>-857000465</t>
  </si>
  <si>
    <t>19</t>
  </si>
  <si>
    <t>213141112</t>
  </si>
  <si>
    <t>Zřízení vrstvy z geotextilie filtrační, separační, odvodňovací, ochranné, výztužné nebo protierozní</t>
  </si>
  <si>
    <t>458749412</t>
  </si>
  <si>
    <t>https://podminky.urs.cz/item/CS_URS_2025_01/213141112</t>
  </si>
  <si>
    <t xml:space="preserve"> ochrana spodní stavby nosné konstrukce   25m x 2,5m + 40m x 1,5m</t>
  </si>
  <si>
    <t>123</t>
  </si>
  <si>
    <t>69311081</t>
  </si>
  <si>
    <t>geotextilie netkaná separační, ochranná, filtrační, drenážní PES 300g/m2</t>
  </si>
  <si>
    <t>-2083914183</t>
  </si>
  <si>
    <t>123*1,1845 'Přepočtené koeficientem množství</t>
  </si>
  <si>
    <t>213311151</t>
  </si>
  <si>
    <t>Polštáře zhutněné pod základy ze štěrkodrti</t>
  </si>
  <si>
    <t>438198584</t>
  </si>
  <si>
    <t>https://podminky.urs.cz/item/CS_URS_2025_01/213311151</t>
  </si>
  <si>
    <t>Štěrkový podsyp pod základ venkovní jednotky tepelného čerpadla</t>
  </si>
  <si>
    <t>1,5*0,8*0,5</t>
  </si>
  <si>
    <t>22</t>
  </si>
  <si>
    <t>218121111</t>
  </si>
  <si>
    <t>Potrubí PVC KG DN 100 pro odvětrání prostoru podlahy</t>
  </si>
  <si>
    <t>1150751599</t>
  </si>
  <si>
    <t>https://podminky.urs.cz/item/CS_URS_2025_01/218121111</t>
  </si>
  <si>
    <t>23</t>
  </si>
  <si>
    <t>272313611</t>
  </si>
  <si>
    <t>Základy z betonu prostého tř. C 16/20</t>
  </si>
  <si>
    <t>CS ÚRS 2024 01</t>
  </si>
  <si>
    <t>-876845420</t>
  </si>
  <si>
    <t>https://podminky.urs.cz/item/CS_URS_2024_01/272313611</t>
  </si>
  <si>
    <t>náběhový klín</t>
  </si>
  <si>
    <t>60*0,2*0,2/2</t>
  </si>
  <si>
    <t>24</t>
  </si>
  <si>
    <t>274313611</t>
  </si>
  <si>
    <t>Základy z betonu prostého pasy betonu kamenem neprokládaného tř. C 16/20</t>
  </si>
  <si>
    <t>-575107290</t>
  </si>
  <si>
    <t>https://podminky.urs.cz/item/CS_URS_2025_01/274313611</t>
  </si>
  <si>
    <t>Náběhový klín z betonu C16/20 na horní hraně základového pasu</t>
  </si>
  <si>
    <t>60*0,03</t>
  </si>
  <si>
    <t>25</t>
  </si>
  <si>
    <t>275321311</t>
  </si>
  <si>
    <t>Základy z betonu železového (bez výztuže) patky z betonu bez zvláštních nároků na prostředí tř. C 16/20</t>
  </si>
  <si>
    <t>570676326</t>
  </si>
  <si>
    <t>https://podminky.urs.cz/item/CS_URS_2025_01/275321311</t>
  </si>
  <si>
    <t>Betonový základ pod venkovní jednotku tepelného čerpadla</t>
  </si>
  <si>
    <t>1,5*0,8*0,3</t>
  </si>
  <si>
    <t>26</t>
  </si>
  <si>
    <t>275361821</t>
  </si>
  <si>
    <t>Výztuž základů patek z betonářské oceli 10 505 (R)</t>
  </si>
  <si>
    <t>922572739</t>
  </si>
  <si>
    <t>https://podminky.urs.cz/item/CS_URS_2025_01/275361821</t>
  </si>
  <si>
    <t>27</t>
  </si>
  <si>
    <t>274321511</t>
  </si>
  <si>
    <t>Základy z betonu železového (bez výztuže) pasy z betonu bez zvláštních nároků na prostředí tř. C 25/30</t>
  </si>
  <si>
    <t>1456015917</t>
  </si>
  <si>
    <t>https://podminky.urs.cz/item/CS_URS_2025_01/274321511</t>
  </si>
  <si>
    <t>2,5*0,5</t>
  </si>
  <si>
    <t>28</t>
  </si>
  <si>
    <t>274361821</t>
  </si>
  <si>
    <t>Výztuž základů pasů z betonářské oceli 10 505 (R) nebo BSt 500</t>
  </si>
  <si>
    <t>-539305286</t>
  </si>
  <si>
    <t>https://podminky.urs.cz/item/CS_URS_2025_01/274361821</t>
  </si>
  <si>
    <t>29</t>
  </si>
  <si>
    <t>275313811</t>
  </si>
  <si>
    <t>Základy z betonu prostého patky a bloky z betonu kamenem neprokládaného tř. C 25/30</t>
  </si>
  <si>
    <t>170950498</t>
  </si>
  <si>
    <t>https://podminky.urs.cz/item/CS_URS_2025_01/275313811</t>
  </si>
  <si>
    <t>Svislé a kompletní konstrukce</t>
  </si>
  <si>
    <t>30</t>
  </si>
  <si>
    <t>310239211</t>
  </si>
  <si>
    <t>Zazdívka otvorů ve zdivu nadzákladovém cihlami pálenými plochy přes 1 m2 do 4 m2 na maltu vápenocementovou</t>
  </si>
  <si>
    <t>-809135503</t>
  </si>
  <si>
    <t>https://podminky.urs.cz/item/CS_URS_2025_01/310239211</t>
  </si>
  <si>
    <t>1,5m x 0,35m x 2,8m + 1,5m x 0,35m x 1,8m + 0,5m x 0,35m x 3,6m + 0,2m x 0,35m x 3,6m + 1,41m x 0,35m x 3,0m + 0,5m x 0,6m x 3,0m + 0,3m x 0,5m x 3,0m</t>
  </si>
  <si>
    <t>6,8</t>
  </si>
  <si>
    <t>31</t>
  </si>
  <si>
    <t>311113154</t>
  </si>
  <si>
    <t>Nadzákladové zdi z betonových tvárnic ztraceného bednění hladkých, včetně výplně z betonu třídy C 25/30, tloušťky zdiva přes 250 do 300 mm</t>
  </si>
  <si>
    <t>-731856970</t>
  </si>
  <si>
    <t>https://podminky.urs.cz/item/CS_URS_2025_01/311113154</t>
  </si>
  <si>
    <t>32</t>
  </si>
  <si>
    <t>316381117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</si>
  <si>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100 do 120 mm</t>
  </si>
  <si>
    <t>-1347650313</t>
  </si>
  <si>
    <t>https://podminky.urs.cz/item/CS_URS_2025_01/316381117</t>
  </si>
  <si>
    <t>0,9+0,8</t>
  </si>
  <si>
    <t>33</t>
  </si>
  <si>
    <t>317168023</t>
  </si>
  <si>
    <t>Nenosné keramické překlady šířky 150mm délky 1,3m</t>
  </si>
  <si>
    <t>kus</t>
  </si>
  <si>
    <t>-1679784014</t>
  </si>
  <si>
    <t>https://podminky.urs.cz/item/CS_URS_2025_01/317168023</t>
  </si>
  <si>
    <t>34</t>
  </si>
  <si>
    <t>317234410</t>
  </si>
  <si>
    <t>Vyzdívka mezi nosníky cihlami pálenými na maltu cementovou</t>
  </si>
  <si>
    <t>2113364151</t>
  </si>
  <si>
    <t>https://podminky.urs.cz/item/CS_URS_2025_01/317234410</t>
  </si>
  <si>
    <t>Překlad I 140 délky 1,5m nad otvorem 1,15m x 0,53m</t>
  </si>
  <si>
    <t>11*1,15*0,14*0,1</t>
  </si>
  <si>
    <t>Překlad I 140 délky 1,4m nad otvorem 1,0m x 0,3m</t>
  </si>
  <si>
    <t>4*1,0*0,14*0,1</t>
  </si>
  <si>
    <t>Překlad I 140 délky 1,5m nad otvorem 1,1m x 0,5m</t>
  </si>
  <si>
    <t>12*1,1*0,14*0,1</t>
  </si>
  <si>
    <t>Překlad I 160 délky 2,1m nad otvorem 1,73m x 0,5m</t>
  </si>
  <si>
    <t>7*1,73*0,16*0,1</t>
  </si>
  <si>
    <t>Překlad I 160 délky 2,1m nad otvorem 1,75m x 0,35m</t>
  </si>
  <si>
    <t>5*1,75*0,16*0,1</t>
  </si>
  <si>
    <t>35</t>
  </si>
  <si>
    <t>317944323</t>
  </si>
  <si>
    <t>Válcované nosníky dodatečně osazované do připravených otvorů bez zazdění hlav č. 14 až 22</t>
  </si>
  <si>
    <t>-1583067786</t>
  </si>
  <si>
    <t>https://podminky.urs.cz/item/CS_URS_2025_01/317944323</t>
  </si>
  <si>
    <t>11*1,5*14,4/1000</t>
  </si>
  <si>
    <t>4*1,4*14,4/1000</t>
  </si>
  <si>
    <t>12*1,5*14,4/1000</t>
  </si>
  <si>
    <t>7*2,1*18/1000</t>
  </si>
  <si>
    <t>5*2,1*18/1000</t>
  </si>
  <si>
    <t>36</t>
  </si>
  <si>
    <t>342244201</t>
  </si>
  <si>
    <t>Příčky jednoduché z cihel děrovaných broušených na tenkovrstvou maltu, pevnost cihel do P15, tl. příčky 80 mm</t>
  </si>
  <si>
    <t>-1960793661</t>
  </si>
  <si>
    <t>https://podminky.urs.cz/item/CS_URS_2025_01/342244201</t>
  </si>
  <si>
    <t>(2,5m + 2,5m + 1,0m) x 3,6m + (2,9m + 1m + 3m + 2,5m) x 2,9m</t>
  </si>
  <si>
    <t>51</t>
  </si>
  <si>
    <t>37</t>
  </si>
  <si>
    <t>342244221</t>
  </si>
  <si>
    <t>Příčky jednoduché z cihel děrovaných broušených na tenkovrstvou maltu, pevnost cihel do P15, tl. příčky 140 mm</t>
  </si>
  <si>
    <t>-1962047717</t>
  </si>
  <si>
    <t>https://podminky.urs.cz/item/CS_URS_2025_01/342244221</t>
  </si>
  <si>
    <t>(2,2m + 4,5m + 7m + 3m + 2m) x 2,2m + (6m + 2,5m + 1,1m + 1,5m + 1,8m + 2,0m + 4,5m) x 3,6m + (6m + 5m + 1,5m + 2,2m + 2m) x 2,9m</t>
  </si>
  <si>
    <t>159</t>
  </si>
  <si>
    <t>346244381</t>
  </si>
  <si>
    <t>Plentování ocelových válcovaných nosníků jednostranné cihlami na maltu, výška stojiny do 200 mm</t>
  </si>
  <si>
    <t>939334066</t>
  </si>
  <si>
    <t>https://podminky.urs.cz/item/CS_URS_2025_01/346244381</t>
  </si>
  <si>
    <t>11*1,15*0,14</t>
  </si>
  <si>
    <t>4*1,0*0,14</t>
  </si>
  <si>
    <t>12*1,1*0,14</t>
  </si>
  <si>
    <t>7*1,73*0,16</t>
  </si>
  <si>
    <t>5*1,75*0,16</t>
  </si>
  <si>
    <t>39</t>
  </si>
  <si>
    <t>349231811</t>
  </si>
  <si>
    <t>Sanace stávajících říms - dozdívky, spárování</t>
  </si>
  <si>
    <t>-638308417</t>
  </si>
  <si>
    <t>https://podminky.urs.cz/item/CS_URS_2025_01/349231811</t>
  </si>
  <si>
    <t>Sanace stávající soklové římsy - předpoklad 30 %</t>
  </si>
  <si>
    <t>60*0,2 *0,3</t>
  </si>
  <si>
    <t>Sanace stávajících střešních říms - předpoklad 30 %</t>
  </si>
  <si>
    <t>53*1,2 + 0,6*35 *0,3</t>
  </si>
  <si>
    <t>349235851</t>
  </si>
  <si>
    <t>Zabetonování stávajícího dvoulomeného ostění na jednolomené</t>
  </si>
  <si>
    <t>-1423307246</t>
  </si>
  <si>
    <t>https://podminky.urs.cz/item/CS_URS_2025_01/349235851</t>
  </si>
  <si>
    <t>0,25*6,0*25</t>
  </si>
  <si>
    <t>Vodorovné konstrukce</t>
  </si>
  <si>
    <t>41</t>
  </si>
  <si>
    <t>417321616</t>
  </si>
  <si>
    <t>Ztužující pásy a věnce z betonu železového (bez výztuže) tř. C 30/37</t>
  </si>
  <si>
    <t>-29952210</t>
  </si>
  <si>
    <t>https://podminky.urs.cz/item/CS_URS_2024_01/417321616</t>
  </si>
  <si>
    <t>65*0,4*0,15</t>
  </si>
  <si>
    <t>42</t>
  </si>
  <si>
    <t>417351115</t>
  </si>
  <si>
    <t>Bednění bočnic ztužujících pásů a věnců včetně vzpěr zřízení</t>
  </si>
  <si>
    <t>778394003</t>
  </si>
  <si>
    <t>https://podminky.urs.cz/item/CS_URS_2024_01/417351115</t>
  </si>
  <si>
    <t>65*2*0,15</t>
  </si>
  <si>
    <t>43</t>
  </si>
  <si>
    <t>417351116</t>
  </si>
  <si>
    <t>Bednění bočnic ztužujících pásů a věnců včetně vzpěr odstranění</t>
  </si>
  <si>
    <t>-294467939</t>
  </si>
  <si>
    <t>https://podminky.urs.cz/item/CS_URS_2024_01/417351116</t>
  </si>
  <si>
    <t>44</t>
  </si>
  <si>
    <t>417361821</t>
  </si>
  <si>
    <t>Výztuž ztužujících pásů a věnců z betonářské oceli 10 505 (R) nebo BSt 500</t>
  </si>
  <si>
    <t>-739193451</t>
  </si>
  <si>
    <t>https://podminky.urs.cz/item/CS_URS_2024_01/417361821</t>
  </si>
  <si>
    <t>45</t>
  </si>
  <si>
    <t>430321999</t>
  </si>
  <si>
    <t>Schodišťové konstrukce z betonu železového tř. C 16/20, včetně bednění a výztuže z oceli B500B</t>
  </si>
  <si>
    <t>787756342</t>
  </si>
  <si>
    <t xml:space="preserve"> venkovní schody na vstupu do objektu</t>
  </si>
  <si>
    <t>1,4m x 0,21m x 0,6m + 0,41 x 1,51m x 0,6m + 1,41m x 0,11m x 0,6m</t>
  </si>
  <si>
    <t>1,0</t>
  </si>
  <si>
    <t>Úpravy povrchů, podlahy a osazování výplní</t>
  </si>
  <si>
    <t>46</t>
  </si>
  <si>
    <t>611311131</t>
  </si>
  <si>
    <t xml:space="preserve">Vnitřní tenkovrstvá omítka na zateplovací systém stropu </t>
  </si>
  <si>
    <t>-1398709877</t>
  </si>
  <si>
    <t>https://podminky.urs.cz/item/CS_URS_2025_01/611311131</t>
  </si>
  <si>
    <t>4m2 + 9m2 + 11m2 + 12m2 + 6m2 + 13m2</t>
  </si>
  <si>
    <t>55</t>
  </si>
  <si>
    <t>47</t>
  </si>
  <si>
    <t>611321141</t>
  </si>
  <si>
    <t>Omítka vápenocementová vnitřních ploch nanášená ručně dvouvrstvá, tloušťky jádrové omítky do 10 mm a tloušťky štuku do 3 mm štuková vodorovných konstrukcí stropů rovných</t>
  </si>
  <si>
    <t>-407801453</t>
  </si>
  <si>
    <t>https://podminky.urs.cz/item/CS_URS_2025_01/611321141</t>
  </si>
  <si>
    <t>9,5m2+4m2+6m2+12m2+11m2+3m2+19m2+64m2+2m2+5m2+5m2+12m2+9m2+23m2+0,5m2x16+63m2+2m2+5m2+25m2+12m2+0,5m2x14</t>
  </si>
  <si>
    <t>307</t>
  </si>
  <si>
    <t>48</t>
  </si>
  <si>
    <t>612316121</t>
  </si>
  <si>
    <t>Omítka sanační vápenná vnitřních ploch jednovrstvá jednovrstvá, tloušťky do 20 mm nanášená ručně</t>
  </si>
  <si>
    <t>-2125531512</t>
  </si>
  <si>
    <t>https://podminky.urs.cz/item/CS_URS_2025_01/612316121</t>
  </si>
  <si>
    <t>40*2,5 + 6*2,0</t>
  </si>
  <si>
    <t>49</t>
  </si>
  <si>
    <t>612321141</t>
  </si>
  <si>
    <t>Omítka vápenocementová vnitřních ploch nanášená ručně dvouvrstvá, tloušťky jádrové omítky do 10 mm a tloušťky štuku do 3 mm štuková svislých konstrukcí stěn</t>
  </si>
  <si>
    <t>1371733530</t>
  </si>
  <si>
    <t>https://podminky.urs.cz/item/CS_URS_2025_01/612321141</t>
  </si>
  <si>
    <t>2,4m x (12,5m + 16m + 14m + 8m + 10m + 11m + 23m) - 6m2 + 3,6m x (47m + 5m + 11m + 37m + 7m + 19m + 10m) - 35m2</t>
  </si>
  <si>
    <t xml:space="preserve"> 3,0m x (47m + 9m + 19m + 6m + 10m + 28m + 6m) -30m2 + 20m x 2,3m + 3,0m x 5m + 2,5m x 5m</t>
  </si>
  <si>
    <t>1094</t>
  </si>
  <si>
    <t>50</t>
  </si>
  <si>
    <t>621211033</t>
  </si>
  <si>
    <t>Montáž kontaktního zateplení lepením a mechanickým kotvením z polystyrenových desek (dodávka ve specifikaci) na vnější podhledy, na podklad dřevěný nebo kovový, tloušťky desek přes 120 do 160 mm</t>
  </si>
  <si>
    <t>-1689636610</t>
  </si>
  <si>
    <t>https://podminky.urs.cz/item/CS_URS_2025_01/621211033</t>
  </si>
  <si>
    <t>sokl</t>
  </si>
  <si>
    <t>40 + 30 + 35 + 15</t>
  </si>
  <si>
    <t>28376425</t>
  </si>
  <si>
    <t>deska XPS hrana polodrážková a hladký povrch 300kPA λ=0,035 tl 160mm</t>
  </si>
  <si>
    <t>-396844738</t>
  </si>
  <si>
    <t>120*1,05 'Přepočtené koeficientem množství</t>
  </si>
  <si>
    <t>52</t>
  </si>
  <si>
    <t>621221111</t>
  </si>
  <si>
    <t>Montáž kontaktního zateplení lepením a mechanickým kotvením z desek z minerální vlny s kolmou orientací vláken (dodávka ve specifikaci) na podhledy, na podklad betonový nebo z lehčeného betonu, z tvárnic keramických nebo vápenopískových, tloušťky desek přes 40 do 80 mm</t>
  </si>
  <si>
    <t>514180025</t>
  </si>
  <si>
    <t>https://podminky.urs.cz/item/CS_URS_2025_01/621221111</t>
  </si>
  <si>
    <t>Zateplení stropu nad 1.PP 4m2 + 9m2 + 11m2 + 12m2 + 6m2 + 13m2</t>
  </si>
  <si>
    <t>53</t>
  </si>
  <si>
    <t>63151508</t>
  </si>
  <si>
    <t>deska tepelně izolační minerální kontaktních fasád kolmé vlákno λ=0,040-0,041 tl 50mm</t>
  </si>
  <si>
    <t>-1949269989</t>
  </si>
  <si>
    <t>55*1,05 'Přepočtené koeficientem množství</t>
  </si>
  <si>
    <t>54</t>
  </si>
  <si>
    <t>622221121</t>
  </si>
  <si>
    <t>Montáž kontaktního zateplení lepením a mechanickým kotvením z desek z minerální vlny s kolmou orientací vláken (dodávka ve specifikaci) na vnější stěny, na podklad betonový nebo z lehčeného betonu, z tvárnic keramických nebo vápenopískových, tloušťky desek přes 80 do 120 mm</t>
  </si>
  <si>
    <t>1614075678</t>
  </si>
  <si>
    <t>https://podminky.urs.cz/item/CS_URS_2024_01/622221121</t>
  </si>
  <si>
    <t>"zateplení říms" 60</t>
  </si>
  <si>
    <t>63151513</t>
  </si>
  <si>
    <t>deska tepelně izolační minerální kontaktních fasád kolmé vlákno λ=0,040-0,041 tl 100mm</t>
  </si>
  <si>
    <t>-1453676910</t>
  </si>
  <si>
    <t>60*1,05 'Přepočtené koeficientem množství</t>
  </si>
  <si>
    <t>56</t>
  </si>
  <si>
    <t>622221141</t>
  </si>
  <si>
    <t>Montáž kontaktního zateplení lepením a mechanickým kotvením z desek z minerální vlny s kolmou orientací vláken (dodávka ve specifikaci) na vnější stěny, na podklad betonový nebo z lehčeného betonu, z tvárnic keramických nebo vápenopískových, tloušťky desek přes 160 do 200 mm</t>
  </si>
  <si>
    <t>-64115935</t>
  </si>
  <si>
    <t>https://podminky.urs.cz/item/CS_URS_2025_01/622221141</t>
  </si>
  <si>
    <t>90m2 - 3 x 1,5m2 - 2m2 + 13m2 + 115m2 - 5 x 1,0m2 - 5 x 2,0m2 - 1,5m2 + 90m2 + 13m2</t>
  </si>
  <si>
    <t xml:space="preserve"> - 2 x 2,0m2 + 115m2 - 3 x 2,0m2 - 3 x 1,5m2 - 3 x 1,0m2 - 2,5m2 + 0,25m x 180m</t>
  </si>
  <si>
    <t>393</t>
  </si>
  <si>
    <t>57</t>
  </si>
  <si>
    <t>63151535</t>
  </si>
  <si>
    <t>deska tepelně izolační minerální kontaktních fasád kolmé vlákno λ=0,040-0,041 tl 200mm</t>
  </si>
  <si>
    <t>-1843724313</t>
  </si>
  <si>
    <t>393*1,05 'Přepočtené koeficientem množství</t>
  </si>
  <si>
    <t>58</t>
  </si>
  <si>
    <t>622222061</t>
  </si>
  <si>
    <t>Montáž kontaktního zateplení vnějšího ostění, nadpraží nebo parapetu lepením z desek z minerální vlny s podélnou nebo kolmou orientací vláken nebo z kombinovaných desek (dodávka ve specifikaci) hloubky špalet přes 200 do 400 mm, tloušťky desek přes 40 do 80 mm</t>
  </si>
  <si>
    <t>154863455</t>
  </si>
  <si>
    <t>https://podminky.urs.cz/item/CS_URS_2024_01/622222061</t>
  </si>
  <si>
    <t>59</t>
  </si>
  <si>
    <t>63142021</t>
  </si>
  <si>
    <t>deska tepelně izolační minerální kontaktních fasád podélné vlákno λ=0,035-0,036 tl 50mm</t>
  </si>
  <si>
    <t>248661463</t>
  </si>
  <si>
    <t>180*0,45</t>
  </si>
  <si>
    <t>60</t>
  </si>
  <si>
    <t>622252001</t>
  </si>
  <si>
    <t>Montáž profilů kontaktního zateplení zakládacích soklových připevněných hmoždinkami</t>
  </si>
  <si>
    <t>-223987310</t>
  </si>
  <si>
    <t>https://podminky.urs.cz/item/CS_URS_2024_01/622252001</t>
  </si>
  <si>
    <t>61</t>
  </si>
  <si>
    <t>59051657</t>
  </si>
  <si>
    <t>profil zakládací Al tl 0,7mm pro ETICS pro izolant tl 200mm</t>
  </si>
  <si>
    <t>1260989795</t>
  </si>
  <si>
    <t>62</t>
  </si>
  <si>
    <t>622326121</t>
  </si>
  <si>
    <t>Omítka sanační stěn</t>
  </si>
  <si>
    <t>-1270150802</t>
  </si>
  <si>
    <t>https://podminky.urs.cz/item/CS_URS_2024_01/622326121</t>
  </si>
  <si>
    <t>základů</t>
  </si>
  <si>
    <t>60*0,3</t>
  </si>
  <si>
    <t>63</t>
  </si>
  <si>
    <t>622381032</t>
  </si>
  <si>
    <t>Omítka tenkovrstvá minerální vnějších ploch probarvená, bez penetrace zatíraná (škrábaná), zrnitost 3,0 mm stěn</t>
  </si>
  <si>
    <t>1411537703</t>
  </si>
  <si>
    <t>https://podminky.urs.cz/item/CS_URS_2025_01/622381032</t>
  </si>
  <si>
    <t>64</t>
  </si>
  <si>
    <t>622500001</t>
  </si>
  <si>
    <t>Okrasné fasádní prvky - šambrány oken a dveří</t>
  </si>
  <si>
    <t>-1494795917</t>
  </si>
  <si>
    <t>30*1,5</t>
  </si>
  <si>
    <t>65</t>
  </si>
  <si>
    <t>622511032</t>
  </si>
  <si>
    <t>Omítka tenkovrstvá na zateplovací systém vnějších ploch probarvená stěn</t>
  </si>
  <si>
    <t>-1924388801</t>
  </si>
  <si>
    <t>https://podminky.urs.cz/item/CS_URS_2025_01/622511032</t>
  </si>
  <si>
    <t>393+81+60</t>
  </si>
  <si>
    <t>66</t>
  </si>
  <si>
    <t>622635021</t>
  </si>
  <si>
    <t>Oprava zdiva a spárování včetně vysekání a vyčištění spár zdiva nadzákladového, v rozsahu opravované plochy přes 20 do 30 %</t>
  </si>
  <si>
    <t>882893814</t>
  </si>
  <si>
    <t>https://podminky.urs.cz/item/CS_URS_2025_01/622635021</t>
  </si>
  <si>
    <t>18*2,5 + 40*1,5</t>
  </si>
  <si>
    <t>67</t>
  </si>
  <si>
    <t>622635071</t>
  </si>
  <si>
    <t>Oprava zdiva a spárování včetně vysekání a vyčištění spár říms, v rozsahu opravované plochy přes 20 do 30 %</t>
  </si>
  <si>
    <t>-658081266</t>
  </si>
  <si>
    <t>https://podminky.urs.cz/item/CS_URS_2025_01/622635071</t>
  </si>
  <si>
    <t>Sanace stávající soklové římsy</t>
  </si>
  <si>
    <t>60*0,2</t>
  </si>
  <si>
    <t>Sanace stávajících střešních říms</t>
  </si>
  <si>
    <t>53*1,2</t>
  </si>
  <si>
    <t>68</t>
  </si>
  <si>
    <t>623321141</t>
  </si>
  <si>
    <t>Omítka vápenocementová vnějších ploch nanášená ručně dvouvrstvá, tloušťky jádrové omítky do 15 mm a tloušťky štuku do 3 mm štuková pilířů nebo sloupů</t>
  </si>
  <si>
    <t>321925284</t>
  </si>
  <si>
    <t>https://podminky.urs.cz/item/CS_URS_2025_01/623321141</t>
  </si>
  <si>
    <t>Vnější vápenocementová omítka na komíny</t>
  </si>
  <si>
    <t>(3,1+2,7)*3</t>
  </si>
  <si>
    <t>69</t>
  </si>
  <si>
    <t>629995101</t>
  </si>
  <si>
    <t>Očištění vnějších ploch tlakovou vodou omytím</t>
  </si>
  <si>
    <t>697321909</t>
  </si>
  <si>
    <t>https://podminky.urs.cz/item/CS_URS_2025_01/629995101</t>
  </si>
  <si>
    <t>Očištění obvodového zdiva před provedením zateplení</t>
  </si>
  <si>
    <t xml:space="preserve">90m2 - 3 x 1,5m2 - 2m2 + 13m2 + 115m2 - 5 x 1,0m2 - 5 x 2,0m2 - 1,5m2 + 90m2 + 13m2 </t>
  </si>
  <si>
    <t>- 2 x 2,0m2 + 115m2 - 3 x 2,0m2 - 3 x 1,5m2 - 3 x 1,0m2 - 2,5m2 + 0,25m x 180m</t>
  </si>
  <si>
    <t>438</t>
  </si>
  <si>
    <t>70</t>
  </si>
  <si>
    <t>631311124</t>
  </si>
  <si>
    <t>Mazanina z betonu prostého bez zvýšených nároků na prostředí tl. přes 80 do 120 mm tř. C 16/20</t>
  </si>
  <si>
    <t>-696647865</t>
  </si>
  <si>
    <t>https://podminky.urs.cz/item/CS_URS_2025_01/631311124</t>
  </si>
  <si>
    <t>Betonová deska tl.100mm z betonu C16/20, vyztužená výztuží z KARI-sítě O8mm, oka 150 x 150mm</t>
  </si>
  <si>
    <t>105*0,06</t>
  </si>
  <si>
    <t>Betonová deska tl.120mm z betonu C16/20, vyztužená výztuží z KARI-sítě O8mm, oka 150 x 150mm*2</t>
  </si>
  <si>
    <t>55*0,12</t>
  </si>
  <si>
    <t>71</t>
  </si>
  <si>
    <t>631319012</t>
  </si>
  <si>
    <t>Příplatek k cenám mazanin za úpravu povrchu mazaniny přehlazením, mazanina tl. přes 80 do 120 mm</t>
  </si>
  <si>
    <t>-176371273</t>
  </si>
  <si>
    <t>https://podminky.urs.cz/item/CS_URS_2025_01/631319012</t>
  </si>
  <si>
    <t>72</t>
  </si>
  <si>
    <t>631319173</t>
  </si>
  <si>
    <t>Příplatek k cenám mazanin za stržení povrchu spodní vrstvy mazaniny latí před vložením výztuže nebo pletiva pro tl. obou vrstev mazaniny přes 80 do 120 mm</t>
  </si>
  <si>
    <t>1670690029</t>
  </si>
  <si>
    <t>https://podminky.urs.cz/item/CS_URS_2025_01/631319173</t>
  </si>
  <si>
    <t>73</t>
  </si>
  <si>
    <t>632441111</t>
  </si>
  <si>
    <t>Potěr anhydritový samonivelační ze suchých směsí tlouštky přes 10 do 20 mm</t>
  </si>
  <si>
    <t>1993416256</t>
  </si>
  <si>
    <t>https://podminky.urs.cz/item/CS_URS_2025_01/632441111</t>
  </si>
  <si>
    <t xml:space="preserve">Samonivelační stěrka do podlahy tl.5mm </t>
  </si>
  <si>
    <t>105 + 105 + 55</t>
  </si>
  <si>
    <t>74</t>
  </si>
  <si>
    <t>632451455</t>
  </si>
  <si>
    <t>Potěr pískocementový běžný tl. přes 40 do 50 mm tř. C 20</t>
  </si>
  <si>
    <t>-1621257859</t>
  </si>
  <si>
    <t>https://podminky.urs.cz/item/CS_URS_2025_01/632451455</t>
  </si>
  <si>
    <t xml:space="preserve">Podkladní betonová vrstva tl.50mm z betonu C16/20 </t>
  </si>
  <si>
    <t>55+105</t>
  </si>
  <si>
    <t>75</t>
  </si>
  <si>
    <t>631362021</t>
  </si>
  <si>
    <t>Výztuž mazanin ze svařovaných sítí z drátů typu KARI</t>
  </si>
  <si>
    <t>1086371197</t>
  </si>
  <si>
    <t>https://podminky.urs.cz/item/CS_URS_2025_01/631362021</t>
  </si>
  <si>
    <t>105*1,15*5,4/1000</t>
  </si>
  <si>
    <t>Betonová deska tl.120mm z betonu C16/20, vyztužená výztuží z KARI-sítě O8mm, oka 150 x 150mm</t>
  </si>
  <si>
    <t>55*2*1,15*5,4/1000</t>
  </si>
  <si>
    <t>Cementový potěr tl.50mm do podlahy vč. KARI sítě O 4mm oka 100mm x 100mm</t>
  </si>
  <si>
    <t>160*1,15*2,02/1000</t>
  </si>
  <si>
    <t>76</t>
  </si>
  <si>
    <t>634112127</t>
  </si>
  <si>
    <t>Obvodová dilatace mezi stěnou a mazaninou nebo potěrem z tuhé minerální rohože</t>
  </si>
  <si>
    <t>1547438771</t>
  </si>
  <si>
    <t>https://podminky.urs.cz/item/CS_URS_2025_01/634112127</t>
  </si>
  <si>
    <t>65+65+55</t>
  </si>
  <si>
    <t>77</t>
  </si>
  <si>
    <t>635211121</t>
  </si>
  <si>
    <t>Násyp lehký pod podlahy s udusáním a urovnáním povrchu z keramzitu</t>
  </si>
  <si>
    <t>1002853878</t>
  </si>
  <si>
    <t>https://podminky.urs.cz/item/CS_URS_2024_01/635211121</t>
  </si>
  <si>
    <t>105,0*0,043</t>
  </si>
  <si>
    <t>78</t>
  </si>
  <si>
    <t>637111111</t>
  </si>
  <si>
    <t>Okapový chodník z kameniva s udusáním a urovnáním povrchu ze štěrkopísku tl. 100 mm</t>
  </si>
  <si>
    <t>1637540683</t>
  </si>
  <si>
    <t>https://podminky.urs.cz/item/CS_URS_2024_01/637111111</t>
  </si>
  <si>
    <t>"podklad pod okapový chodník" 31</t>
  </si>
  <si>
    <t>79</t>
  </si>
  <si>
    <t>637211134</t>
  </si>
  <si>
    <t>Okapový chodník z dlaždic betonových do kameniva s vyplněním spár drobným kamenivem, tl. dlaždic 50 mm</t>
  </si>
  <si>
    <t>1979739846</t>
  </si>
  <si>
    <t>https://podminky.urs.cz/item/CS_URS_2024_01/637211134</t>
  </si>
  <si>
    <t>80</t>
  </si>
  <si>
    <t>637311131</t>
  </si>
  <si>
    <t>Okapový chodník z obrubníků betonových zahradních, se zalitím spár cementovou maltou do lože z betonu prostého</t>
  </si>
  <si>
    <t>-1524993584</t>
  </si>
  <si>
    <t>https://podminky.urs.cz/item/CS_URS_2025_01/637311131</t>
  </si>
  <si>
    <t>81</t>
  </si>
  <si>
    <t>642942611</t>
  </si>
  <si>
    <t>Osazování zárubní nebo rámů kovových dveřních lisovaných nebo z úhelníků bez dveřních křídel na montážní pěnu, plochy otvoru do 2,5 m2</t>
  </si>
  <si>
    <t>-543866332</t>
  </si>
  <si>
    <t>https://podminky.urs.cz/item/CS_URS_2025_01/642942611</t>
  </si>
  <si>
    <t>82</t>
  </si>
  <si>
    <t>55331488</t>
  </si>
  <si>
    <t>zárubeň jednokřídlá ocelová pro zdění tl stěny 110-150mm rozměru 900/1970, 2100mm</t>
  </si>
  <si>
    <t>-1296450500</t>
  </si>
  <si>
    <t>83</t>
  </si>
  <si>
    <t>642945111</t>
  </si>
  <si>
    <t>Osazování ocelových zárubní protipožárních nebo protiplynových dveří do vynechaného otvoru, s obetonováním, dveří jednokřídlových do 2,5 m2</t>
  </si>
  <si>
    <t>-1421299818</t>
  </si>
  <si>
    <t>https://podminky.urs.cz/item/CS_URS_2025_01/642945111</t>
  </si>
  <si>
    <t>84</t>
  </si>
  <si>
    <t>55331564</t>
  </si>
  <si>
    <t>zárubeň jednokřídlá ocelová pro zdění s protipožární úpravou tl stěny 110-150mm rozměru 1100/1970, 2100mm</t>
  </si>
  <si>
    <t>1425131636</t>
  </si>
  <si>
    <t>85</t>
  </si>
  <si>
    <t>55331559</t>
  </si>
  <si>
    <t>zárubeň jednokřídlá ocelová pro zdění s protipožární úpravou tl stěny 110-150mm rozměru 1000/1970, 2100mm</t>
  </si>
  <si>
    <t>1050737166</t>
  </si>
  <si>
    <t>86</t>
  </si>
  <si>
    <t>55331562</t>
  </si>
  <si>
    <t>zárubeň jednokřídlá ocelová pro zdění s protipožární úpravou tl stěny 110-150mm rozměru 800/1970, 2100mm</t>
  </si>
  <si>
    <t>-587627059</t>
  </si>
  <si>
    <t>87</t>
  </si>
  <si>
    <t>644941111</t>
  </si>
  <si>
    <t>Montáž průvětrníků nebo mřížek odvětrávacích velikosti do 150 x 200 mm</t>
  </si>
  <si>
    <t>580718811</t>
  </si>
  <si>
    <t>https://podminky.urs.cz/item/CS_URS_2024_01/644941111</t>
  </si>
  <si>
    <t>88</t>
  </si>
  <si>
    <t>55341432</t>
  </si>
  <si>
    <t>mřížka větrací nerezová kruhová se síťovinou 60mm</t>
  </si>
  <si>
    <t>-49993887</t>
  </si>
  <si>
    <t>Ostatní konstrukce a práce, bourání</t>
  </si>
  <si>
    <t>89</t>
  </si>
  <si>
    <t>941311111</t>
  </si>
  <si>
    <t>Lešení řadové modulové lehké pracovní s podlahami s provozním zatížením tř. 3 do 200 kg/m2 šířky tř. SW06 od 0,6 do 0,9 m výšky do 10 m montáž</t>
  </si>
  <si>
    <t>-1882987272</t>
  </si>
  <si>
    <t>https://podminky.urs.cz/item/CS_URS_2025_01/941311111</t>
  </si>
  <si>
    <t>941311211</t>
  </si>
  <si>
    <t>Lešení řadové modulové lehké pracovní s podlahami s provozním zatížením tř. 3 do 200 kg/m2 šířky tř. SW06 od 0,6 do 0,9 m výšky do 10 m příplatek k ceně za každý den použití</t>
  </si>
  <si>
    <t>861628470</t>
  </si>
  <si>
    <t>https://podminky.urs.cz/item/CS_URS_2025_01/941311211</t>
  </si>
  <si>
    <t>620*60</t>
  </si>
  <si>
    <t>91</t>
  </si>
  <si>
    <t>941311811</t>
  </si>
  <si>
    <t>Lešení řadové modulové lehké pracovní s podlahami s provozním zatížením tř. 3 do 200 kg/m2 šířky tř. SW06 od 0,6 do 0,9 m výšky do 10 m demontáž</t>
  </si>
  <si>
    <t>2030207028</t>
  </si>
  <si>
    <t>https://podminky.urs.cz/item/CS_URS_2025_01/941311811</t>
  </si>
  <si>
    <t>92</t>
  </si>
  <si>
    <t>949101111</t>
  </si>
  <si>
    <t>Lešení pomocné pracovní pro objekty pozemních staveb pro zatížení do 150 kg/m2, o výšce lešeňové podlahy do 1,9 m</t>
  </si>
  <si>
    <t>1423108608</t>
  </si>
  <si>
    <t>https://podminky.urs.cz/item/CS_URS_2025_01/949101111</t>
  </si>
  <si>
    <t>166+222</t>
  </si>
  <si>
    <t>93</t>
  </si>
  <si>
    <t>962031132</t>
  </si>
  <si>
    <t>Bourání příček nebo přizdívek z cihel pálených plných nebo dutých, tl. do 100 mm</t>
  </si>
  <si>
    <t>1241124131</t>
  </si>
  <si>
    <t>https://podminky.urs.cz/item/CS_URS_2025_01/962031132</t>
  </si>
  <si>
    <t xml:space="preserve">(5,32 + 5,61 + 3,0) * 2,0  + 20*3,0 + 1,4*2,0</t>
  </si>
  <si>
    <t>94</t>
  </si>
  <si>
    <t>962031133</t>
  </si>
  <si>
    <t>Bourání příček nebo přizdívek z cihel pálených plných nebo dutých, tl. přes 100 do 150 mm</t>
  </si>
  <si>
    <t>1066372044</t>
  </si>
  <si>
    <t>https://podminky.urs.cz/item/CS_URS_2025_01/962031133</t>
  </si>
  <si>
    <t xml:space="preserve"> 2*4 + 1,2*2,5+ (1,8+2,1+3,1+2,2) *3,0 + 2,5*3,5 + 1,8* 3,5</t>
  </si>
  <si>
    <t>95</t>
  </si>
  <si>
    <t>962032231</t>
  </si>
  <si>
    <t>Bourání zdiva nadzákladového z cihel pálených plných nebo lícových nebo vápenopískových na maltu vápennou nebo vápenocementovou, objemu přes 1 m3</t>
  </si>
  <si>
    <t>959724500</t>
  </si>
  <si>
    <t>https://podminky.urs.cz/item/CS_URS_2025_01/962032231</t>
  </si>
  <si>
    <t xml:space="preserve">1,75 * 2,0 * 0,35 + (4,52 + 2,1 + 2,1) * 0,17 * 3,5  + 1,82 * 0,16 * 3,5 + 3,3 * 0,17 * 3,5  + 0,4 * 0,5 * 3,0 + 0,5 * 1,1 * 2,8</t>
  </si>
  <si>
    <t xml:space="preserve">0,6 * 1,15 * 2,8 + 2 * 0,5 * 1,3 * 2,3  + 1,0 * 2,3 * 0,32 + 0,5 * 1,6 * 3,0+ 3 * 0,4 * 0,5 * 5 + 1 * 0,3 * 2</t>
  </si>
  <si>
    <t>96</t>
  </si>
  <si>
    <t>963053936</t>
  </si>
  <si>
    <t>Bourání železobetonových monolitických schodišťových ramen samonosných</t>
  </si>
  <si>
    <t>-2049845523</t>
  </si>
  <si>
    <t>https://podminky.urs.cz/item/CS_URS_2025_01/963053936</t>
  </si>
  <si>
    <t>Demolice venkovních betonových schodů</t>
  </si>
  <si>
    <t>1,4m x 0,21m x 0,3m + 0,41 x 1,51m x 0,3m + 1,41m x 0,11m x 0,3m</t>
  </si>
  <si>
    <t>0,4</t>
  </si>
  <si>
    <t>97</t>
  </si>
  <si>
    <t>965042141</t>
  </si>
  <si>
    <t>Bourání mazanin betonových nebo z litého asfaltu tl. do 100 mm, plochy přes 4 m2</t>
  </si>
  <si>
    <t>-1207971846</t>
  </si>
  <si>
    <t>https://podminky.urs.cz/item/CS_URS_2025_01/965042141</t>
  </si>
  <si>
    <t>"Demolice maltového lože tl.25mm pod půdovkami" 140,0*0,025</t>
  </si>
  <si>
    <t>"Demolice stávající betonové podlahy tl.100mm" (40+40)*0,1</t>
  </si>
  <si>
    <t>98</t>
  </si>
  <si>
    <t>965081113</t>
  </si>
  <si>
    <t>Bourání podlah z dlaždic bez podkladního lože nebo mazaniny, s jakoukoliv výplní spár půdních, plochy přes 1 m2</t>
  </si>
  <si>
    <t>-1487743434</t>
  </si>
  <si>
    <t>https://podminky.urs.cz/item/CS_URS_2025_01/965081113</t>
  </si>
  <si>
    <t>"Demolice keramických půdovek tl.25mm" 140,0</t>
  </si>
  <si>
    <t>99</t>
  </si>
  <si>
    <t>965082923</t>
  </si>
  <si>
    <t>Odstranění násypu pod podlahami nebo ochranného násypu na střechách tl. do 100 mm, plochy přes 2 m2</t>
  </si>
  <si>
    <t>522539966</t>
  </si>
  <si>
    <t>https://podminky.urs.cz/item/CS_URS_2025_01/965082923</t>
  </si>
  <si>
    <t>"Demolice násypu tl.20mm pod půdovkami" 140,0*0,02</t>
  </si>
  <si>
    <t>100</t>
  </si>
  <si>
    <t>966023131</t>
  </si>
  <si>
    <t>Vybourání částí říms z kamene vyložených do 250 mm tl. do 300 mm</t>
  </si>
  <si>
    <t>-1136471108</t>
  </si>
  <si>
    <t>https://podminky.urs.cz/item/CS_URS_2024_01/966023131</t>
  </si>
  <si>
    <t>římsa průřezu 140x50</t>
  </si>
  <si>
    <t>římsa průřezu 100x100</t>
  </si>
  <si>
    <t>60+20</t>
  </si>
  <si>
    <t>101</t>
  </si>
  <si>
    <t>968072455</t>
  </si>
  <si>
    <t>Vybourání kovových dveřních zárubní vč. křídel, plochy do 2 m2</t>
  </si>
  <si>
    <t>1267880903</t>
  </si>
  <si>
    <t>https://podminky.urs.cz/item/CS_URS_2025_01/968072455</t>
  </si>
  <si>
    <t>Demolice vnitřních plechových dveří 700/1970 vč. zárubní</t>
  </si>
  <si>
    <t>0,7*2</t>
  </si>
  <si>
    <t>Demolice vnitřních plechových dveří 800/1970 vč. zárubní</t>
  </si>
  <si>
    <t>0,8*2*3</t>
  </si>
  <si>
    <t>Demolice vnitřních dřevěných dveří 950/1970 vč. zárubní</t>
  </si>
  <si>
    <t>0,95*2</t>
  </si>
  <si>
    <t>Demolice vnitřních dřevěných dveří o rozměrech 0,75m x 2,15m vč. zárubní</t>
  </si>
  <si>
    <t>0,75*2,15*3</t>
  </si>
  <si>
    <t>Demolice vnitřních dřevěných dveří o rozměrech 0,80m x 2,18m vč. zárubní</t>
  </si>
  <si>
    <t>0,8*2,18*2</t>
  </si>
  <si>
    <t>Demolice vnitřních dřevěných dveří o rozměrech 0,70m x 1,97m vč. zárubní</t>
  </si>
  <si>
    <t>Demolice vnitřních dřevěných dveří o rozměrech 0,85m x 2,15m vč. zárubní</t>
  </si>
  <si>
    <t>0,85*2,15</t>
  </si>
  <si>
    <t>Demolice vnitřních dřevěných dveří o rozměrech 0,80m x 1,97m vč. zárubní</t>
  </si>
  <si>
    <t>Demolice vnitřních dřevěných dveří o rozměrech 0,60m x 1,97m vč. zárubní</t>
  </si>
  <si>
    <t>0,6*2*2</t>
  </si>
  <si>
    <t>Demolice vnitřních šoupacích dveří o rozměrech 0,70m x 1,97m vč. zárubní</t>
  </si>
  <si>
    <t>0,7*2*3</t>
  </si>
  <si>
    <t>102</t>
  </si>
  <si>
    <t>968072456</t>
  </si>
  <si>
    <t>Vybourání kovových dveřních zárubní vč. křídel, plochy přes 2 m2</t>
  </si>
  <si>
    <t>1796460825</t>
  </si>
  <si>
    <t>https://podminky.urs.cz/item/CS_URS_2025_01/968072456</t>
  </si>
  <si>
    <t>Demolice vnějších dvoukřídlých dřevěných dveří o rozměrech 1,21m x 2,15m vč. zárubní</t>
  </si>
  <si>
    <t>1,21*2,15</t>
  </si>
  <si>
    <t>Demolice vnějších dvoukřídlých dřevěných dveří o rozměrech 1,4m x 2,45m vč. zárubní</t>
  </si>
  <si>
    <t>1,4*2,45</t>
  </si>
  <si>
    <t>Demolice vnitřních dvoukřídlých dřevěných dveří o rozměrech 1,16m x 2,17m vč. zárubní</t>
  </si>
  <si>
    <t>1,16*2,17*2</t>
  </si>
  <si>
    <t>Demolice vnitřních dvoukřídlých dřevěných dveří o rozměrech 1,30m x 2,17m vč. zárubní</t>
  </si>
  <si>
    <t>1,3*2,17</t>
  </si>
  <si>
    <t>103</t>
  </si>
  <si>
    <t>968082015</t>
  </si>
  <si>
    <t>Vybourání rámů oken s křídly, plochy do 1 m2</t>
  </si>
  <si>
    <t>1047635380</t>
  </si>
  <si>
    <t>https://podminky.urs.cz/item/CS_URS_2025_01/968082015</t>
  </si>
  <si>
    <t>1,22*0,55*3</t>
  </si>
  <si>
    <t>pi*0,31*0,31*2</t>
  </si>
  <si>
    <t>104</t>
  </si>
  <si>
    <t>968082016</t>
  </si>
  <si>
    <t>Vybourání plastových rámů oken s křídly, dveřních zárubní, vrat rámu oken s křídly, plochy přes 1 do 2 m2</t>
  </si>
  <si>
    <t>-1134840096</t>
  </si>
  <si>
    <t>https://podminky.urs.cz/item/CS_URS_2025_01/968082016</t>
  </si>
  <si>
    <t>Demolice okna o rozměrech 1,46m x 1,71m</t>
  </si>
  <si>
    <t>1,46*1,71*3</t>
  </si>
  <si>
    <t>Demolice okna o rozměrech 1,52m x 1,77m</t>
  </si>
  <si>
    <t>1,52*1,77*3</t>
  </si>
  <si>
    <t>Demolice okna o rozměrech 0,81m x 1,77m</t>
  </si>
  <si>
    <t>0,81*1,77*2</t>
  </si>
  <si>
    <t>Demolice okna o rozměrech 1,13m x 2,08m</t>
  </si>
  <si>
    <t>1,13*2,08*3</t>
  </si>
  <si>
    <t>Demolice okna o rozměrech 1,37m x 2,30m</t>
  </si>
  <si>
    <t>1,37*2,3*3</t>
  </si>
  <si>
    <t>Demolice okna o rozměrech 1,03m x 1,86m</t>
  </si>
  <si>
    <t>1,03*1,86*2</t>
  </si>
  <si>
    <t>Demolice okna o rozměrech 1,27m x 2,08m</t>
  </si>
  <si>
    <t>1,27*2,08*2</t>
  </si>
  <si>
    <t>Demolice okna o rozměrech 1,35m x 2,22m</t>
  </si>
  <si>
    <t>1,35*2,22*2</t>
  </si>
  <si>
    <t>Demolice okna o rozměrech 0,76m x 2,01m</t>
  </si>
  <si>
    <t>0,76*2,01*3</t>
  </si>
  <si>
    <t>Demolice okna o rozměrech 0,52m x 1,86m</t>
  </si>
  <si>
    <t>0,52*1,86*3</t>
  </si>
  <si>
    <t>Demolice okna o rozměrech 1,15m x 2,00m</t>
  </si>
  <si>
    <t>1,15*2*4</t>
  </si>
  <si>
    <t>Demolice okna o rozměrech 0,91m x 1,79m</t>
  </si>
  <si>
    <t>0,91*1,79*4</t>
  </si>
  <si>
    <t>Demolice okna o rozměrech 0,81m x 1,90m</t>
  </si>
  <si>
    <t>0,81*1,9*2</t>
  </si>
  <si>
    <t>Demolice okna o rozměrech 0,53m x 1,71m</t>
  </si>
  <si>
    <t>0,53*1,71*2</t>
  </si>
  <si>
    <t>Demolice okna o rozměrech 1,18m x 1,98m</t>
  </si>
  <si>
    <t>1,18*1,98*5</t>
  </si>
  <si>
    <t>Demolice okna o rozměrech 0,94m x 1,79m</t>
  </si>
  <si>
    <t>0,94+1,79*5</t>
  </si>
  <si>
    <t>Demolice okna o rozměrech 0,78m x 1,91m</t>
  </si>
  <si>
    <t>0,78*1,91*2</t>
  </si>
  <si>
    <t>Demolice okna o rozměrech 1,36m x 1,39m</t>
  </si>
  <si>
    <t>1,36*1,39*1</t>
  </si>
  <si>
    <t>Demolice okna o rozměrech 1,11m x 1,29m</t>
  </si>
  <si>
    <t>1,11*1,29*1</t>
  </si>
  <si>
    <t>105</t>
  </si>
  <si>
    <t>973031325</t>
  </si>
  <si>
    <t>Vysekání výklenků nebo kapes ve zdivu z cihel na maltu vápennou nebo vápenocementovou kapes, plochy do 0,10 m2, hl. do 300 mm</t>
  </si>
  <si>
    <t>1012058913</t>
  </si>
  <si>
    <t>https://podminky.urs.cz/item/CS_URS_2025_01/973031325</t>
  </si>
  <si>
    <t>"Vybourání kapes do zdiva pro ocelový svařovaný nosník 0,20 x 0,5m x 0,15m x 22ks" 22</t>
  </si>
  <si>
    <t>106</t>
  </si>
  <si>
    <t>974031664</t>
  </si>
  <si>
    <t>Vysekání rýh ve zdivu cihelném na maltu vápennou nebo vápenocementovou pro vtahování nosníků do zdí, před vybouráním otvoru do hl. 150 mm, při v. nosníku do 150 mm</t>
  </si>
  <si>
    <t>968751185</t>
  </si>
  <si>
    <t>https://podminky.urs.cz/item/CS_URS_2025_01/974031664</t>
  </si>
  <si>
    <t>11*1,5</t>
  </si>
  <si>
    <t>4*1,4</t>
  </si>
  <si>
    <t>12*1,5</t>
  </si>
  <si>
    <t>107</t>
  </si>
  <si>
    <t>974031666</t>
  </si>
  <si>
    <t>Vysekání rýh ve zdivu cihelném na maltu vápennou nebo vápenocementovou pro vtahování nosníků do zdí, před vybouráním otvoru do hl. 150 mm, při v. nosníku do 250 mm</t>
  </si>
  <si>
    <t>-2037800279</t>
  </si>
  <si>
    <t>https://podminky.urs.cz/item/CS_URS_2025_01/974031666</t>
  </si>
  <si>
    <t>7*2,1</t>
  </si>
  <si>
    <t>5*2,1</t>
  </si>
  <si>
    <t>108</t>
  </si>
  <si>
    <t>977151114</t>
  </si>
  <si>
    <t>Jádrové vrty diamantovými korunkami do stavebních materiálů (železobetonu, betonu, cihel, obkladů, dlažeb, kamene) průměru přes 50 do 60 mm</t>
  </si>
  <si>
    <t>-1318190813</t>
  </si>
  <si>
    <t>https://podminky.urs.cz/item/CS_URS_2024_01/977151114</t>
  </si>
  <si>
    <t>0,6*2</t>
  </si>
  <si>
    <t>109</t>
  </si>
  <si>
    <t>977151118</t>
  </si>
  <si>
    <t>Jádrové vrty diamantovými korunkami do stavebních materiálů (železobetonu, betonu, cihel, obkladů, dlažeb, kamene) průměru přes 90 do 100 mm</t>
  </si>
  <si>
    <t>1101890346</t>
  </si>
  <si>
    <t>https://podminky.urs.cz/item/CS_URS_2025_01/977151118</t>
  </si>
  <si>
    <t>Jádrový vrt Ø 100mm do kamenné stěny tl. 0,7m pro odvětrání prostoru podlahy</t>
  </si>
  <si>
    <t>Jádrový vrt O 100mm do zděné stěny tl. 0,5m pro odvětrání prostoru podlahy</t>
  </si>
  <si>
    <t>0,5*4</t>
  </si>
  <si>
    <t>110</t>
  </si>
  <si>
    <t>977212121</t>
  </si>
  <si>
    <t>Řezání konstrukcí zděných z kamene, cihel nebo tvárnic</t>
  </si>
  <si>
    <t>-805780829</t>
  </si>
  <si>
    <t>https://podminky.urs.cz/item/CS_URS_2024_01/977212121</t>
  </si>
  <si>
    <t>řez kamenné římsy</t>
  </si>
  <si>
    <t>60*0,14</t>
  </si>
  <si>
    <t>(60+20)*0,1</t>
  </si>
  <si>
    <t>111</t>
  </si>
  <si>
    <t>978011191</t>
  </si>
  <si>
    <t>Otlučení vápenných nebo vápenocementových omítek vnitřních ploch stropů, v rozsahu přes 50 do 100 %</t>
  </si>
  <si>
    <t>1417208550</t>
  </si>
  <si>
    <t>https://podminky.urs.cz/item/CS_URS_2025_01/978011191</t>
  </si>
  <si>
    <t>60 + 123 - 1 - 2 + 114 - 1 - 2 + 6 + 18</t>
  </si>
  <si>
    <t>112</t>
  </si>
  <si>
    <t>978013191</t>
  </si>
  <si>
    <t>Otlučení vápenných nebo vápenocementových omítek vnitřních ploch stěn s vyškrabáním spar, s očištěním zdiva, v rozsahu přes 50 do 100 %</t>
  </si>
  <si>
    <t>-204760172</t>
  </si>
  <si>
    <t>https://podminky.urs.cz/item/CS_URS_2025_01/978013191</t>
  </si>
  <si>
    <t>27m x 2,2m + 20m x 2,2m + 15m x 2,7m + 3,6m x (28m + 25m + 15m + 25m + 7m + 10m)</t>
  </si>
  <si>
    <t>3,0m x (60m + 9m + 8m + 7m) + 2,5m x (18m + 14m + 15m) + 5m x (3m + 3m)</t>
  </si>
  <si>
    <t>940</t>
  </si>
  <si>
    <t>113</t>
  </si>
  <si>
    <t>978015391</t>
  </si>
  <si>
    <t>Otlučení vápenných nebo vápenocementových omítek vnějších ploch s vyškrabáním spar a s očištěním zdiva stupně členitosti 1 a 2, v rozsahu přes 80 do 100 %</t>
  </si>
  <si>
    <t>1588271897</t>
  </si>
  <si>
    <t>https://podminky.urs.cz/item/CS_URS_2025_01/978015391</t>
  </si>
  <si>
    <t>Odstranění vnější omítky obvodového zdiva</t>
  </si>
  <si>
    <t>114</t>
  </si>
  <si>
    <t>978019391</t>
  </si>
  <si>
    <t>Otlučení vápenných nebo vápenocementových omítek vnějších ploch s vyškrabáním spar a s očištěním zdiva stupně členitosti 3 až 5, v rozsahu přes 80 do 100 %</t>
  </si>
  <si>
    <t>403017349</t>
  </si>
  <si>
    <t>https://podminky.urs.cz/item/CS_URS_2025_01/978019391</t>
  </si>
  <si>
    <t xml:space="preserve">Odstranění vnějších omítek komínových těles   (3,1m + 2,7m) x 3m</t>
  </si>
  <si>
    <t>115</t>
  </si>
  <si>
    <t>99900001</t>
  </si>
  <si>
    <t>Demontáž stávajícího hromosvodu</t>
  </si>
  <si>
    <t>1260519904</t>
  </si>
  <si>
    <t>997</t>
  </si>
  <si>
    <t>Přesun sutě</t>
  </si>
  <si>
    <t>116</t>
  </si>
  <si>
    <t>997013111</t>
  </si>
  <si>
    <t>Vnitrostaveništní doprava suti a vybouraných hmot vodorovně do 50 m s naložením základní pro budovy a haly výšky do 6 m</t>
  </si>
  <si>
    <t>-680766028</t>
  </si>
  <si>
    <t>https://podminky.urs.cz/item/CS_URS_2025_01/997013111</t>
  </si>
  <si>
    <t>117</t>
  </si>
  <si>
    <t>997013501</t>
  </si>
  <si>
    <t>Odvoz suti a vybouraných hmot na skládku nebo meziskládku se složením, na vzdálenost do 1 km</t>
  </si>
  <si>
    <t>154926208</t>
  </si>
  <si>
    <t>https://podminky.urs.cz/item/CS_URS_2025_01/997013501</t>
  </si>
  <si>
    <t>118</t>
  </si>
  <si>
    <t>997013509</t>
  </si>
  <si>
    <t>Odvoz suti a vybouraných hmot na skládku nebo meziskládku se složením, na vzdálenost Příplatek k ceně za každý další započatý 1 km přes 1 km</t>
  </si>
  <si>
    <t>-631500640</t>
  </si>
  <si>
    <t>https://podminky.urs.cz/item/CS_URS_2025_01/997013509</t>
  </si>
  <si>
    <t>269,745*19 'Přepočtené koeficientem množství</t>
  </si>
  <si>
    <t>119</t>
  </si>
  <si>
    <t>997013631</t>
  </si>
  <si>
    <t>Poplatek za uložení stavebního odpadu na skládce (skládkovné) směsného stavebního a demoličního zatříděného do Katalogu odpadů pod kódem 17 09 04</t>
  </si>
  <si>
    <t>92384256</t>
  </si>
  <si>
    <t>https://podminky.urs.cz/item/CS_URS_2025_01/997013631</t>
  </si>
  <si>
    <t>998</t>
  </si>
  <si>
    <t>Přesun hmot</t>
  </si>
  <si>
    <t>120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</si>
  <si>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</si>
  <si>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</si>
  <si>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-1553713857</t>
  </si>
  <si>
    <t>https://podminky.urs.cz/item/CS_URS_2025_01/998011002</t>
  </si>
  <si>
    <t>PSV</t>
  </si>
  <si>
    <t>Práce a dodávky PSV</t>
  </si>
  <si>
    <t>711</t>
  </si>
  <si>
    <t>Izolace proti vodě, vlhkosti a plynům</t>
  </si>
  <si>
    <t>121</t>
  </si>
  <si>
    <t>711111001</t>
  </si>
  <si>
    <t>Provedení izolace proti zemní vlhkosti natěradly a tmely za studena na ploše vodorovné V nátěrem penetračním</t>
  </si>
  <si>
    <t>-1302363522</t>
  </si>
  <si>
    <t>https://podminky.urs.cz/item/CS_URS_2025_01/711111001</t>
  </si>
  <si>
    <t>55+105+20+20</t>
  </si>
  <si>
    <t>122</t>
  </si>
  <si>
    <t>711112001</t>
  </si>
  <si>
    <t>Provedení izolace proti zemní vlhkosti natěradly a tmely za studena na ploše svislé S nátěrem penetračním</t>
  </si>
  <si>
    <t>1041420495</t>
  </si>
  <si>
    <t>https://podminky.urs.cz/item/CS_URS_2024_01/711112001</t>
  </si>
  <si>
    <t>60*3,5</t>
  </si>
  <si>
    <t>11163150</t>
  </si>
  <si>
    <t>lak penetrační asfaltový</t>
  </si>
  <si>
    <t>1346088654</t>
  </si>
  <si>
    <t>410*0,0003 'Přepočtené koeficientem množství</t>
  </si>
  <si>
    <t>124</t>
  </si>
  <si>
    <t>711141559</t>
  </si>
  <si>
    <t>Provedení izolace proti zemní vlhkosti pásy přitavením NAIP na ploše vodorovné V</t>
  </si>
  <si>
    <t>-123739944</t>
  </si>
  <si>
    <t>https://podminky.urs.cz/item/CS_URS_2025_01/711141559</t>
  </si>
  <si>
    <t>125</t>
  </si>
  <si>
    <t>711142559</t>
  </si>
  <si>
    <t>Provedení izolace proti zemní vlhkosti pásy přitavením NAIP na ploše svislé S</t>
  </si>
  <si>
    <t>985306549</t>
  </si>
  <si>
    <t>https://podminky.urs.cz/item/CS_URS_2024_01/711142559</t>
  </si>
  <si>
    <t>126</t>
  </si>
  <si>
    <t>62832134</t>
  </si>
  <si>
    <t>pás asfaltový natavitelný oxidovaný s vložkou ze skleněné rohože typu V60 s jemnozrnným minerálním posypem tl 4,0mm</t>
  </si>
  <si>
    <t>-32815051</t>
  </si>
  <si>
    <t>410*1,1655 'Přepočtené koeficientem množství</t>
  </si>
  <si>
    <t>127</t>
  </si>
  <si>
    <t>711161273</t>
  </si>
  <si>
    <t>Provedení izolace proti zemní vlhkosti nopovou fólií na ploše svislé S z nopové fólie</t>
  </si>
  <si>
    <t>1619820202</t>
  </si>
  <si>
    <t>https://podminky.urs.cz/item/CS_URS_2024_01/711161273</t>
  </si>
  <si>
    <t>128</t>
  </si>
  <si>
    <t>1707551047</t>
  </si>
  <si>
    <t>210*1,221 'Přepočtené koeficientem množství</t>
  </si>
  <si>
    <t>129</t>
  </si>
  <si>
    <t>711161383</t>
  </si>
  <si>
    <t>Izolace proti zemní vlhkosti a beztlakové vodě nopovými fóliemi ostatní ukončení izolace lištou</t>
  </si>
  <si>
    <t>-591668551</t>
  </si>
  <si>
    <t>https://podminky.urs.cz/item/CS_URS_2024_01/711161383</t>
  </si>
  <si>
    <t>130</t>
  </si>
  <si>
    <t>711491272</t>
  </si>
  <si>
    <t>Provedení doplňků izolace proti vodě textilií na ploše svislé S vrstva ochranná</t>
  </si>
  <si>
    <t>-1551884772</t>
  </si>
  <si>
    <t>https://podminky.urs.cz/item/CS_URS_2024_01/711491272</t>
  </si>
  <si>
    <t>131</t>
  </si>
  <si>
    <t>69311202</t>
  </si>
  <si>
    <t>geotextilie netkaná separační, ochranná, filtrační, drenážní PES(70%)+PP(30%) 500g/m2</t>
  </si>
  <si>
    <t>-1112959593</t>
  </si>
  <si>
    <t>210*1,05 'Přepočtené koeficientem množství</t>
  </si>
  <si>
    <t>132</t>
  </si>
  <si>
    <t>711193121</t>
  </si>
  <si>
    <t>Izolace proti zemní vlhkosti ostatní těsnicí hmotou dvousložkovou na bázi cementu na ploše vodorovné V</t>
  </si>
  <si>
    <t>2140076840</t>
  </si>
  <si>
    <t>https://podminky.urs.cz/item/CS_URS_2025_01/711193121</t>
  </si>
  <si>
    <t>Hydroizolační stěrka do podlahy na terénu</t>
  </si>
  <si>
    <t>40+40</t>
  </si>
  <si>
    <t>133</t>
  </si>
  <si>
    <t>711211134</t>
  </si>
  <si>
    <t>Izolace provětrávaná dutinová proti zemní vlhkosti a plynu radonu z plastových segmentů typu IGLU ztraceného bednění zalitých betonem po výšku segmentu bez betonové desky a armovací sítě výšky segmentů přes 100 do 150 mm</t>
  </si>
  <si>
    <t>-260938338</t>
  </si>
  <si>
    <t>https://podminky.urs.cz/item/CS_URS_2024_01/711211134</t>
  </si>
  <si>
    <t>134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</si>
  <si>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</si>
  <si>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</si>
  <si>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1514190713</t>
  </si>
  <si>
    <t>https://podminky.urs.cz/item/CS_URS_2025_01/998711102</t>
  </si>
  <si>
    <t>712</t>
  </si>
  <si>
    <t>Povlakové krytiny</t>
  </si>
  <si>
    <t>135</t>
  </si>
  <si>
    <t>712331811</t>
  </si>
  <si>
    <t>Odstranění asfaltové lepenky pod plechovou střešní krytinou</t>
  </si>
  <si>
    <t>738671215</t>
  </si>
  <si>
    <t>https://podminky.urs.cz/item/CS_URS_2025_01/712331811</t>
  </si>
  <si>
    <t xml:space="preserve"> 22m2 + 26m2 + 18m2 + 49m2 + 26m2 + 15m2 + 15m2 + 75m2 + 47m x 3,5 - 16m2 - 25m2</t>
  </si>
  <si>
    <t>370</t>
  </si>
  <si>
    <t>136</t>
  </si>
  <si>
    <t>712631111</t>
  </si>
  <si>
    <t>Provedení povlakové krytiny střech šikmých přes 30° pásy na sucho na dřevěném podkladě s lištami podkladní samolepící asfaltový pás</t>
  </si>
  <si>
    <t>-2032445006</t>
  </si>
  <si>
    <t>https://podminky.urs.cz/item/CS_URS_2025_01/712631111</t>
  </si>
  <si>
    <t>Hydroizolace z asfaltových pásů pod plechovou střešní krytinu</t>
  </si>
  <si>
    <t xml:space="preserve">22m2 + 26m2 + 18m2 + 49m2 + 26m2 + 15m2 + 15m2 + 75m2 + 47m x 3,5 - 16m2 - 25m2  + 0,5m x 60m</t>
  </si>
  <si>
    <t>400</t>
  </si>
  <si>
    <t>137</t>
  </si>
  <si>
    <t>62866281</t>
  </si>
  <si>
    <t>pás asfaltový samolepicí modifikovaný SBS s vložkou ze skleněné tkaniny se spalitelnou fólií nebo jemnozrnným minerálním posypem nebo textilií na horním povrchu tl 3,0mm</t>
  </si>
  <si>
    <t>-1378114146</t>
  </si>
  <si>
    <t>400*1,15 'Přepočtené koeficientem množství</t>
  </si>
  <si>
    <t>138</t>
  </si>
  <si>
    <t>998712102</t>
  </si>
  <si>
    <t>Přesun hmot pro povlakové krytiny stanovený z hmotnosti přesunovaného materiálu vodorovná dopravní vzdálenost do 50 m základní v objektech výšky přes 6 do 12 m</t>
  </si>
  <si>
    <t>-1361330212</t>
  </si>
  <si>
    <t>https://podminky.urs.cz/item/CS_URS_2025_01/998712102</t>
  </si>
  <si>
    <t>713</t>
  </si>
  <si>
    <t>Izolace tepelné</t>
  </si>
  <si>
    <t>139</t>
  </si>
  <si>
    <t>713111111</t>
  </si>
  <si>
    <t>Montáž tepelné izolace stropů rohožemi, pásy, dílci, deskami, bloky (izolační materiál ve specifikaci) vrchem bez překrytí lepenkou kladenými volně</t>
  </si>
  <si>
    <t>204840477</t>
  </si>
  <si>
    <t>https://podminky.urs.cz/item/CS_URS_2024_01/713111111</t>
  </si>
  <si>
    <t>102,0-3,0</t>
  </si>
  <si>
    <t>140</t>
  </si>
  <si>
    <t>63151643</t>
  </si>
  <si>
    <t>deska tepelně izolační minerální plochých střech spodní vrstva kolmé vlákno 30kPa λ=0,040 tl 300mm</t>
  </si>
  <si>
    <t>-1447008875</t>
  </si>
  <si>
    <t>99*1,05 'Přepočtené koeficientem množství</t>
  </si>
  <si>
    <t>141</t>
  </si>
  <si>
    <t>713121111</t>
  </si>
  <si>
    <t>Montáž tepelné izolace podlah rohožemi, pásy, deskami, dílci, bloky (izolační materiál ve specifikaci) kladenými volně jednovrstvá</t>
  </si>
  <si>
    <t>1088645088</t>
  </si>
  <si>
    <t>https://podminky.urs.cz/item/CS_URS_2025_01/713121111</t>
  </si>
  <si>
    <t>105+25+105+55</t>
  </si>
  <si>
    <t>142</t>
  </si>
  <si>
    <t>63231202</t>
  </si>
  <si>
    <t>deska minerální pro snížení kročejového hluku tl 30mm</t>
  </si>
  <si>
    <t>1604249173</t>
  </si>
  <si>
    <t>105*1,05 'Přepočtené koeficientem množství</t>
  </si>
  <si>
    <t>143</t>
  </si>
  <si>
    <t>28376526</t>
  </si>
  <si>
    <t>deska izolační PIR tl 60mm</t>
  </si>
  <si>
    <t>-1762089703</t>
  </si>
  <si>
    <t>144</t>
  </si>
  <si>
    <t>63231203</t>
  </si>
  <si>
    <t>deska minerální pro snížení kročejového hluku tl 40mm</t>
  </si>
  <si>
    <t>-1420398256</t>
  </si>
  <si>
    <t>25*1,05 'Přepočtené koeficientem množství</t>
  </si>
  <si>
    <t>145</t>
  </si>
  <si>
    <t>28376424</t>
  </si>
  <si>
    <t>deska XPS hrana polodrážková a hladký povrch 300kPA λ=0,035 tl 140mm</t>
  </si>
  <si>
    <t>-1549447754</t>
  </si>
  <si>
    <t>146</t>
  </si>
  <si>
    <t>713151111</t>
  </si>
  <si>
    <t>Montáž tepelné izolace střech šikmých rohožemi, pásy, deskami (izolační materiál ve specifikaci) kladenými volně mezi krokve</t>
  </si>
  <si>
    <t>-421778095</t>
  </si>
  <si>
    <t>https://podminky.urs.cz/item/CS_URS_2025_01/713151111</t>
  </si>
  <si>
    <t>12*6 + 4*5</t>
  </si>
  <si>
    <t>147</t>
  </si>
  <si>
    <t>63148156</t>
  </si>
  <si>
    <t>deska tepelně izolační minerální univerzální λ=0,033-0,035 tl 140mm</t>
  </si>
  <si>
    <t>986556919</t>
  </si>
  <si>
    <t>92*1,02 'Přepočtené koeficientem množství</t>
  </si>
  <si>
    <t>148</t>
  </si>
  <si>
    <t>713151132</t>
  </si>
  <si>
    <t>Montáž tepelné izolace střech šikmých rohožemi, pásy, deskami (izolační materiál ve specifikaci) kladenými volně</t>
  </si>
  <si>
    <t>-717971560</t>
  </si>
  <si>
    <t>https://podminky.urs.cz/item/CS_URS_2025_01/713151132</t>
  </si>
  <si>
    <t>149</t>
  </si>
  <si>
    <t>63148157</t>
  </si>
  <si>
    <t>deska tepelně izolační minerální univerzální λ=0,033-0,035 tl 160mm</t>
  </si>
  <si>
    <t>2071092742</t>
  </si>
  <si>
    <t>92*1,05 'Přepočtené koeficientem množství</t>
  </si>
  <si>
    <t>150</t>
  </si>
  <si>
    <t>713191132</t>
  </si>
  <si>
    <t>Montáž tepelné izolace stavebních konstrukcí - doplňky a konstrukční součásti podlah, stropů vrchem nebo střech překrytí fólií separační z PE</t>
  </si>
  <si>
    <t>314408025</t>
  </si>
  <si>
    <t>https://podminky.urs.cz/item/CS_URS_2025_01/713191132</t>
  </si>
  <si>
    <t>235</t>
  </si>
  <si>
    <t>151</t>
  </si>
  <si>
    <t>28323100</t>
  </si>
  <si>
    <t>fólie PE separační</t>
  </si>
  <si>
    <t>1417581353</t>
  </si>
  <si>
    <t>235*1,1655 'Přepočtené koeficientem množství</t>
  </si>
  <si>
    <t>152</t>
  </si>
  <si>
    <t>998713102</t>
  </si>
  <si>
    <t>Přesun hmot pro izolace tepelné stanovený z hmotnosti přesunovaného materiálu vodorovná dopravní vzdálenost do 50 m s užitím mechanizace v objektech výšky přes 6 m do 12 m</t>
  </si>
  <si>
    <t>1496755593</t>
  </si>
  <si>
    <t>https://podminky.urs.cz/item/CS_URS_2025_01/998713102</t>
  </si>
  <si>
    <t>721</t>
  </si>
  <si>
    <t>Zdravotechnika - vnitřní kanalizace</t>
  </si>
  <si>
    <t>153</t>
  </si>
  <si>
    <t>721171803</t>
  </si>
  <si>
    <t>Demontáž potrubí z novodurových trub odpadních nebo připojovacích do D 75</t>
  </si>
  <si>
    <t>-162749407</t>
  </si>
  <si>
    <t>https://podminky.urs.cz/item/CS_URS_2025_01/721171803</t>
  </si>
  <si>
    <t>154</t>
  </si>
  <si>
    <t>721171808</t>
  </si>
  <si>
    <t>Demontáž potrubí z novodurových trub odpadních nebo připojovacích přes 75 do D 114</t>
  </si>
  <si>
    <t>-1156931509</t>
  </si>
  <si>
    <t>https://podminky.urs.cz/item/CS_URS_2025_01/721171808</t>
  </si>
  <si>
    <t>722</t>
  </si>
  <si>
    <t>Zdravotechnika - vnitřní vodovod</t>
  </si>
  <si>
    <t>155</t>
  </si>
  <si>
    <t>722170801</t>
  </si>
  <si>
    <t>Demontáž rozvodů vody z plastů do Ø 25 mm</t>
  </si>
  <si>
    <t>-189015118</t>
  </si>
  <si>
    <t>https://podminky.urs.cz/item/CS_URS_2025_01/722170801</t>
  </si>
  <si>
    <t>723</t>
  </si>
  <si>
    <t>Zdravotechnika - vnitřní plynovod</t>
  </si>
  <si>
    <t>156</t>
  </si>
  <si>
    <t>723120804</t>
  </si>
  <si>
    <t>Demontáž potrubí z ocelových trubek do DN 25</t>
  </si>
  <si>
    <t>994282537</t>
  </si>
  <si>
    <t>https://podminky.urs.cz/item/CS_URS_2025_01/723120804</t>
  </si>
  <si>
    <t>157</t>
  </si>
  <si>
    <t>723120809</t>
  </si>
  <si>
    <t>Demontáž potrubí z ocelových trubek přes 50 do DN 80</t>
  </si>
  <si>
    <t>810052447</t>
  </si>
  <si>
    <t>https://podminky.urs.cz/item/CS_URS_2025_01/723120809</t>
  </si>
  <si>
    <t>725</t>
  </si>
  <si>
    <t>Zdravotechnika - zařizovací předměty</t>
  </si>
  <si>
    <t>158</t>
  </si>
  <si>
    <t>725110811</t>
  </si>
  <si>
    <t>Demontáž klozetů splachovacích s nádrží nebo tlakovým splachovačem</t>
  </si>
  <si>
    <t>soubor</t>
  </si>
  <si>
    <t>-2095843648</t>
  </si>
  <si>
    <t>https://podminky.urs.cz/item/CS_URS_2025_01/725110811</t>
  </si>
  <si>
    <t>2+8</t>
  </si>
  <si>
    <t>725210821</t>
  </si>
  <si>
    <t>Demontáž umyvadel bez výtokových armatur umyvadel</t>
  </si>
  <si>
    <t>1653142260</t>
  </si>
  <si>
    <t>https://podminky.urs.cz/item/CS_URS_2025_01/725210821</t>
  </si>
  <si>
    <t>160</t>
  </si>
  <si>
    <t>725240811</t>
  </si>
  <si>
    <t>Demontáž sprchových kabin nebo zástěn</t>
  </si>
  <si>
    <t>-101469561</t>
  </si>
  <si>
    <t>https://podminky.urs.cz/item/CS_URS_2025_01/725240811</t>
  </si>
  <si>
    <t>161</t>
  </si>
  <si>
    <t>725240812</t>
  </si>
  <si>
    <t>Demontáž sprchových vaniček</t>
  </si>
  <si>
    <t>2036008194</t>
  </si>
  <si>
    <t>https://podminky.urs.cz/item/CS_URS_2025_01/725240812</t>
  </si>
  <si>
    <t>162</t>
  </si>
  <si>
    <t>725310823</t>
  </si>
  <si>
    <t>Demontáž dřezů jednodílných</t>
  </si>
  <si>
    <t>423533592</t>
  </si>
  <si>
    <t>https://podminky.urs.cz/item/CS_URS_2025_01/725310823</t>
  </si>
  <si>
    <t>163</t>
  </si>
  <si>
    <t>725320822</t>
  </si>
  <si>
    <t>Demontáž dřezů dvojitých</t>
  </si>
  <si>
    <t>774934718</t>
  </si>
  <si>
    <t>https://podminky.urs.cz/item/CS_URS_2025_01/725320822</t>
  </si>
  <si>
    <t>164</t>
  </si>
  <si>
    <t>725530826</t>
  </si>
  <si>
    <t>Demontáž elektrických zásobníkových ohřívačů vody</t>
  </si>
  <si>
    <t>1311209553</t>
  </si>
  <si>
    <t>https://podminky.urs.cz/item/CS_URS_2025_01/725530826</t>
  </si>
  <si>
    <t>165</t>
  </si>
  <si>
    <t>725610810</t>
  </si>
  <si>
    <t>Demontáž plynových sporáků normálních nebo kombinovaných</t>
  </si>
  <si>
    <t>-1012396322</t>
  </si>
  <si>
    <t>https://podminky.urs.cz/item/CS_URS_2025_01/725610810</t>
  </si>
  <si>
    <t>166</t>
  </si>
  <si>
    <t>725610991</t>
  </si>
  <si>
    <t>Demontáž kuchyňské varné desky</t>
  </si>
  <si>
    <t>-550592299</t>
  </si>
  <si>
    <t>167</t>
  </si>
  <si>
    <t>725610992</t>
  </si>
  <si>
    <t>Demontáž myčky</t>
  </si>
  <si>
    <t>1239340475</t>
  </si>
  <si>
    <t>731</t>
  </si>
  <si>
    <t>Ústřední vytápění - kotelny</t>
  </si>
  <si>
    <t>168</t>
  </si>
  <si>
    <t>731200827</t>
  </si>
  <si>
    <t>Demontáž kotlů na kapalná nebo plynná paliva včetně odkouření</t>
  </si>
  <si>
    <t>1151407040</t>
  </si>
  <si>
    <t>https://podminky.urs.cz/item/CS_URS_2025_01/731200827</t>
  </si>
  <si>
    <t>733</t>
  </si>
  <si>
    <t>Ústřední vytápění - rozvodné potrubí</t>
  </si>
  <si>
    <t>169</t>
  </si>
  <si>
    <t>733110806</t>
  </si>
  <si>
    <t>Demontáž potrubí z trubek ocelových DN 20</t>
  </si>
  <si>
    <t>-620979372</t>
  </si>
  <si>
    <t>https://podminky.urs.cz/item/CS_URS_2025_01/733110806</t>
  </si>
  <si>
    <t>50 + 50 + 10 + 10 + 20</t>
  </si>
  <si>
    <t>170</t>
  </si>
  <si>
    <t>733120839</t>
  </si>
  <si>
    <t>Demontáž potrubí z trubek ocelových DN 200</t>
  </si>
  <si>
    <t>1076223318</t>
  </si>
  <si>
    <t>https://podminky.urs.cz/item/CS_URS_2025_01/733120839</t>
  </si>
  <si>
    <t>171</t>
  </si>
  <si>
    <t>733120843</t>
  </si>
  <si>
    <t>Demontáž potrubí z trubek ocelových DN 300</t>
  </si>
  <si>
    <t>697014775</t>
  </si>
  <si>
    <t>https://podminky.urs.cz/item/CS_URS_2025_01/733120843</t>
  </si>
  <si>
    <t>172</t>
  </si>
  <si>
    <t>733120844</t>
  </si>
  <si>
    <t>Demontáž potrubí z trubek ocelových DN 400</t>
  </si>
  <si>
    <t>754725937</t>
  </si>
  <si>
    <t>https://podminky.urs.cz/item/CS_URS_2025_01/733120844</t>
  </si>
  <si>
    <t>762</t>
  </si>
  <si>
    <t>Konstrukce tesařské</t>
  </si>
  <si>
    <t>173</t>
  </si>
  <si>
    <t>762112811</t>
  </si>
  <si>
    <t>Demontáž stěn a příček z polohraněného řeziva nebo tyčoviny</t>
  </si>
  <si>
    <t>1439540619</t>
  </si>
  <si>
    <t>https://podminky.urs.cz/item/CS_URS_2025_01/762112811</t>
  </si>
  <si>
    <t>3,3*3,5</t>
  </si>
  <si>
    <t>174</t>
  </si>
  <si>
    <t>762331811</t>
  </si>
  <si>
    <t>Demontáž vázaných konstrukcí krovů sklonu do 60° z hranolů, hranolků, fošen, průřezové plochy do 120 cm2</t>
  </si>
  <si>
    <t>-350139555</t>
  </si>
  <si>
    <t>https://podminky.urs.cz/item/CS_URS_2025_01/762331811</t>
  </si>
  <si>
    <t>Demolice dřevěné vzpěry krovu o průřezu 100x100mm</t>
  </si>
  <si>
    <t>2,2* 8</t>
  </si>
  <si>
    <t>Demolice dřevěné krokve o průřezu 100x120mm</t>
  </si>
  <si>
    <t>3,7 * 6</t>
  </si>
  <si>
    <t>Demolice dřevěné krokve falešné mansardy o průřezu 80x100mm</t>
  </si>
  <si>
    <t>3,8 * 50</t>
  </si>
  <si>
    <t>175</t>
  </si>
  <si>
    <t>762331812</t>
  </si>
  <si>
    <t>Demontáž vázaných konstrukcí krovů sklonu do 60° z hranolů, hranolků, fošen, průřezové plochy přes 120 do 224 cm2</t>
  </si>
  <si>
    <t>-628094360</t>
  </si>
  <si>
    <t>https://podminky.urs.cz/item/CS_URS_2025_01/762331812</t>
  </si>
  <si>
    <t>Demolice dřevěného sloupku krovu o průřezu 140x140mm</t>
  </si>
  <si>
    <t>10 * 2,2</t>
  </si>
  <si>
    <t>Demolice dřevěné pozednice krovu o průřezu 160x140mm</t>
  </si>
  <si>
    <t>Demolice dřevěných kleštin krovu o průřezu 80x160mm</t>
  </si>
  <si>
    <t>2,5* 8</t>
  </si>
  <si>
    <t>Demolice dřevěné krokve o průřezu 120x140mm</t>
  </si>
  <si>
    <t>(4,6 + 3,5 + 2,6 + 1,6 + 3,6 + 2,6 + 1,6 + 1,6 + 2,6 + 3,6 + 6,5 + 6,5 + 3,8 + 3,8 + 5,5 + 5,5 + 5,5 + 5,5 + 2,6 + 1,6 + 2,6) *1,15</t>
  </si>
  <si>
    <t>(3,6 + 3,8 + 5,5 + 1,8 + 3,8 + 2,8 + 2,8 + 1,8 + 1,8 + 1,0 + 1,0 + 1,8 + 1,8 + 1,0 + 1,0 + 3,8 + 5,3 + 2,0 + 2,0 + 2,0 + 1,0)*1,15</t>
  </si>
  <si>
    <t>(1,0 +4,6 + 3,0 + 3,8 + 4,0 + 1,8 + 1,0 + 1,0 + 2,8 + 3,8 + 3,8 + 4,9 + 5,6 + 3,5 + 3,5 + 2,7 + 2,7)*1,15</t>
  </si>
  <si>
    <t>176</t>
  </si>
  <si>
    <t>762331813</t>
  </si>
  <si>
    <t>Demontáž vázaných konstrukcí krovů sklonu do 60° z hranolů, hranolků, fošen, průřezové plochy přes 224 do 288 cm2</t>
  </si>
  <si>
    <t>1194639132</t>
  </si>
  <si>
    <t>https://podminky.urs.cz/item/CS_URS_2025_01/762331813</t>
  </si>
  <si>
    <t>Demolice dřevěné vaznice krovu o průřezu 140x180mm</t>
  </si>
  <si>
    <t>13 + 17 + 5</t>
  </si>
  <si>
    <t>177</t>
  </si>
  <si>
    <t>762331815</t>
  </si>
  <si>
    <t>Demontáž vázaných konstrukcí krovů sklonu do 60° z hranolů, hranolků, fošen, průřezové plochy přes 450 do 600 cm2</t>
  </si>
  <si>
    <t>-350700337</t>
  </si>
  <si>
    <t>https://podminky.urs.cz/item/CS_URS_2025_01/762331815</t>
  </si>
  <si>
    <t>Demolice dřevěného vazného trámu krovu o průřezu 180x260mm</t>
  </si>
  <si>
    <t>9 + 9</t>
  </si>
  <si>
    <t>178</t>
  </si>
  <si>
    <t>762000001</t>
  </si>
  <si>
    <t>Dřevěná konstrukce pod zateplení soklu</t>
  </si>
  <si>
    <t>-257782526</t>
  </si>
  <si>
    <t>179</t>
  </si>
  <si>
    <t>762083111</t>
  </si>
  <si>
    <t>Impregnace řeziva máčením proti dřevokaznému hmyzu a houbám, třída ohrožení 1 a 2 (dřevo v interiéru)</t>
  </si>
  <si>
    <t>1885783669</t>
  </si>
  <si>
    <t>https://podminky.urs.cz/item/CS_URS_2025_01/762083111</t>
  </si>
  <si>
    <t>4,077+6,302+2,179+0,842+10,0+1,128+1,632</t>
  </si>
  <si>
    <t>180</t>
  </si>
  <si>
    <t>762081150</t>
  </si>
  <si>
    <t>Hoblování hraněného řeziva</t>
  </si>
  <si>
    <t>-356995992</t>
  </si>
  <si>
    <t>https://podminky.urs.cz/item/CS_URS_2024_01/762081150</t>
  </si>
  <si>
    <t>"prkna pro podbití střechy" (60*(0,5+0,3)+20)*0,024</t>
  </si>
  <si>
    <t>181</t>
  </si>
  <si>
    <t>762332131</t>
  </si>
  <si>
    <t>Montáž vázaných konstrukcí krovů střech pultových, sedlových, valbových, stanových čtvercového nebo obdélníkového půdorysu z řeziva hraněného pomocí tesařských spojů průřezové plochy přes 50 do 120 cm2</t>
  </si>
  <si>
    <t>-2142156335</t>
  </si>
  <si>
    <t>https://podminky.urs.cz/item/CS_URS_2025_01/762332131</t>
  </si>
  <si>
    <t>Dřevěná krokev o průřezu 100x120mm z rostlého dřeva C24</t>
  </si>
  <si>
    <t>3,9* 6</t>
  </si>
  <si>
    <t>Dřevěná krokev falešné mansardy o průřezu 100x120mm z rostlého dřeva C24</t>
  </si>
  <si>
    <t>4,1* 50 +20</t>
  </si>
  <si>
    <t>Dřevěná pásek krovu o průřezu 100x100mm z rostlého dřeva C24</t>
  </si>
  <si>
    <t>2,5*8</t>
  </si>
  <si>
    <t>profil 140x80</t>
  </si>
  <si>
    <t>182</t>
  </si>
  <si>
    <t>60512125</t>
  </si>
  <si>
    <t>hranol stavební řezivo průřezu do 120cm2 do dl 6m</t>
  </si>
  <si>
    <t>-171563514</t>
  </si>
  <si>
    <t>3,9* 6*0,1*0,12</t>
  </si>
  <si>
    <t>(4,1* 50+20)*0,1*0,12</t>
  </si>
  <si>
    <t>2,5*8*0,1*0,1</t>
  </si>
  <si>
    <t>80*0,14*0,08</t>
  </si>
  <si>
    <t>183</t>
  </si>
  <si>
    <t>762332132</t>
  </si>
  <si>
    <t>Montáž vázaných konstrukcí krovů střech pultových, sedlových, valbových, stanových čtvercového nebo obdélníkového půdorysu z řeziva hraněného pomocí tesařských spojů průřezové plochy přes 120 do 224 cm2</t>
  </si>
  <si>
    <t>-1742874710</t>
  </si>
  <si>
    <t>https://podminky.urs.cz/item/CS_URS_2025_01/762332132</t>
  </si>
  <si>
    <t>Dřevěný sloupek krovu o průřezu 140x140mm z rostlého dřeva C24</t>
  </si>
  <si>
    <t>10 * 2,3</t>
  </si>
  <si>
    <t>Dřevěná pozednice krovu o průřezu 160x140mm z rostlého dřeva C24</t>
  </si>
  <si>
    <t>Dřevěná kleština krovu o průřezu 80x160mm z rostlého dřeva C24</t>
  </si>
  <si>
    <t>Dřevěná vzpěra krovu o průřezu 140x140mm z rostlého dřeva C24</t>
  </si>
  <si>
    <t>Dřevěná krokev o průřezu 120x140mm z rostlého dřeva C24</t>
  </si>
  <si>
    <t>(4,6+ 3,5+ 2,6+ 1,6+ 3,6+ 2,6+ 1,6+ 1,6+ 2,6+ 3,6+ 6,5+ 6,5+ 3,8+ 3,8+ 5,5+ 5,5+ 5,5+ 5,5+ 2,6+ 1,6+ 2,6)*1,15</t>
  </si>
  <si>
    <t>(3,6+ 3,8+ 5,5+ 1,8+ 3,8+ 2,8+ 2,8+ 1,8+ 1,8+ 1,0+ 1,0+ 1,8+ 1,8+ 1,0+ 1,0+ 3,8+ 5,3+ 2,0+ 2,0+ 2,0+ 1,0+ 1,0)*1,15</t>
  </si>
  <si>
    <t>(4,6+ 3,0+ 3,8+ 4,0+ 1,8+ 1,0+ 1,0+ 2,8+ 3,8+ 3,8+ 4,9+ 5,6+ 3,5+ 3,5+ 2,7+ 2,7+ 20)* 1,15</t>
  </si>
  <si>
    <t>184</t>
  </si>
  <si>
    <t>60512130</t>
  </si>
  <si>
    <t>hranol stavební řezivo průřezu do 224cm2 do dl 6m</t>
  </si>
  <si>
    <t>-1570136969</t>
  </si>
  <si>
    <t>10 * 2,3*0,14*0,14</t>
  </si>
  <si>
    <t>60*0,14*0,16</t>
  </si>
  <si>
    <t>2,5* 8*0,08*0,16</t>
  </si>
  <si>
    <t>2,2* 8*0,14*0,14</t>
  </si>
  <si>
    <t>(4,6+ 3,5+ 2,6+ 1,6+ 3,6+ 2,6+ 1,6+ 1,6+ 2,6+ 3,6+ 6,5+ 6,5+ 3,8+ 3,8+ 5,5+ 5,5+ 5,5+ 5,5+ 2,6+ 1,6+ 2,6)*1,15*0,12*0,14</t>
  </si>
  <si>
    <t>(3,6+ 3,8+ 5,5+ 1,8+ 3,8+ 2,8+ 2,8+ 1,8+ 1,8+ 1,0+ 1,0+ 1,8+ 1,8+ 1,0+ 1,0+ 3,8+ 5,3+ 2,0+ 2,0+ 2,0+ 1,0+ 1,0)*1,15*0,12*0,14</t>
  </si>
  <si>
    <t>(4,6+ 3,0+ 3,8+ 4,0+ 1,8+ 1,0+ 1,0+ 2,8+ 3,8+ 3,8+ 4,9+ 5,6+ 3,5+ 3,5+ 2,7+ 2,7+ 20)* 1,15*0,12*0,14</t>
  </si>
  <si>
    <t>185</t>
  </si>
  <si>
    <t>762332134</t>
  </si>
  <si>
    <t>Montáž vázaných konstrukcí krovů střech pultových, sedlových, valbových, stanových čtvercového nebo obdélníkového půdorysu z řeziva hraněného pomocí tesařských spojů průřezové plochy přes 288 do 450 cm2</t>
  </si>
  <si>
    <t>-1001823380</t>
  </si>
  <si>
    <t>https://podminky.urs.cz/item/CS_URS_2025_01/762332134</t>
  </si>
  <si>
    <t>Dřevěná vaznice krovu o průřezu 140x180mm z rostlého dřeva C24</t>
  </si>
  <si>
    <t>13+ 17+ 5+ 5</t>
  </si>
  <si>
    <t>Dřevěná krovek úžlabí krovu o průřezu 160x200mm z rostlého dřeva C24</t>
  </si>
  <si>
    <t>Dřevěná vaznice pultové části střechy o průřezu 160x220mm z rostlého dřeva C24</t>
  </si>
  <si>
    <t>186</t>
  </si>
  <si>
    <t>60512140</t>
  </si>
  <si>
    <t>hranol stavební řezivo průřezu do 450cm2 do dl 6m</t>
  </si>
  <si>
    <t>-554727040</t>
  </si>
  <si>
    <t>(13+ 17+ 5+ 5)*0,14*0,18</t>
  </si>
  <si>
    <t>30*0,16*0,20</t>
  </si>
  <si>
    <t>6*0,16*0,22</t>
  </si>
  <si>
    <t>187</t>
  </si>
  <si>
    <t>762332135</t>
  </si>
  <si>
    <t>Montáž vázaných konstrukcí krovů střech pultových, sedlových, valbových, stanových čtvercového nebo obdélníkového půdorysu z řeziva hraněného pomocí tesařských spojů průřezové plochy přes 450 cm2</t>
  </si>
  <si>
    <t>801062485</t>
  </si>
  <si>
    <t>https://podminky.urs.cz/item/CS_URS_2025_01/762332135</t>
  </si>
  <si>
    <t>Dřevěný vazný trám krovu o průřezu 180x260mm z rostlého dřeva C24</t>
  </si>
  <si>
    <t>9+9</t>
  </si>
  <si>
    <t>188</t>
  </si>
  <si>
    <t>60512146</t>
  </si>
  <si>
    <t>hranol stavební řezivo průřezu nad 450cm2 dl 6-8m</t>
  </si>
  <si>
    <t>159200963</t>
  </si>
  <si>
    <t>(9+9)*0,18*0,26</t>
  </si>
  <si>
    <t>189</t>
  </si>
  <si>
    <t>762341210</t>
  </si>
  <si>
    <t>Montáž bednění střech rovných a šikmých sklonu do 60° s vyřezáním otvorů z prken hrubých na sraz tl. do 32 mm</t>
  </si>
  <si>
    <t>1417749461</t>
  </si>
  <si>
    <t>https://podminky.urs.cz/item/CS_URS_2025_01/762341210</t>
  </si>
  <si>
    <t>190</t>
  </si>
  <si>
    <t>60515111</t>
  </si>
  <si>
    <t>řezivo jehličnaté boční prkno 20-30mm</t>
  </si>
  <si>
    <t>1555368211</t>
  </si>
  <si>
    <t>400*0,025</t>
  </si>
  <si>
    <t>191</t>
  </si>
  <si>
    <t>762341811</t>
  </si>
  <si>
    <t>Demontáž bednění a laťování bednění střech rovných, obloukových, sklonu do 60° se všemi nadstřešními konstrukcemi z prken hrubých, hoblovaných tl. do 32 mm</t>
  </si>
  <si>
    <t>-2093559154</t>
  </si>
  <si>
    <t>https://podminky.urs.cz/item/CS_URS_2025_01/762341811</t>
  </si>
  <si>
    <t>22m2 + 26m2 + 18m2 + 49m2 + 26m2 + 15m2 + 15m2 + 75m2 + 47m x 3,5 - 16m2 - 25m2</t>
  </si>
  <si>
    <t>192</t>
  </si>
  <si>
    <t>762342511</t>
  </si>
  <si>
    <t>Montáž laťování montáž kontralatí na podklad bez tepelné izolace</t>
  </si>
  <si>
    <t>-1863994701</t>
  </si>
  <si>
    <t>https://podminky.urs.cz/item/CS_URS_2025_01/762342511</t>
  </si>
  <si>
    <t>6,0*45 + 5,0*40</t>
  </si>
  <si>
    <t>193</t>
  </si>
  <si>
    <t>60514106</t>
  </si>
  <si>
    <t>řezivo jehličnaté lať pevnostní třída S10-13 průřez 40x60mm</t>
  </si>
  <si>
    <t>-238095947</t>
  </si>
  <si>
    <t>470*0,06*0,04</t>
  </si>
  <si>
    <t>194</t>
  </si>
  <si>
    <t>762842221</t>
  </si>
  <si>
    <t>Montáž podbíjení střech šikmých, vnějšího přesahu z hoblovaných prken na sraz</t>
  </si>
  <si>
    <t>-577601179</t>
  </si>
  <si>
    <t>https://podminky.urs.cz/item/CS_URS_2024_01/762842221</t>
  </si>
  <si>
    <t>60*(0,5+0,3)+20</t>
  </si>
  <si>
    <t>195</t>
  </si>
  <si>
    <t>60511109</t>
  </si>
  <si>
    <t>řezivo jehličnaté prkna tl 24mm</t>
  </si>
  <si>
    <t>-1889819220</t>
  </si>
  <si>
    <t>(60*(0,5+0,3)+20)*0,024</t>
  </si>
  <si>
    <t>196</t>
  </si>
  <si>
    <t>762395000</t>
  </si>
  <si>
    <t>Spojovací prostředky krovů, bednění a laťování, nadstřešních konstrukcí svorníky, prkna, hřebíky, pásová ocel, vruty</t>
  </si>
  <si>
    <t>263934970</t>
  </si>
  <si>
    <t>https://podminky.urs.cz/item/CS_URS_2025_01/762395000</t>
  </si>
  <si>
    <t>197</t>
  </si>
  <si>
    <t>762420018</t>
  </si>
  <si>
    <t>Obložení stropů nebo střešních podhledů z cementotřískových desek šroubovaných na sraz, tloušťky desky 26 mm</t>
  </si>
  <si>
    <t>-1232226798</t>
  </si>
  <si>
    <t>https://podminky.urs.cz/item/CS_URS_2025_01/762420018</t>
  </si>
  <si>
    <t>0,8*60,0 + 0,8*12,0</t>
  </si>
  <si>
    <t>198</t>
  </si>
  <si>
    <t>762511276</t>
  </si>
  <si>
    <t>Podlahové konstrukce podkladové z dřevoštěpkových desek OSB jednovrstvých šroubovaných na pero a drážku broušených, tloušťky desky 20 mm</t>
  </si>
  <si>
    <t>-662710471</t>
  </si>
  <si>
    <t>https://podminky.urs.cz/item/CS_URS_2024_01/762511276</t>
  </si>
  <si>
    <t>25+25+105+105+105</t>
  </si>
  <si>
    <t>199</t>
  </si>
  <si>
    <t>762511277</t>
  </si>
  <si>
    <t>Podlahové konstrukce podkladové z dřevoštěpkových desek OSB jednovrstvých šroubovaných na pero a drážku broušených, tloušťky desky 25 mm</t>
  </si>
  <si>
    <t>-780153021</t>
  </si>
  <si>
    <t>https://podminky.urs.cz/item/CS_URS_2025_01/762511277</t>
  </si>
  <si>
    <t>105+25</t>
  </si>
  <si>
    <t>200</t>
  </si>
  <si>
    <t>762812811</t>
  </si>
  <si>
    <t>Demontáž záklopů stropů vrchních a zapuštěných z hoblovaných prken s olištováním, tl. do 32 mm</t>
  </si>
  <si>
    <t>1950328179</t>
  </si>
  <si>
    <t>https://podminky.urs.cz/item/CS_URS_2025_01/762812811</t>
  </si>
  <si>
    <t>201</t>
  </si>
  <si>
    <t>998762102</t>
  </si>
  <si>
    <t>Přesun hmot pro konstrukce tesařské stanovený z hmotnosti přesunovaného materiálu vodorovná dopravní vzdálenost do 50 m základní v objektech výšky přes 6 do 12 m</t>
  </si>
  <si>
    <t>-1521656668</t>
  </si>
  <si>
    <t>https://podminky.urs.cz/item/CS_URS_2025_01/998762102</t>
  </si>
  <si>
    <t>763</t>
  </si>
  <si>
    <t>Konstrukce suché výstavby</t>
  </si>
  <si>
    <t>202</t>
  </si>
  <si>
    <t>763111411</t>
  </si>
  <si>
    <t>Příčka ze sádrokartonových desek s nosnou konstrukcí z jednoduchých ocelových profilů UW, CW dvojitě opláštěná deskami standardními A tl. 2 x 12,5 mm s izolací, EI 60, příčka tl. 100 mm, profil 50, Rw do 51 dB</t>
  </si>
  <si>
    <t>-2128582700</t>
  </si>
  <si>
    <t>https://podminky.urs.cz/item/CS_URS_2024_01/763111411</t>
  </si>
  <si>
    <t>(3+1+2,5)*3,0</t>
  </si>
  <si>
    <t>203</t>
  </si>
  <si>
    <t>763112312</t>
  </si>
  <si>
    <t>Příčka ze sádrokartonových desek s nosnou konstrukcí ze zdvojených ocelových profilů UW, CW dvojitě opláštěná deskami standardními A tl. 2 x 12,5 mm s dvojitou izolací, EI 60, příčka tl. 155 mm, profil 50, Rw do 62 dB</t>
  </si>
  <si>
    <t>1818434470</t>
  </si>
  <si>
    <t>https://podminky.urs.cz/item/CS_URS_2024_01/763112312</t>
  </si>
  <si>
    <t>(6+4,6+2,5+1,5+2,5)*3,0</t>
  </si>
  <si>
    <t>204</t>
  </si>
  <si>
    <t>763113319</t>
  </si>
  <si>
    <t>Sádrokartonová příčka tl.250mm, výplň minerální vlna tl.200mm</t>
  </si>
  <si>
    <t>23603145</t>
  </si>
  <si>
    <t>https://podminky.urs.cz/item/CS_URS_2025_01/763113319</t>
  </si>
  <si>
    <t>25,0*3,0</t>
  </si>
  <si>
    <t>205</t>
  </si>
  <si>
    <t>763131412</t>
  </si>
  <si>
    <t>Podhled ze sádrokartonových desek dvouvrstvá zavěšená spodní konstrukce z ocelových profilů CD, UD jednoduše opláštěná deskou, s izolací</t>
  </si>
  <si>
    <t>-268060535</t>
  </si>
  <si>
    <t>https://podminky.urs.cz/item/CS_URS_2025_01/763131412</t>
  </si>
  <si>
    <t>50+35</t>
  </si>
  <si>
    <t>206</t>
  </si>
  <si>
    <t>763161521</t>
  </si>
  <si>
    <t>Podkroví ze sádrokartonových desek dvouvrstvá spodní konstrukce z ocelových profilů CD, UD na krokvových nástavcích jednoduše opláštěných deskou DF, tl. 12,5 mm</t>
  </si>
  <si>
    <t>-682449310</t>
  </si>
  <si>
    <t>https://podminky.urs.cz/item/CS_URS_2025_01/763161521</t>
  </si>
  <si>
    <t>207</t>
  </si>
  <si>
    <t>763431011</t>
  </si>
  <si>
    <t>Montáž podhledu minerálního včetně zavěšeného roštu polozapuštěného s panely vyjímatelnými, velikosti panelů do 0,36 m2</t>
  </si>
  <si>
    <t>-2105169227</t>
  </si>
  <si>
    <t>https://podminky.urs.cz/item/CS_URS_2025_01/763431011</t>
  </si>
  <si>
    <t>60 * 2</t>
  </si>
  <si>
    <t>208</t>
  </si>
  <si>
    <t>63126362</t>
  </si>
  <si>
    <t>podhled - panel akustický</t>
  </si>
  <si>
    <t>-1153935308</t>
  </si>
  <si>
    <t>209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</si>
  <si>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</si>
  <si>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</si>
  <si>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-992039335</t>
  </si>
  <si>
    <t>https://podminky.urs.cz/item/CS_URS_2025_01/998763302</t>
  </si>
  <si>
    <t>764</t>
  </si>
  <si>
    <t>Konstrukce klempířské</t>
  </si>
  <si>
    <t>210</t>
  </si>
  <si>
    <t>764001821</t>
  </si>
  <si>
    <t>Demontáž klempířských konstrukcí krytiny ze svitků nebo tabulí do suti</t>
  </si>
  <si>
    <t>2078891147</t>
  </si>
  <si>
    <t>https://podminky.urs.cz/item/CS_URS_2025_01/764001821</t>
  </si>
  <si>
    <t>211</t>
  </si>
  <si>
    <t>764002851</t>
  </si>
  <si>
    <t>Demontáž klempířských konstrukcí oplechování parapetů do suti</t>
  </si>
  <si>
    <t>369356606</t>
  </si>
  <si>
    <t>https://podminky.urs.cz/item/CS_URS_2025_01/764002851</t>
  </si>
  <si>
    <t>1,5 + 1,5 + 1,5 + 3 * 0,6 + 1,2 * 8 + 4 * 0,6 + 1,0 * 5 + 4 * 0,6 + 4 * 1,0 + 1,2 * 2</t>
  </si>
  <si>
    <t>212</t>
  </si>
  <si>
    <t>764004801</t>
  </si>
  <si>
    <t>Demontáž klempířských konstrukcí žlabu podokapního do suti</t>
  </si>
  <si>
    <t>-1748666908</t>
  </si>
  <si>
    <t>https://podminky.urs.cz/item/CS_URS_2025_01/764004801</t>
  </si>
  <si>
    <t>20+10+10+10+10</t>
  </si>
  <si>
    <t>213</t>
  </si>
  <si>
    <t>764004861</t>
  </si>
  <si>
    <t>Demontáž klempířských konstrukcí svodu do suti</t>
  </si>
  <si>
    <t>-658363645</t>
  </si>
  <si>
    <t>https://podminky.urs.cz/item/CS_URS_2025_01/764004861</t>
  </si>
  <si>
    <t>5*6,5</t>
  </si>
  <si>
    <t>214</t>
  </si>
  <si>
    <t>764002414</t>
  </si>
  <si>
    <t>Montáž strukturované oddělovací rohože, pojistné HI</t>
  </si>
  <si>
    <t>-1362129184</t>
  </si>
  <si>
    <t>https://podminky.urs.cz/item/CS_URS_2025_01/764002414</t>
  </si>
  <si>
    <t>215</t>
  </si>
  <si>
    <t>28329043</t>
  </si>
  <si>
    <t>fólie difuzně propustné s nakašírovanou strukturovanou rohoží pod hladkou plechovou krytinu se samolepící páskou v podélném přesahu</t>
  </si>
  <si>
    <t>152756486</t>
  </si>
  <si>
    <t>420*1,15 'Přepočtené koeficientem množství</t>
  </si>
  <si>
    <t>216</t>
  </si>
  <si>
    <t>764001001</t>
  </si>
  <si>
    <t>Parotěsná folie - dodávka a montáž</t>
  </si>
  <si>
    <t>555013264</t>
  </si>
  <si>
    <t>217</t>
  </si>
  <si>
    <t>764111123</t>
  </si>
  <si>
    <t>Krytina ze svitků, ze šablon nebo taškových tabulí z pozinkovaného plechu s povrchovou úpravou s úpravou u okapů, prostupů a výčnělků</t>
  </si>
  <si>
    <t>1675026783</t>
  </si>
  <si>
    <t>https://podminky.urs.cz/item/CS_URS_2025_01/764111123</t>
  </si>
  <si>
    <t xml:space="preserve">22m2 + 26m2 + 18m2 + 49m2 + 26m2 + 15m2 + 15m2 + 75m2 + 47m x 3,5 - 16m2 - 25m2  + 0,5m x 60m     +20</t>
  </si>
  <si>
    <t>400+20</t>
  </si>
  <si>
    <t>218</t>
  </si>
  <si>
    <t>764201106</t>
  </si>
  <si>
    <t>Montáž oplechování střešních prvků hřebene větraného včetně větrací mřížky</t>
  </si>
  <si>
    <t>-946789693</t>
  </si>
  <si>
    <t>https://podminky.urs.cz/item/CS_URS_2024_01/764201106</t>
  </si>
  <si>
    <t>219</t>
  </si>
  <si>
    <t>55351092</t>
  </si>
  <si>
    <t>hřebenáč z Al plechu s barevným povrchem pro odvětrávané střechy</t>
  </si>
  <si>
    <t>865128028</t>
  </si>
  <si>
    <t>220</t>
  </si>
  <si>
    <t>764213991</t>
  </si>
  <si>
    <t>Větrací mřížka do střechy výšky 100 mm - odvětrání šikmé střechy</t>
  </si>
  <si>
    <t>1731888006</t>
  </si>
  <si>
    <t>221</t>
  </si>
  <si>
    <t>764213995</t>
  </si>
  <si>
    <t>Záchytný systém na střeše - háky</t>
  </si>
  <si>
    <t>721478795</t>
  </si>
  <si>
    <t>222</t>
  </si>
  <si>
    <t>764216609</t>
  </si>
  <si>
    <t>Oplechování parapetů z pozinkovaného plechu s povrchovou úpravou rovných mechanicky kotvené, bez rohů rš 800 mm</t>
  </si>
  <si>
    <t>2006065218</t>
  </si>
  <si>
    <t>https://podminky.urs.cz/item/CS_URS_2024_01/764216609</t>
  </si>
  <si>
    <t xml:space="preserve">1,3m x 0,55m </t>
  </si>
  <si>
    <t>3*1,3</t>
  </si>
  <si>
    <t xml:space="preserve">1,2m x 0,55m </t>
  </si>
  <si>
    <t>10*1,2</t>
  </si>
  <si>
    <t>0,62m x 0,55m</t>
  </si>
  <si>
    <t>2*0,62</t>
  </si>
  <si>
    <t>1,46m x 0,55m</t>
  </si>
  <si>
    <t>2*1,46</t>
  </si>
  <si>
    <t>0,66m x 0,55m</t>
  </si>
  <si>
    <t>3*0,66</t>
  </si>
  <si>
    <t>1,25m x 0,55m</t>
  </si>
  <si>
    <t>1*1,25</t>
  </si>
  <si>
    <t>1,17m x 0,55m</t>
  </si>
  <si>
    <t>2*1,17</t>
  </si>
  <si>
    <t>0,53m x 0,55m</t>
  </si>
  <si>
    <t>3*0,53</t>
  </si>
  <si>
    <t>0,91m x 0,55m</t>
  </si>
  <si>
    <t>3*0,91</t>
  </si>
  <si>
    <t>0,56m x 0,55m</t>
  </si>
  <si>
    <t>1*0,56</t>
  </si>
  <si>
    <t>1,11m x 0,55m</t>
  </si>
  <si>
    <t>1*1,11</t>
  </si>
  <si>
    <t>223</t>
  </si>
  <si>
    <t>764223456</t>
  </si>
  <si>
    <t>Protisněhová střešní zábrana na šikmé střechy</t>
  </si>
  <si>
    <t>1145423680</t>
  </si>
  <si>
    <t>https://podminky.urs.cz/item/CS_URS_2025_01/764223456</t>
  </si>
  <si>
    <t>224</t>
  </si>
  <si>
    <t>764314612</t>
  </si>
  <si>
    <t>Lemování prostupů z pozinkovaného plechu s povrchovou úpravou bez lišty, střech s krytinou skládanou nebo z plechu</t>
  </si>
  <si>
    <t>162829690</t>
  </si>
  <si>
    <t>https://podminky.urs.cz/item/CS_URS_2025_01/764314612</t>
  </si>
  <si>
    <t xml:space="preserve">Oplechování komínových těles  0,5m x (2,5m + 3,5m)</t>
  </si>
  <si>
    <t xml:space="preserve">Oplechování VZT potrubí a větracích stoupaček   0,5m x 2m + 0,3m x 1m + 0,2m x 1m</t>
  </si>
  <si>
    <t>1,5</t>
  </si>
  <si>
    <t>225</t>
  </si>
  <si>
    <t>764511602</t>
  </si>
  <si>
    <t>Žlab podokapní z pozinkovaného plechu s povrchovou úpravou včetně háků a čel půlkruhový rš 330 mm</t>
  </si>
  <si>
    <t>-486649355</t>
  </si>
  <si>
    <t>https://podminky.urs.cz/item/CS_URS_2025_01/764511602</t>
  </si>
  <si>
    <t>60+5</t>
  </si>
  <si>
    <t>226</t>
  </si>
  <si>
    <t>764518623</t>
  </si>
  <si>
    <t>Svod z pozinkovaného plechu s upraveným povrchem včetně objímek, kolen a odskoků kruhový, průměru 120 mm</t>
  </si>
  <si>
    <t>41931310</t>
  </si>
  <si>
    <t>https://podminky.urs.cz/item/CS_URS_2025_01/764518623</t>
  </si>
  <si>
    <t>227</t>
  </si>
  <si>
    <t>998764102</t>
  </si>
  <si>
    <t>Přesun hmot pro konstrukce klempířské stanovený z hmotnosti přesunovaného materiálu vodorovná dopravní vzdálenost do 50 m základní v objektech výšky přes 6 do 12 m</t>
  </si>
  <si>
    <t>1052473970</t>
  </si>
  <si>
    <t>https://podminky.urs.cz/item/CS_URS_2025_01/998764102</t>
  </si>
  <si>
    <t>765</t>
  </si>
  <si>
    <t>Krytina skládaná</t>
  </si>
  <si>
    <t>228</t>
  </si>
  <si>
    <t>765115302</t>
  </si>
  <si>
    <t>Montáž střešních doplňků střešního výlezu plochy jednotlivě přes 0,25 m2</t>
  </si>
  <si>
    <t>-1576117575</t>
  </si>
  <si>
    <t>https://podminky.urs.cz/item/CS_URS_2025_01/765115302</t>
  </si>
  <si>
    <t>229</t>
  </si>
  <si>
    <t>7650001</t>
  </si>
  <si>
    <t>Střešní výlez na střechu, stavební otvor 0,6m x 0,6m, izolační trojsklo uw = 0,9 W/m2 . K</t>
  </si>
  <si>
    <t>1745087178</t>
  </si>
  <si>
    <t>230</t>
  </si>
  <si>
    <t>998765101</t>
  </si>
  <si>
    <t>Přesun hmot pro krytiny skládané stanovený z hmotnosti přesunovaného materiálu vodorovná dopravní vzdálenost do 50 m základní na objektech výšky do 6 m</t>
  </si>
  <si>
    <t>122889043</t>
  </si>
  <si>
    <t>https://podminky.urs.cz/item/CS_URS_2025_01/998765101</t>
  </si>
  <si>
    <t>766</t>
  </si>
  <si>
    <t>Konstrukce truhlářské</t>
  </si>
  <si>
    <t>231</t>
  </si>
  <si>
    <t>766411821</t>
  </si>
  <si>
    <t>Demontáž obložení stěn palubkami</t>
  </si>
  <si>
    <t>1879063323</t>
  </si>
  <si>
    <t>https://podminky.urs.cz/item/CS_URS_2025_01/766411821</t>
  </si>
  <si>
    <t>Demolice dřevěného obkladu stěn</t>
  </si>
  <si>
    <t>"1,0m x (2,5m + 8,0m + 8,5m + 6m) + 1,2m x (6m + 12m + 28m) + 1,6m x 27m + 1,2m x (8m + 8m + 21m + 6m + 6m)" 182</t>
  </si>
  <si>
    <t>Demolice vnitřního dřevěného obložení stěn a nadpraží špaletových oken</t>
  </si>
  <si>
    <t>"3 x 1,25m2 + 3m2 x 20 + 2,5m2 x 10 + 1,5m2 x8" 101</t>
  </si>
  <si>
    <t>232</t>
  </si>
  <si>
    <t>766123520</t>
  </si>
  <si>
    <t>Montáž dřevěných stěn celozasklených, výšky přes 2,75 do 3,50 m</t>
  </si>
  <si>
    <t>-1138494061</t>
  </si>
  <si>
    <t>https://podminky.urs.cz/item/CS_URS_2025_01/766123520</t>
  </si>
  <si>
    <t>1,73*2,9</t>
  </si>
  <si>
    <t>233</t>
  </si>
  <si>
    <t>766001</t>
  </si>
  <si>
    <t>Vnitřní prosklená stěna s prosklenými dveřmi do stavebního otvoru 1,73m x 2,9m, světlost dveří 900/2100, požární odolnost EI30 DP1 S200-C3 - dodávka vč. rámu, kování a ostatních prvků</t>
  </si>
  <si>
    <t>2108367290</t>
  </si>
  <si>
    <t>234</t>
  </si>
  <si>
    <t>766621012</t>
  </si>
  <si>
    <t>Montáž oken dřevěných včetně montáže rámu plochy přes 1 m2 pevných do zdiva, výšky přes 1,5 do 2,5 m</t>
  </si>
  <si>
    <t>-84811783</t>
  </si>
  <si>
    <t>https://podminky.urs.cz/item/CS_URS_2025_01/766621012</t>
  </si>
  <si>
    <t>1,17*1,88*1</t>
  </si>
  <si>
    <t>61110005</t>
  </si>
  <si>
    <t>okno dřevěné s fixním zasklením trojsklo přes plochu 1m2 v 1,5-2,5m, požární odolnost EW30</t>
  </si>
  <si>
    <t>-1016779507</t>
  </si>
  <si>
    <t>236</t>
  </si>
  <si>
    <t>766621211</t>
  </si>
  <si>
    <t>Montáž oken dřevěných včetně montáže rámu plochy přes 1 m2 otevíravých do zdiva, výšky do 1,5 m</t>
  </si>
  <si>
    <t>-1235144450</t>
  </si>
  <si>
    <t>https://podminky.urs.cz/item/CS_URS_2025_01/766621211</t>
  </si>
  <si>
    <t>1,5 * 0,7 *2</t>
  </si>
  <si>
    <t>1,25*1,25</t>
  </si>
  <si>
    <t>237</t>
  </si>
  <si>
    <t>61110011</t>
  </si>
  <si>
    <t>okno dřevěné otevíravé/sklopné trojsklo přes plochu 1m2 do v 1,5m</t>
  </si>
  <si>
    <t>699052151</t>
  </si>
  <si>
    <t>238</t>
  </si>
  <si>
    <t>766621212</t>
  </si>
  <si>
    <t>Montáž oken dřevěných včetně montáže rámu plochy přes 1 m2 otevíravých do zdiva, výšky přes 1,5 do 2,5 m</t>
  </si>
  <si>
    <t>1363999303</t>
  </si>
  <si>
    <t>https://podminky.urs.cz/item/CS_URS_2025_01/766621212</t>
  </si>
  <si>
    <t>0,67*1,88*3</t>
  </si>
  <si>
    <t>1,25*2,18</t>
  </si>
  <si>
    <t>1,17*1,88</t>
  </si>
  <si>
    <t>0,67*2,22</t>
  </si>
  <si>
    <t>1,2*2,22*5</t>
  </si>
  <si>
    <t>1,05*1,85*3</t>
  </si>
  <si>
    <t>0,67*1,85*4</t>
  </si>
  <si>
    <t>1,2*1,85*5</t>
  </si>
  <si>
    <t>239</t>
  </si>
  <si>
    <t>61110013</t>
  </si>
  <si>
    <t>okno dřevěné otevíravé/sklopné trojsklo přes plochu 1m2 v 1,5-2,5m</t>
  </si>
  <si>
    <t>-1546104054</t>
  </si>
  <si>
    <t>240</t>
  </si>
  <si>
    <t>766621622</t>
  </si>
  <si>
    <t>Montáž oken dřevěných plochy do 1 m2 včetně montáže rámu otevíravých do zdiva</t>
  </si>
  <si>
    <t>-1233478691</t>
  </si>
  <si>
    <t>https://podminky.urs.cz/item/CS_URS_2025_01/766621622</t>
  </si>
  <si>
    <t>241</t>
  </si>
  <si>
    <t>61110009</t>
  </si>
  <si>
    <t>okno dřevěné otevíravé/sklopné trojsklo do plochy 1m2</t>
  </si>
  <si>
    <t>-229352505</t>
  </si>
  <si>
    <t>1,22 * 0,55 *3</t>
  </si>
  <si>
    <t>242</t>
  </si>
  <si>
    <t>766621646</t>
  </si>
  <si>
    <t>Montáž oken dřevěných plochy do 1 m2 včetně montáže rámu obloukových nebo kulatých do zdiva</t>
  </si>
  <si>
    <t>-275456761</t>
  </si>
  <si>
    <t>https://podminky.urs.cz/item/CS_URS_2025_01/766621646</t>
  </si>
  <si>
    <t>243</t>
  </si>
  <si>
    <t>61140855</t>
  </si>
  <si>
    <t>neotevíravé kruhové o Ø 0,65m, dřevěný rám, izolační trojsklo, vnitřně dělené na čtyři segmenty</t>
  </si>
  <si>
    <t>1380681076</t>
  </si>
  <si>
    <t>244</t>
  </si>
  <si>
    <t>766660161</t>
  </si>
  <si>
    <t>Montáž dveřních křídel dřevěných nebo plastových otevíravých do dřevěné rámové zárubně protipožárních jednokřídlových, šířky do 800 mm</t>
  </si>
  <si>
    <t>2072894475</t>
  </si>
  <si>
    <t>https://podminky.urs.cz/item/CS_URS_2025_01/766660161</t>
  </si>
  <si>
    <t>245</t>
  </si>
  <si>
    <t>61165339</t>
  </si>
  <si>
    <t>dveře jednokřídlé dřevotřískové protipožární EI (EW) 30 D3 povrch laminát plné 800x1970-2100mm</t>
  </si>
  <si>
    <t>1672271584</t>
  </si>
  <si>
    <t>246</t>
  </si>
  <si>
    <t>766660162</t>
  </si>
  <si>
    <t>Montáž dveřních křídel dřevěných nebo plastových otevíravých do dřevěné rámové zárubně protipožárních jednokřídlových, šířky přes 800 mm</t>
  </si>
  <si>
    <t>381820382</t>
  </si>
  <si>
    <t>https://podminky.urs.cz/item/CS_URS_2025_01/766660162</t>
  </si>
  <si>
    <t>247</t>
  </si>
  <si>
    <t>61165340</t>
  </si>
  <si>
    <t>dveře jednokřídlé dřevotřískové protipožární EI (EW) 30 S200 C3 povrch lakovaný plné 900x1970-2100mm</t>
  </si>
  <si>
    <t>2130999685</t>
  </si>
  <si>
    <t>248</t>
  </si>
  <si>
    <t>766660171</t>
  </si>
  <si>
    <t>Montáž dveřních křídel dřevěných nebo plastových otevíravých do obložkové zárubně povrchově upravených jednokřídlových, šířky do 800 mm</t>
  </si>
  <si>
    <t>-1872631107</t>
  </si>
  <si>
    <t>https://podminky.urs.cz/item/CS_URS_2025_01/766660171</t>
  </si>
  <si>
    <t>249</t>
  </si>
  <si>
    <t>61162085</t>
  </si>
  <si>
    <t>dveře jednokřídlé dřevotřískové povrch laminátový plné 700x1970-2100mm</t>
  </si>
  <si>
    <t>-343056985</t>
  </si>
  <si>
    <t>250</t>
  </si>
  <si>
    <t>61162086</t>
  </si>
  <si>
    <t>dveře jednokřídlé dřevotřískové povrch laminátový plné 800x1970-2100mm</t>
  </si>
  <si>
    <t>1703958769</t>
  </si>
  <si>
    <t>251</t>
  </si>
  <si>
    <t>766660002</t>
  </si>
  <si>
    <t>Montáž dveřních křídel dřevěných nebo plastových otevíravých do ocelové zárubně povrchově upravených jednokřídlových, šířky přes 800 mm</t>
  </si>
  <si>
    <t>1064216152</t>
  </si>
  <si>
    <t>https://podminky.urs.cz/item/CS_URS_2025_01/766660002</t>
  </si>
  <si>
    <t>252</t>
  </si>
  <si>
    <t>61164086</t>
  </si>
  <si>
    <t>dveře jednokřídlé dřevotřískové profilované povrch laminát plné 900x1970-2100mm</t>
  </si>
  <si>
    <t>1150336062</t>
  </si>
  <si>
    <t>253</t>
  </si>
  <si>
    <t>766660021</t>
  </si>
  <si>
    <t>Montáž dveřních křídel dřevěných nebo plastových otevíravých do ocelové zárubně protipožárních jednokřídlových, šířky do 800 mm</t>
  </si>
  <si>
    <t>-830148085</t>
  </si>
  <si>
    <t>https://podminky.urs.cz/item/CS_URS_2025_01/766660021</t>
  </si>
  <si>
    <t>254</t>
  </si>
  <si>
    <t>-560239353</t>
  </si>
  <si>
    <t>255</t>
  </si>
  <si>
    <t>766660022</t>
  </si>
  <si>
    <t>Montáž dveřních křídel dřevěných nebo plastových otevíravých do ocelové zárubně protipožárních jednokřídlových, šířky přes 800 mm</t>
  </si>
  <si>
    <t>2093608833</t>
  </si>
  <si>
    <t>https://podminky.urs.cz/item/CS_URS_2025_01/766660022</t>
  </si>
  <si>
    <t>256</t>
  </si>
  <si>
    <t>61161028</t>
  </si>
  <si>
    <t>dveře jednokřídlé dřevotřískové protipožární EI (EW) 30 DP1-C3 povrch laminátový plné 1000x1970-2100mm</t>
  </si>
  <si>
    <t>476014488</t>
  </si>
  <si>
    <t>257</t>
  </si>
  <si>
    <t>61162101</t>
  </si>
  <si>
    <t xml:space="preserve">dveře jednokřídlé dřevotřískové protipožární EI (EW) 30 DP1-C3  povrch laminátový plné 1100x1970-2100mm</t>
  </si>
  <si>
    <t>-1000718249</t>
  </si>
  <si>
    <t>258</t>
  </si>
  <si>
    <t>766660181</t>
  </si>
  <si>
    <t>Montáž dveřních křídel dřevěných nebo plastových otevíravých do obložkové zárubně protipožárních jednokřídlových, šířky do 800 mm</t>
  </si>
  <si>
    <t>1720680822</t>
  </si>
  <si>
    <t>https://podminky.urs.cz/item/CS_URS_2025_01/766660181</t>
  </si>
  <si>
    <t>259</t>
  </si>
  <si>
    <t>6989442</t>
  </si>
  <si>
    <t>260</t>
  </si>
  <si>
    <t>766660102</t>
  </si>
  <si>
    <t>Montáž dveřních křídel dřevěných nebo plastových otevíravých do dřevěné rámové zárubně povrchově upravených jednokřídlových, šířky přes 800 mm</t>
  </si>
  <si>
    <t>-1282321847</t>
  </si>
  <si>
    <t>https://podminky.urs.cz/item/CS_URS_2025_01/766660102</t>
  </si>
  <si>
    <t>261</t>
  </si>
  <si>
    <t>61160053</t>
  </si>
  <si>
    <t>dveře jednokřídlé dřevěné plné 900x1970mm</t>
  </si>
  <si>
    <t>-1370405479</t>
  </si>
  <si>
    <t>262</t>
  </si>
  <si>
    <t>61164383</t>
  </si>
  <si>
    <t>dveře jednokřídlé dřevěné plné 1100x2100mm</t>
  </si>
  <si>
    <t>440767309</t>
  </si>
  <si>
    <t>263</t>
  </si>
  <si>
    <t>766660122</t>
  </si>
  <si>
    <t>Montáž dveřních křídel dřevěných nebo plastových otevíravých do dřevěné rámové zárubně povrchově upravených nadsvětlíkových křídel, výšky přes 500 mm</t>
  </si>
  <si>
    <t>-612746786</t>
  </si>
  <si>
    <t>https://podminky.urs.cz/item/CS_URS_2025_01/766660122</t>
  </si>
  <si>
    <t>264</t>
  </si>
  <si>
    <t>61173207</t>
  </si>
  <si>
    <t>dveře jednokřídlé dřevěné prosklené s nadsvětlíkem max rozměru otvoru 3,3m2 bezpečnostní třídy RC2</t>
  </si>
  <si>
    <t>-269215030</t>
  </si>
  <si>
    <t>"světlost otvoru 1,1x2,71 m" 0,9*2,51</t>
  </si>
  <si>
    <t>"světlost otvoru 1,1x2,55 m" 0,9*2,35</t>
  </si>
  <si>
    <t>265</t>
  </si>
  <si>
    <t>766660720</t>
  </si>
  <si>
    <t>Montáž dveřních doplňků větrací mřížky s vyříznutím otvoru</t>
  </si>
  <si>
    <t>-2025712580</t>
  </si>
  <si>
    <t>https://podminky.urs.cz/item/CS_URS_2025_01/766660720</t>
  </si>
  <si>
    <t>266</t>
  </si>
  <si>
    <t>55341425</t>
  </si>
  <si>
    <t>mřížka větrací nerezová 400x200 mm</t>
  </si>
  <si>
    <t>756080309</t>
  </si>
  <si>
    <t>267</t>
  </si>
  <si>
    <t>766660728</t>
  </si>
  <si>
    <t>Montáž dveřních doplňků dveřního kování interiérového zámku</t>
  </si>
  <si>
    <t>648158258</t>
  </si>
  <si>
    <t>https://podminky.urs.cz/item/CS_URS_2025_01/766660728</t>
  </si>
  <si>
    <t>268</t>
  </si>
  <si>
    <t>54924011</t>
  </si>
  <si>
    <t>zámek zadlabací vložkový</t>
  </si>
  <si>
    <t>-592612631</t>
  </si>
  <si>
    <t>269</t>
  </si>
  <si>
    <t>766660729</t>
  </si>
  <si>
    <t>Montáž dveřních doplňků dveřního kování interiérového štítku s klikou</t>
  </si>
  <si>
    <t>822472361</t>
  </si>
  <si>
    <t>https://podminky.urs.cz/item/CS_URS_2025_01/766660729</t>
  </si>
  <si>
    <t>270</t>
  </si>
  <si>
    <t>54914123</t>
  </si>
  <si>
    <t>dveřní kování interiérové rozetové klika/klika</t>
  </si>
  <si>
    <t>1549499570</t>
  </si>
  <si>
    <t>271</t>
  </si>
  <si>
    <t>766660730</t>
  </si>
  <si>
    <t>Montáž dveřních doplňků dveřního kování interiérového WC kliky se zámkem</t>
  </si>
  <si>
    <t>2141044035</t>
  </si>
  <si>
    <t>https://podminky.urs.cz/item/CS_URS_2025_01/766660730</t>
  </si>
  <si>
    <t>272</t>
  </si>
  <si>
    <t>54914128</t>
  </si>
  <si>
    <t>dveřní kování interiérové rozetové spodní pro WC</t>
  </si>
  <si>
    <t>-1873745719</t>
  </si>
  <si>
    <t>273</t>
  </si>
  <si>
    <t>766660731</t>
  </si>
  <si>
    <t>Montáž dveřních doplňků dveřního kování bezpečnostního zámku</t>
  </si>
  <si>
    <t>-1204915426</t>
  </si>
  <si>
    <t>https://podminky.urs.cz/item/CS_URS_2025_01/766660731</t>
  </si>
  <si>
    <t>274</t>
  </si>
  <si>
    <t>54926001</t>
  </si>
  <si>
    <t>zámek zadlabací vložkový s panikovou funkcí</t>
  </si>
  <si>
    <t>-402785635</t>
  </si>
  <si>
    <t>275</t>
  </si>
  <si>
    <t>766660733</t>
  </si>
  <si>
    <t>Montáž dveřních doplňků dveřního kování bezpečnostního štítku s klikou</t>
  </si>
  <si>
    <t>1366458401</t>
  </si>
  <si>
    <t>https://podminky.urs.cz/item/CS_URS_2025_01/766660733</t>
  </si>
  <si>
    <t>276</t>
  </si>
  <si>
    <t>54914131</t>
  </si>
  <si>
    <t>dveřní kování bezpečnostní RC3 klika/klika lakovaný nerez</t>
  </si>
  <si>
    <t>1801250329</t>
  </si>
  <si>
    <t>277</t>
  </si>
  <si>
    <t>766660739</t>
  </si>
  <si>
    <t>Montáž dveřních doplňků dveřního kování bezpečnostního dveřního kukátka</t>
  </si>
  <si>
    <t>-1028545557</t>
  </si>
  <si>
    <t>https://podminky.urs.cz/item/CS_URS_2025_01/766660739</t>
  </si>
  <si>
    <t>278</t>
  </si>
  <si>
    <t>54915550</t>
  </si>
  <si>
    <t>kukátko-průhledítko panoramatické chrom</t>
  </si>
  <si>
    <t>618462099</t>
  </si>
  <si>
    <t>279</t>
  </si>
  <si>
    <t>766671024</t>
  </si>
  <si>
    <t>Montáž střešních oken dřevěných nebo plastových kyvných, výklopných/kyvných s okenním rámem a lemováním, s plisovaným límcem, s napojením na krytinu do krytiny tvarované, rozměru 78 x 118 cm</t>
  </si>
  <si>
    <t>1254967752</t>
  </si>
  <si>
    <t>https://podminky.urs.cz/item/CS_URS_2025_01/766671024</t>
  </si>
  <si>
    <t>280</t>
  </si>
  <si>
    <t>61124498</t>
  </si>
  <si>
    <t>okno střešní dřevěné kyvné, izolační trojsklo 78x118cm, Uw=1,1W/m2K Al oplechování</t>
  </si>
  <si>
    <t>1298622377</t>
  </si>
  <si>
    <t>281</t>
  </si>
  <si>
    <t>766674811</t>
  </si>
  <si>
    <t>Demontáž střešních oken na krytině hladké a drážkové, sklonu přes 30 do 45°</t>
  </si>
  <si>
    <t>-1232082697</t>
  </si>
  <si>
    <t>https://podminky.urs.cz/item/CS_URS_2025_01/766674811</t>
  </si>
  <si>
    <t>282</t>
  </si>
  <si>
    <t>766681114</t>
  </si>
  <si>
    <t>Montáž zárubní dřevěných nebo plastových rámových, pro dveře jednokřídlové, šířky do 900 mm</t>
  </si>
  <si>
    <t>-1046483905</t>
  </si>
  <si>
    <t>https://podminky.urs.cz/item/CS_URS_2025_01/766681114</t>
  </si>
  <si>
    <t>283</t>
  </si>
  <si>
    <t>61182252</t>
  </si>
  <si>
    <t>zárubeň jednokřídlá smrková rámová rozměru 900/1970mm</t>
  </si>
  <si>
    <t>-912248389</t>
  </si>
  <si>
    <t>284</t>
  </si>
  <si>
    <t>61182251</t>
  </si>
  <si>
    <t>zárubeň jednokřídlá smrková rámová rozměru 800/1970mm</t>
  </si>
  <si>
    <t>-1287273832</t>
  </si>
  <si>
    <t>285</t>
  </si>
  <si>
    <t>766681115</t>
  </si>
  <si>
    <t>Montáž zárubní dřevěných nebo plastových rámových, pro dveře jednokřídlové, šířky přes 900 mm</t>
  </si>
  <si>
    <t>-1965183376</t>
  </si>
  <si>
    <t>https://podminky.urs.cz/item/CS_URS_2025_01/766681115</t>
  </si>
  <si>
    <t>286</t>
  </si>
  <si>
    <t>61182253</t>
  </si>
  <si>
    <t>zárubeň jednokřídlá smrková rámová rozměru 1100/2100mm</t>
  </si>
  <si>
    <t>-202265429</t>
  </si>
  <si>
    <t>287</t>
  </si>
  <si>
    <t>766681121</t>
  </si>
  <si>
    <t>Montáž zárubní dřevěných nebo plastových rámových, nadsvětlíkových</t>
  </si>
  <si>
    <t>1245775901</t>
  </si>
  <si>
    <t>https://podminky.urs.cz/item/CS_URS_2025_01/766681121</t>
  </si>
  <si>
    <t>288</t>
  </si>
  <si>
    <t>61182255</t>
  </si>
  <si>
    <t>zárubeň nadsvětlíková smrková rámová rozměru 1100/2710mm</t>
  </si>
  <si>
    <t>1402226904</t>
  </si>
  <si>
    <t>289</t>
  </si>
  <si>
    <t>61182256</t>
  </si>
  <si>
    <t>zárubeň nadsvětlíková smrková rámová rozměru 1100/2550mm</t>
  </si>
  <si>
    <t>1992344551</t>
  </si>
  <si>
    <t>290</t>
  </si>
  <si>
    <t>766682111</t>
  </si>
  <si>
    <t>Montáž zárubní dřevěných nebo plastových obložkových, pro dveře jednokřídlové, tloušťky stěny do 170 mm</t>
  </si>
  <si>
    <t>1333878540</t>
  </si>
  <si>
    <t>https://podminky.urs.cz/item/CS_URS_2025_01/766682111</t>
  </si>
  <si>
    <t>291</t>
  </si>
  <si>
    <t>61182307</t>
  </si>
  <si>
    <t>zárubeň jednokřídlá obložková s laminátovým povrchem tl stěny 60-150mm rozměru 600-1100/1970, 2100mm</t>
  </si>
  <si>
    <t>-1153075172</t>
  </si>
  <si>
    <t>292</t>
  </si>
  <si>
    <t>7666999</t>
  </si>
  <si>
    <t>Elektrický pohon dveří - dodávka a montáž kompletního systému</t>
  </si>
  <si>
    <t>174372736</t>
  </si>
  <si>
    <t>293</t>
  </si>
  <si>
    <t>766691812</t>
  </si>
  <si>
    <t>Demontáž parapetních desek šířky přes 300 mm</t>
  </si>
  <si>
    <t>499600317</t>
  </si>
  <si>
    <t>https://podminky.urs.cz/item/CS_URS_2025_01/766691812</t>
  </si>
  <si>
    <t>294</t>
  </si>
  <si>
    <t>766694126</t>
  </si>
  <si>
    <t>Montáž ostatních truhlářských konstrukcí parapetních desek dřevěných nebo plastových šířky přes 300 mm</t>
  </si>
  <si>
    <t>-554720934</t>
  </si>
  <si>
    <t>https://podminky.urs.cz/item/CS_URS_2025_01/766694126</t>
  </si>
  <si>
    <t xml:space="preserve">Vnitřní dřevěný okenní parapet o rozměrech 1,3m x 0,5m </t>
  </si>
  <si>
    <t>Vnitřní dřevěný okenní parapet o rozměrech 1,2m x 0,5m</t>
  </si>
  <si>
    <t>Vnitřní dřevěný okenní parapet o rozměrech 0,62m x 0,5m</t>
  </si>
  <si>
    <t>Vnitřní dřevěný okenní parapet o rozměrech 1,46m x 0,5m</t>
  </si>
  <si>
    <t xml:space="preserve">Vnitřní dřevěný okenní parapet o rozměrech 0,66m x 0,5m </t>
  </si>
  <si>
    <t xml:space="preserve">Vnitřní dřevěný okenní parapet o rozměrech 1,25m x 0,5m </t>
  </si>
  <si>
    <t>Vnitřní dřevěný okenní parapet o rozměrech 1,17m x 0,5m</t>
  </si>
  <si>
    <t>Vnitřní dřevěný okenní parapet o rozměrech 0,53m x 0,5m</t>
  </si>
  <si>
    <t xml:space="preserve">Vnitřní dřevěný okenní parapet o rozměrech 0,91m x 0,5m </t>
  </si>
  <si>
    <t xml:space="preserve">Vnitřní dřevěný okenní parapet o rozměrech 0,56m x 0,5m </t>
  </si>
  <si>
    <t xml:space="preserve">Vnitřní dřevěný okenní parapet o rozměrech 1,11m x 0,5m </t>
  </si>
  <si>
    <t>295</t>
  </si>
  <si>
    <t>60794108</t>
  </si>
  <si>
    <t>parapet dřevotřískový vnitřní povrch laminátový š 550mm</t>
  </si>
  <si>
    <t>978977239</t>
  </si>
  <si>
    <t>296</t>
  </si>
  <si>
    <t>766699611</t>
  </si>
  <si>
    <t>Montáž ostatních truhlářských konstrukcí krytů topného tělesa</t>
  </si>
  <si>
    <t>248699363</t>
  </si>
  <si>
    <t>https://podminky.urs.cz/item/CS_URS_2024_01/766699611</t>
  </si>
  <si>
    <t>297</t>
  </si>
  <si>
    <t>61162000</t>
  </si>
  <si>
    <t>ochranný kryt na deskové otopné těleso</t>
  </si>
  <si>
    <t>-452806826</t>
  </si>
  <si>
    <t>298</t>
  </si>
  <si>
    <t>766999001</t>
  </si>
  <si>
    <t xml:space="preserve"> Repase stávajícího dřevěného schodiště - výměna nášlapných dřevěných prvků</t>
  </si>
  <si>
    <t>-117441559</t>
  </si>
  <si>
    <t>6,5*5*4</t>
  </si>
  <si>
    <t>299</t>
  </si>
  <si>
    <t>998766102</t>
  </si>
  <si>
    <t>Přesun hmot pro konstrukce truhlářské stanovený z hmotnosti přesunovaného materiálu vodorovná dopravní vzdálenost do 50 m základní v objektech výšky přes 6 do 12 m</t>
  </si>
  <si>
    <t>1687999999</t>
  </si>
  <si>
    <t>https://podminky.urs.cz/item/CS_URS_2025_01/998766102</t>
  </si>
  <si>
    <t>767</t>
  </si>
  <si>
    <t>Konstrukce zámečnické</t>
  </si>
  <si>
    <t>300</t>
  </si>
  <si>
    <t>767165114</t>
  </si>
  <si>
    <t>Montáž zábradlí rovného madel z trubek nebo tenkostěnných profilů svařováním</t>
  </si>
  <si>
    <t>-830115644</t>
  </si>
  <si>
    <t>https://podminky.urs.cz/item/CS_URS_2025_01/767165114</t>
  </si>
  <si>
    <t>3,5m x 4 + 3,0m x 4 + 3,5m x 2</t>
  </si>
  <si>
    <t>33,0</t>
  </si>
  <si>
    <t>301</t>
  </si>
  <si>
    <t>55284039</t>
  </si>
  <si>
    <t>trubka ocelová nerezová 42,4 mm, tloušťka stěny 2 mm</t>
  </si>
  <si>
    <t>-1645409400</t>
  </si>
  <si>
    <t>302</t>
  </si>
  <si>
    <t>767211311</t>
  </si>
  <si>
    <t>Montáž kovového venkovního schodiště bez zábradlí a podesty, pro šířku stupně do 1 200 mm rovného, kotveného do zdiva nebo lehčeného betonu</t>
  </si>
  <si>
    <t>1316391722</t>
  </si>
  <si>
    <t>https://podminky.urs.cz/item/CS_URS_2025_01/767211311</t>
  </si>
  <si>
    <t>Množství měrných jednotek se určuje v délce výstupní čáry.</t>
  </si>
  <si>
    <t>3,5*3</t>
  </si>
  <si>
    <t>303</t>
  </si>
  <si>
    <t>55342029</t>
  </si>
  <si>
    <t>vnější únikové ocelové schodiště o půdorysných rozměrech 5,0m x 2,1m a výšce 5,8m, 3 ramena a 33 stupňů, šířka ramena 1,0m, zábradlí, žárově zinkované+ochranný nátěr - dodávka vč. kotvení a povrchových úprav</t>
  </si>
  <si>
    <t>-744841101</t>
  </si>
  <si>
    <t>304</t>
  </si>
  <si>
    <t>767316313</t>
  </si>
  <si>
    <t>Montáž světlíků střešních přes 2 do 2,5 m2</t>
  </si>
  <si>
    <t>65658814</t>
  </si>
  <si>
    <t>https://podminky.urs.cz/item/CS_URS_2025_01/767316313</t>
  </si>
  <si>
    <t>305</t>
  </si>
  <si>
    <t>56245357</t>
  </si>
  <si>
    <t>střešní světlík, stavební otvor 2,4m x 0,9m, hliníkový rám, celoprosklený, izolační trojsklo uw = 0,9 W/m2 . K, elektrický pohon otevírání</t>
  </si>
  <si>
    <t>460556101</t>
  </si>
  <si>
    <t>306</t>
  </si>
  <si>
    <t>767531121</t>
  </si>
  <si>
    <t>Montáž vstupních čisticích zón z rohoží osazení rámu mosazného nebo hliníkového zapuštěného z L profilů</t>
  </si>
  <si>
    <t>-1111909585</t>
  </si>
  <si>
    <t>https://podminky.urs.cz/item/CS_URS_2025_01/767531121</t>
  </si>
  <si>
    <t>(1,5+1)*2+(1,35+1)*2</t>
  </si>
  <si>
    <t>69752160</t>
  </si>
  <si>
    <t>rám pro zapuštění profil L-30/30 25/25 20/30 15/30-Al</t>
  </si>
  <si>
    <t>-1742113776</t>
  </si>
  <si>
    <t>9,7*1,1 'Přepočtené koeficientem množství</t>
  </si>
  <si>
    <t>308</t>
  </si>
  <si>
    <t>767531213</t>
  </si>
  <si>
    <t>Montáž vstupních čisticích zón z rohoží kovových nebo plastových plochy přes 1 do 1,5 m2</t>
  </si>
  <si>
    <t>1607514980</t>
  </si>
  <si>
    <t>https://podminky.urs.cz/item/CS_URS_2025_01/767531213</t>
  </si>
  <si>
    <t>309</t>
  </si>
  <si>
    <t>69752070</t>
  </si>
  <si>
    <t>rohož vstupní provedení umělohmotné profily se silon. Kartáčky</t>
  </si>
  <si>
    <t>-1467538563</t>
  </si>
  <si>
    <t>2*1,1 'Přepočtené koeficientem množství</t>
  </si>
  <si>
    <t>310</t>
  </si>
  <si>
    <t>767531233</t>
  </si>
  <si>
    <t>Montáž vstupních čisticích zón z rohoží osazení záchytné vany plochy přes 1 do 1,5 m2</t>
  </si>
  <si>
    <t>1063076215</t>
  </si>
  <si>
    <t>https://podminky.urs.cz/item/CS_URS_2025_01/767531233</t>
  </si>
  <si>
    <t>311</t>
  </si>
  <si>
    <t>69752165</t>
  </si>
  <si>
    <t>vana záchytná čistících zón z nerezového plechu včetně rámu přes 1,0 do 1,5m2</t>
  </si>
  <si>
    <t>-1788443711</t>
  </si>
  <si>
    <t>312</t>
  </si>
  <si>
    <t>767661811</t>
  </si>
  <si>
    <t>Demontáž mříží pevných nebo otevíravých</t>
  </si>
  <si>
    <t>221297015</t>
  </si>
  <si>
    <t>https://podminky.urs.cz/item/CS_URS_2025_01/767661811</t>
  </si>
  <si>
    <t xml:space="preserve"> vnitřní ocelová mříž 1,2m x 3,0m</t>
  </si>
  <si>
    <t>1,2*3,0</t>
  </si>
  <si>
    <t>313</t>
  </si>
  <si>
    <t>767881132</t>
  </si>
  <si>
    <t>Montáž záchytného systému proti pádu bodů samostatných nebo v systému s poddajným kotvícím vedením na šikmé střechy</t>
  </si>
  <si>
    <t>-1733214759</t>
  </si>
  <si>
    <t>https://podminky.urs.cz/item/CS_URS_2025_01/767881132</t>
  </si>
  <si>
    <t>314</t>
  </si>
  <si>
    <t>70921424</t>
  </si>
  <si>
    <t>kotvicí bod pro šikmé střechy</t>
  </si>
  <si>
    <t>1690236061</t>
  </si>
  <si>
    <t>315</t>
  </si>
  <si>
    <t>767995111</t>
  </si>
  <si>
    <t>Montáž ostatních atypických zámečnických konstrukcí hmotnosti do 5 kg</t>
  </si>
  <si>
    <t>kg</t>
  </si>
  <si>
    <t>254657263</t>
  </si>
  <si>
    <t>https://podminky.urs.cz/item/CS_URS_2024_01/767995111</t>
  </si>
  <si>
    <t>"Ocelová nerez trubka DN50 pro vývod antény na střechu délky 1 m" 3,5</t>
  </si>
  <si>
    <t>316</t>
  </si>
  <si>
    <t>55261306</t>
  </si>
  <si>
    <t>trubka z ušlechtilé oceli (nerez) DN 50</t>
  </si>
  <si>
    <t>384804476</t>
  </si>
  <si>
    <t>317</t>
  </si>
  <si>
    <t>998767102</t>
  </si>
  <si>
    <t>Přesun hmot pro zámečnické konstrukce stanovený z hmotnosti přesunovaného materiálu vodorovná dopravní vzdálenost do 50 m základní v objektech výšky přes 6 do 12 m</t>
  </si>
  <si>
    <t>1178706563</t>
  </si>
  <si>
    <t>https://podminky.urs.cz/item/CS_URS_2025_01/998767102</t>
  </si>
  <si>
    <t>769</t>
  </si>
  <si>
    <t>Vybavení</t>
  </si>
  <si>
    <t>318</t>
  </si>
  <si>
    <t>7690001</t>
  </si>
  <si>
    <t>Vestavěná kuchyňská linka tvaru L - délky 2,58m x 1,7m, provedení nerez, horní skříňky, součástí je vestavěná lednice, digestoř s filtrem, vodní lázeň pro ohřev, příprava pro dřez, umyvadlo a myčku - dodávka a montáž</t>
  </si>
  <si>
    <t>145341832</t>
  </si>
  <si>
    <t>319</t>
  </si>
  <si>
    <t>7690002</t>
  </si>
  <si>
    <t>Nerezová deska na stěně za kuchyňskou linkou o rozměrech 4,3m x 1,0m - dodávka a montáž</t>
  </si>
  <si>
    <t>-402539828</t>
  </si>
  <si>
    <t>320</t>
  </si>
  <si>
    <t>7690003</t>
  </si>
  <si>
    <t>Úklidový vozík - dodávka a montáž</t>
  </si>
  <si>
    <t>-1915536168</t>
  </si>
  <si>
    <t>321</t>
  </si>
  <si>
    <t>7690004</t>
  </si>
  <si>
    <t>Regály nerez pro úklidové pomůcky o ploše 3 x 1,0m2 - dodávka a montáž</t>
  </si>
  <si>
    <t>-1847506238</t>
  </si>
  <si>
    <t>322</t>
  </si>
  <si>
    <t>7690005</t>
  </si>
  <si>
    <t>Vestavěná dřevěná šatní skříň pro zaměstnance s lavičkou - 5 šatních skříněk + dřevěná lavička - dodávka a montáž</t>
  </si>
  <si>
    <t>1515074565</t>
  </si>
  <si>
    <t>323</t>
  </si>
  <si>
    <t>7690006</t>
  </si>
  <si>
    <t>Vestavěná dřevěná skříň pro nádoby na jídlo o rozměrech 2,1m x 0,6m x 2,5m - dodávka a montáž</t>
  </si>
  <si>
    <t>1804958646</t>
  </si>
  <si>
    <t>324</t>
  </si>
  <si>
    <t>7690007</t>
  </si>
  <si>
    <t>Vestavěná dřevěná šatní skříň pro děti s lavičkou - 30 šatních dvojskříněk + dřevěná lavička - dodávka a montáž</t>
  </si>
  <si>
    <t>1172640529</t>
  </si>
  <si>
    <t>325</t>
  </si>
  <si>
    <t>7690008</t>
  </si>
  <si>
    <t>Venkovní předokenní elektricky ovládané žaluzie včetně kasliku na šířku 1,2m - dodávka a montáž</t>
  </si>
  <si>
    <t>-718744165</t>
  </si>
  <si>
    <t>326</t>
  </si>
  <si>
    <t>7690009</t>
  </si>
  <si>
    <t>Dětské lehátko pro dětskou skupinu o rozměrech 1,4m x 0,7m - dodávka a montáž</t>
  </si>
  <si>
    <t>-344424025</t>
  </si>
  <si>
    <t>327</t>
  </si>
  <si>
    <t>7690010</t>
  </si>
  <si>
    <t>Sklopný přebalovací pult - dodávka a montáž</t>
  </si>
  <si>
    <t>529102840</t>
  </si>
  <si>
    <t>328</t>
  </si>
  <si>
    <t>7690011</t>
  </si>
  <si>
    <t>Požární čidlo detekce kouře - dodávka a montáž</t>
  </si>
  <si>
    <t>-911306297</t>
  </si>
  <si>
    <t>329</t>
  </si>
  <si>
    <t>7690012</t>
  </si>
  <si>
    <t>Přenosný hasicí přístroj práškový s hasicí schopností 21A - dodávka a montáž</t>
  </si>
  <si>
    <t>-449905119</t>
  </si>
  <si>
    <t>330</t>
  </si>
  <si>
    <t>7690013</t>
  </si>
  <si>
    <t>Zařízení autonomní detekce a signalizace (ADS) - dodávka a montáž</t>
  </si>
  <si>
    <t>335754100</t>
  </si>
  <si>
    <t>331</t>
  </si>
  <si>
    <t>7690014</t>
  </si>
  <si>
    <t>Fluorescenční značky únikových cest - dodávka a montáž</t>
  </si>
  <si>
    <t>-1047520387</t>
  </si>
  <si>
    <t>332</t>
  </si>
  <si>
    <t>998769102</t>
  </si>
  <si>
    <t>Přesun hmot pro vybavení stanovený z hmotnosti přesunovaného materiálu vodorovná dopravní vzdálenost do 50 m základní v objektech výšky přes 6 do 12 m</t>
  </si>
  <si>
    <t>121563749</t>
  </si>
  <si>
    <t>771</t>
  </si>
  <si>
    <t>Podlahy z dlaždic</t>
  </si>
  <si>
    <t>333</t>
  </si>
  <si>
    <t>771571810</t>
  </si>
  <si>
    <t>Demontáž podlah z dlaždic keramických kladených do malty</t>
  </si>
  <si>
    <t>881374749</t>
  </si>
  <si>
    <t>https://podminky.urs.cz/item/CS_URS_2025_01/771571810</t>
  </si>
  <si>
    <t>4m2 + 2m2 + 1m2 + 9m2 + 4m2 + 4m2 + 4m2</t>
  </si>
  <si>
    <t>334</t>
  </si>
  <si>
    <t>771474114</t>
  </si>
  <si>
    <t>Montáž soklů z dlaždic keramických lepených cementovým flexibilním lepidlem</t>
  </si>
  <si>
    <t>1310420296</t>
  </si>
  <si>
    <t>https://podminky.urs.cz/item/CS_URS_2025_01/771474114</t>
  </si>
  <si>
    <t>13 + 8 + 14 + 32 + 11</t>
  </si>
  <si>
    <t>335</t>
  </si>
  <si>
    <t>59761192</t>
  </si>
  <si>
    <t>sokl keramický</t>
  </si>
  <si>
    <t>1693070976</t>
  </si>
  <si>
    <t>78*1,1 'Přepočtené koeficientem množství</t>
  </si>
  <si>
    <t>336</t>
  </si>
  <si>
    <t>771574416</t>
  </si>
  <si>
    <t>Montáž podlah z dlaždic keramických lepených cementovým flexibilním lepidlem hladkých</t>
  </si>
  <si>
    <t>-1002207636</t>
  </si>
  <si>
    <t>https://podminky.urs.cz/item/CS_URS_2025_01/771574416</t>
  </si>
  <si>
    <t>63 + 5,0 + 11 + 7 + 11 + 7 + 19 + 6 + 12 + 10 + 11 + 4</t>
  </si>
  <si>
    <t>337</t>
  </si>
  <si>
    <t>59761128</t>
  </si>
  <si>
    <t>dlažba keramická slinutá</t>
  </si>
  <si>
    <t>-63585347</t>
  </si>
  <si>
    <t>166*1,1 'Přepočtené koeficientem množství</t>
  </si>
  <si>
    <t>338</t>
  </si>
  <si>
    <t>771591112</t>
  </si>
  <si>
    <t>Izolace podlahy pod dlažbu nátěrem nebo stěrkou ve dvou vrstvách</t>
  </si>
  <si>
    <t>-1658670438</t>
  </si>
  <si>
    <t>https://podminky.urs.cz/item/CS_URS_2025_01/771591112</t>
  </si>
  <si>
    <t>11+7+11+7</t>
  </si>
  <si>
    <t>339</t>
  </si>
  <si>
    <t>998771102</t>
  </si>
  <si>
    <t>Přesun hmot pro podlahy z dlaždic stanovený z hmotnosti přesunovaného materiálu vodorovná dopravní vzdálenost do 50 m základní v objektech výšky přes 6 do 12 m</t>
  </si>
  <si>
    <t>952769571</t>
  </si>
  <si>
    <t>https://podminky.urs.cz/item/CS_URS_2025_01/998771102</t>
  </si>
  <si>
    <t>776</t>
  </si>
  <si>
    <t>Podlahy povlakové</t>
  </si>
  <si>
    <t>340</t>
  </si>
  <si>
    <t>776201812</t>
  </si>
  <si>
    <t>Demontáž povlakových podlahovin lepených ručně s podložkou</t>
  </si>
  <si>
    <t>-7371612</t>
  </si>
  <si>
    <t>https://podminky.urs.cz/item/CS_URS_2025_01/776201812</t>
  </si>
  <si>
    <t xml:space="preserve">"koberec   46m2 + 15m2 + 8m2 + 17m2 + 46m2 + 11m2 + 3m2 + 15m2 + 9m2 + 15m2" 106</t>
  </si>
  <si>
    <t xml:space="preserve">"PVC   46m2 + 15m2 + 8m2 + 17m2 + 46m2 + 11m2 + 3m2 + 15m2 + 9m2 + 15m2" 185</t>
  </si>
  <si>
    <t>341</t>
  </si>
  <si>
    <t>776231111</t>
  </si>
  <si>
    <t>Montáž podlahovin z vinylu lepením lamel nebo čtverců standardním lepidlem</t>
  </si>
  <si>
    <t>2097191086</t>
  </si>
  <si>
    <t>https://podminky.urs.cz/item/CS_URS_2025_01/776231111</t>
  </si>
  <si>
    <t>64 + 5,0 + 23 + 64 + 5 + 9 + 24 + 28</t>
  </si>
  <si>
    <t>342</t>
  </si>
  <si>
    <t>28411151</t>
  </si>
  <si>
    <t>PVC vinyl vysokozátěžový</t>
  </si>
  <si>
    <t>475398243</t>
  </si>
  <si>
    <t>222*1,1 'Přepočtené koeficientem množství</t>
  </si>
  <si>
    <t>343</t>
  </si>
  <si>
    <t>776421111</t>
  </si>
  <si>
    <t>Montáž lišt obvodových lepených</t>
  </si>
  <si>
    <t>-443936553</t>
  </si>
  <si>
    <t>https://podminky.urs.cz/item/CS_URS_2025_01/776421111</t>
  </si>
  <si>
    <t>47 + 9,0 + 28 + 6 + 47 + 10 + 12 + 30 + 7,0 + 37</t>
  </si>
  <si>
    <t>344</t>
  </si>
  <si>
    <t>28342165</t>
  </si>
  <si>
    <t>lišta podlahová PVC</t>
  </si>
  <si>
    <t>-1994063273</t>
  </si>
  <si>
    <t>233*1,05 'Přepočtené koeficientem množství</t>
  </si>
  <si>
    <t>345</t>
  </si>
  <si>
    <t>998776102</t>
  </si>
  <si>
    <t>Přesun hmot pro podlahy povlakové stanovený z hmotnosti přesunovaného materiálu vodorovná dopravní vzdálenost do 50 m základní v objektech výšky přes 6 do 12 m</t>
  </si>
  <si>
    <t>1595244025</t>
  </si>
  <si>
    <t>https://podminky.urs.cz/item/CS_URS_2025_01/998776102</t>
  </si>
  <si>
    <t>781</t>
  </si>
  <si>
    <t>Dokončovací práce - obklady</t>
  </si>
  <si>
    <t>346</t>
  </si>
  <si>
    <t>781131112</t>
  </si>
  <si>
    <t>Izolace stěny pod obklad izolace nátěrem nebo stěrkou ve dvou vrstvách</t>
  </si>
  <si>
    <t>209409784</t>
  </si>
  <si>
    <t>https://podminky.urs.cz/item/CS_URS_2025_01/781131112</t>
  </si>
  <si>
    <t>14*2*2 + 11*2*2</t>
  </si>
  <si>
    <t>347</t>
  </si>
  <si>
    <t>781472216</t>
  </si>
  <si>
    <t>Montáž keramických obkladů stěn lepených cementovým flexibilním lepidlem hladkých</t>
  </si>
  <si>
    <t>-1539057596</t>
  </si>
  <si>
    <t>https://podminky.urs.cz/item/CS_URS_2025_01/781472216</t>
  </si>
  <si>
    <t>15 * 1,5 + (16 * 1,5 + 3 * 2,1 + 14 * 1,5) * 2</t>
  </si>
  <si>
    <t>348</t>
  </si>
  <si>
    <t>59761708</t>
  </si>
  <si>
    <t>obklad keramický</t>
  </si>
  <si>
    <t>1538063710</t>
  </si>
  <si>
    <t>125,1*1,1 'Přepočtené koeficientem množství</t>
  </si>
  <si>
    <t>349</t>
  </si>
  <si>
    <t>998781102</t>
  </si>
  <si>
    <t>Přesun hmot pro obklady keramické stanovený z hmotnosti přesunovaného materiálu vodorovná dopravní vzdálenost do 50 m základní v objektech výšky přes 6 do 12 m</t>
  </si>
  <si>
    <t>-1840172178</t>
  </si>
  <si>
    <t>https://podminky.urs.cz/item/CS_URS_2025_01/998781102</t>
  </si>
  <si>
    <t>783</t>
  </si>
  <si>
    <t>Dokončovací práce - nátěry</t>
  </si>
  <si>
    <t>350</t>
  </si>
  <si>
    <t>783201201</t>
  </si>
  <si>
    <t>Příprava podkladu tesařských konstrukcí před provedením nátěru broušení</t>
  </si>
  <si>
    <t>-1133307007</t>
  </si>
  <si>
    <t>https://podminky.urs.cz/item/CS_URS_2025_01/783201201</t>
  </si>
  <si>
    <t>Očištění stávajících dřevěných stropních trámů o průřezu 190mm x 250mm ve stropě nad 2.NP</t>
  </si>
  <si>
    <t>2 x (0,19m + 0,25m) x 120</t>
  </si>
  <si>
    <t>351</t>
  </si>
  <si>
    <t>783213121</t>
  </si>
  <si>
    <t>Preventivní napouštěcí nátěr tesařských prvků proti dřevokazným houbám, hmyzu a plísním zabudovaných do konstrukce dvojnásobný syntetický</t>
  </si>
  <si>
    <t>-2095200414</t>
  </si>
  <si>
    <t>https://podminky.urs.cz/item/CS_URS_2025_01/783213121</t>
  </si>
  <si>
    <t>784</t>
  </si>
  <si>
    <t>Dokončovací práce - malby a tapety</t>
  </si>
  <si>
    <t>352</t>
  </si>
  <si>
    <t>784211101</t>
  </si>
  <si>
    <t>Malby dvojnásobné</t>
  </si>
  <si>
    <t>1281965206</t>
  </si>
  <si>
    <t>https://podminky.urs.cz/item/CS_URS_2025_01/784211101</t>
  </si>
  <si>
    <t>"viz omítka stěn" 1094</t>
  </si>
  <si>
    <t>"viz omítka stropů" 307</t>
  </si>
  <si>
    <t>"na SDK příčku" 19,5*2+51,3*2+75*2</t>
  </si>
  <si>
    <t>"na SDK podhled v podkroví" 40</t>
  </si>
  <si>
    <t xml:space="preserve">"na SDK podhledí" 85 </t>
  </si>
  <si>
    <t>02 - ZTI</t>
  </si>
  <si>
    <t xml:space="preserve">    8 - Trubní vedení</t>
  </si>
  <si>
    <t xml:space="preserve">    726 - Zdravotechnika - předstěnové instalace</t>
  </si>
  <si>
    <t>131251104</t>
  </si>
  <si>
    <t>Hloubení nezapažených jam a zářezů strojně s urovnáním dna do předepsaného profilu a spádu v hornině třídy těžitelnosti I skupiny 3 přes 100 do 500 m3</t>
  </si>
  <si>
    <t>-199475786</t>
  </si>
  <si>
    <t>https://podminky.urs.cz/item/CS_URS_2025_01/131251104</t>
  </si>
  <si>
    <t>Výkop pro prvky dešťové kanalizace (vsakoviště, nádrž, filtrační šachta)</t>
  </si>
  <si>
    <t>4 * 4 * 2,5 + 103</t>
  </si>
  <si>
    <t>132254102</t>
  </si>
  <si>
    <t>Hloubení zapažených rýh šířky do 800 mm strojně s urovnáním dna do předepsaného profilu a spádu v hornině třídy těžitelnosti I skupiny 3 přes 20 do 50 m3</t>
  </si>
  <si>
    <t>-374068412</t>
  </si>
  <si>
    <t>https://podminky.urs.cz/item/CS_URS_2025_01/132254102</t>
  </si>
  <si>
    <t>Výkop pro prvky dešťové kanalizace (potrubí)</t>
  </si>
  <si>
    <t>60 * 0,4 * 1,0</t>
  </si>
  <si>
    <t>Výkop pro prvky splaškové kanalizace (potrubí ležaté kanalizace)</t>
  </si>
  <si>
    <t>(5 + 4 + 6 + 4) * 0,4 * 0,3</t>
  </si>
  <si>
    <t>-1445387567</t>
  </si>
  <si>
    <t>na skládku</t>
  </si>
  <si>
    <t>143+26,28-49</t>
  </si>
  <si>
    <t>-2093583253</t>
  </si>
  <si>
    <t>120,28*15</t>
  </si>
  <si>
    <t>261195784</t>
  </si>
  <si>
    <t>120,28*1,8</t>
  </si>
  <si>
    <t>-2011968580</t>
  </si>
  <si>
    <t>na meziskládku a zpět do zásypů</t>
  </si>
  <si>
    <t>49*2</t>
  </si>
  <si>
    <t>167151101</t>
  </si>
  <si>
    <t>Nakládání, skládání a překládání neulehlého výkopku nebo sypaniny strojně nakládání, množství do 100 m3, z horniny třídy těžitelnosti I, skupiny 1 až 3</t>
  </si>
  <si>
    <t>-385995004</t>
  </si>
  <si>
    <t>https://podminky.urs.cz/item/CS_URS_2025_01/167151101</t>
  </si>
  <si>
    <t>185267771</t>
  </si>
  <si>
    <t>Zásyp pro prvky dešťové kanalizace (vsakoviště, nádrž, filtrační šachta, potrubí)</t>
  </si>
  <si>
    <t>174111101</t>
  </si>
  <si>
    <t>Zásyp sypaninou z jakékoliv horniny ručně s uložením výkopku ve vrstvách se zhutněním jam, šachet, rýh nebo kolem objektů v těchto vykopávkách</t>
  </si>
  <si>
    <t>131326850</t>
  </si>
  <si>
    <t>https://podminky.urs.cz/item/CS_URS_2025_01/174111101</t>
  </si>
  <si>
    <t>58344171</t>
  </si>
  <si>
    <t>štěrkodrť frakce 0/32</t>
  </si>
  <si>
    <t>-217488782</t>
  </si>
  <si>
    <t>16*1,8 'Přepočtené koeficientem množství</t>
  </si>
  <si>
    <t>Zřízení vrstvy z geotextilie filtrační, separační, odvodňovací, ochranné, výztužné nebo protierozní v rovině nebo ve sklonu do 1:5, šířky do 3 m</t>
  </si>
  <si>
    <t>-351171894</t>
  </si>
  <si>
    <t>(4*4*2 + 16*1) * 1,25</t>
  </si>
  <si>
    <t>69311080</t>
  </si>
  <si>
    <t>geotextilie netkaná separační, ochranná, filtrační, drenážní PES 200g/m2</t>
  </si>
  <si>
    <t>68434567</t>
  </si>
  <si>
    <t>60*1,1845 'Přepočtené koeficientem množství</t>
  </si>
  <si>
    <t>382411215</t>
  </si>
  <si>
    <t>Zemní nádrž z polyetylenu PE na dešťovou a splaškovou vodu univerzální samonosná pro pojízdné zatížení do 2,2 t, objemu 6500 l</t>
  </si>
  <si>
    <t>-844847438</t>
  </si>
  <si>
    <t>https://podminky.urs.cz/item/CS_URS_2025_01/382411215</t>
  </si>
  <si>
    <t>451573111</t>
  </si>
  <si>
    <t>Lože pod potrubí, stoky a drobné objekty v otevřeném výkopu z písku a štěrkopísku do 63 mm</t>
  </si>
  <si>
    <t>-837423265</t>
  </si>
  <si>
    <t>https://podminky.urs.cz/item/CS_URS_2025_01/451573111</t>
  </si>
  <si>
    <t>Podsyp dešťového kanalizačního potrubí pískem o tloušťce vrstvy 0,1m</t>
  </si>
  <si>
    <t>60*0,4*0,1</t>
  </si>
  <si>
    <t>Podsyp splaškového kanalizačního potrubí pískem o tloušťce vrstvy 0,1m</t>
  </si>
  <si>
    <t>19*0,4*0,1</t>
  </si>
  <si>
    <t>452311141</t>
  </si>
  <si>
    <t>Podkladní a zajišťovací konstrukce z betonu prostého v otevřeném výkopu bez zvýšených nároků na prostředí desky pod potrubí, stoky a drobné objekty z betonu tř. C 16/20</t>
  </si>
  <si>
    <t>605934480</t>
  </si>
  <si>
    <t>https://podminky.urs.cz/item/CS_URS_2025_01/452311141</t>
  </si>
  <si>
    <t xml:space="preserve">Betonový základ tl.150mm z betonu C16/20 pod podzemní akumulační nádž:    4m2 x 0,15m</t>
  </si>
  <si>
    <t>4*0,15</t>
  </si>
  <si>
    <t>Trubní vedení</t>
  </si>
  <si>
    <t>871313121</t>
  </si>
  <si>
    <t>Montáž kanalizačního potrubí z tvrdého PVC-U hladkého plnostěnného tuhost SN 8 DN 160</t>
  </si>
  <si>
    <t>1946479667</t>
  </si>
  <si>
    <t>https://podminky.urs.cz/item/CS_URS_2025_01/871313121</t>
  </si>
  <si>
    <t>45+15</t>
  </si>
  <si>
    <t>28611112</t>
  </si>
  <si>
    <t>trubka kanalizační PVC DN 110x500mm SN4</t>
  </si>
  <si>
    <t>-1268218328</t>
  </si>
  <si>
    <t>60*1,03 'Přepočtené koeficientem množství</t>
  </si>
  <si>
    <t>894811137</t>
  </si>
  <si>
    <t>Revizní šachta z tvrdého PVC v otevřeném výkopu typ přímý (DN šachty/DN trubního vedení) DN 400/160, odolnost vnějšímu tlaku 12,5 t, hloubka od 2360 do 2730 mm</t>
  </si>
  <si>
    <t>-195240443</t>
  </si>
  <si>
    <t>https://podminky.urs.cz/item/CS_URS_2025_01/894811137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</si>
  <si>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</si>
  <si>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</si>
  <si>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-977265692</t>
  </si>
  <si>
    <t>https://podminky.urs.cz/item/CS_URS_2025_01/998276101</t>
  </si>
  <si>
    <t>713463111</t>
  </si>
  <si>
    <t>Montáž izolace tepelné potrubí a ohybů tvarovkami nebo deskami potrubními pouzdry bez povrchové úpravy (izolační materiál ve specifikaci) staženými pozinkovaným drátem potrubí jednovrstvá D do 100 mm</t>
  </si>
  <si>
    <t>1605928974</t>
  </si>
  <si>
    <t>https://podminky.urs.cz/item/CS_URS_2025_01/713463111</t>
  </si>
  <si>
    <t>28377141</t>
  </si>
  <si>
    <t>pouzdro izolační potrubní z pěnového polyetylenu 20/9mm</t>
  </si>
  <si>
    <t>-506204202</t>
  </si>
  <si>
    <t>28377142</t>
  </si>
  <si>
    <t>pouzdro izolační potrubní z pěnového polyetylenu 20/13mm</t>
  </si>
  <si>
    <t>204749320</t>
  </si>
  <si>
    <t>28377052</t>
  </si>
  <si>
    <t>pouzdro izolační potrubní z pěnového polyetylenu 32/13mm</t>
  </si>
  <si>
    <t>-1842521993</t>
  </si>
  <si>
    <t>28377046</t>
  </si>
  <si>
    <t>pouzdro izolační potrubní z pěnového polyetylenu 22/25mm</t>
  </si>
  <si>
    <t>-1412076472</t>
  </si>
  <si>
    <t>28377013</t>
  </si>
  <si>
    <t>pouzdro izolační potrubní z pěnového polyetylenu 25/20mm</t>
  </si>
  <si>
    <t>-109203347</t>
  </si>
  <si>
    <t>28377051</t>
  </si>
  <si>
    <t>pouzdro izolační potrubní z pěnového polyetylenu 32/9mm</t>
  </si>
  <si>
    <t>1043899942</t>
  </si>
  <si>
    <t>-709858237</t>
  </si>
  <si>
    <t>721174025</t>
  </si>
  <si>
    <t>Potrubí z trub polypropylenových odpadní (svislé) DN 110</t>
  </si>
  <si>
    <t>1717941309</t>
  </si>
  <si>
    <t>https://podminky.urs.cz/item/CS_URS_2025_01/721174025</t>
  </si>
  <si>
    <t>2,5 + 7,0 + 2,5 + 3,5 + 3,5 + 8 + 3 + 6</t>
  </si>
  <si>
    <t>721174043</t>
  </si>
  <si>
    <t>Potrubí z trub polypropylenových připojovací DN 50</t>
  </si>
  <si>
    <t>1253848519</t>
  </si>
  <si>
    <t>https://podminky.urs.cz/item/CS_URS_2025_01/721174043</t>
  </si>
  <si>
    <t>1,5 + 1,5 + 1,0 + 2,5 + 4,5 + 6 + 4 + 3 + 4</t>
  </si>
  <si>
    <t>721174044</t>
  </si>
  <si>
    <t>Potrubí z trub polypropylenových připojovací DN 75</t>
  </si>
  <si>
    <t>-1690075941</t>
  </si>
  <si>
    <t>https://podminky.urs.cz/item/CS_URS_2025_01/721174044</t>
  </si>
  <si>
    <t xml:space="preserve">3 + 2 + 7 + 5 + 8 + 8 </t>
  </si>
  <si>
    <t>721211521</t>
  </si>
  <si>
    <t>Podlahové vpusti sklepní vpusti s vodorovným odtokem a trojnásobnou zpětnou klapkou DN 110 mřížka plast 180x125</t>
  </si>
  <si>
    <t>-1881955388</t>
  </si>
  <si>
    <t>https://podminky.urs.cz/item/CS_URS_2025_01/721211521</t>
  </si>
  <si>
    <t>721242105</t>
  </si>
  <si>
    <t>Lapače střešních splavenin polypropylenové (PP) se svislým odtokem DN 110</t>
  </si>
  <si>
    <t>-843956676</t>
  </si>
  <si>
    <t>https://podminky.urs.cz/item/CS_URS_2025_01/721242105</t>
  </si>
  <si>
    <t>721290000</t>
  </si>
  <si>
    <t>Napojení na stávající rozvody kanalizace</t>
  </si>
  <si>
    <t>kpl</t>
  </si>
  <si>
    <t>1722104170</t>
  </si>
  <si>
    <t>721290111</t>
  </si>
  <si>
    <t>Zkouška těsnosti kanalizace v objektech vodou do DN 125</t>
  </si>
  <si>
    <t>-104025594</t>
  </si>
  <si>
    <t>https://podminky.urs.cz/item/CS_URS_2025_01/721290111</t>
  </si>
  <si>
    <t>36+28+33</t>
  </si>
  <si>
    <t>721290113</t>
  </si>
  <si>
    <t>Zkouška těsnosti kanalizace v objektech vodou DN 250 nebo DN 300</t>
  </si>
  <si>
    <t>2038207964</t>
  </si>
  <si>
    <t>https://podminky.urs.cz/item/CS_URS_2025_01/721290113</t>
  </si>
  <si>
    <t>P</t>
  </si>
  <si>
    <t>Poznámka k položce:_x000d_
položka použita srovnatelně pro kamerovou zkoušku stávající ležaté kanalizace a přípojky</t>
  </si>
  <si>
    <t>7219001</t>
  </si>
  <si>
    <t>Přečerpávací stanice na splaškové vody výtlak z 1.PP</t>
  </si>
  <si>
    <t>544451270</t>
  </si>
  <si>
    <t>953731113</t>
  </si>
  <si>
    <t>Odvětrání svislé plastovými troubami ve stropních prostupech s obetonováním vnitřního průměru přes 80 do 110 mm</t>
  </si>
  <si>
    <t>-1484038344</t>
  </si>
  <si>
    <t>https://podminky.urs.cz/item/CS_URS_2024_01/953731113</t>
  </si>
  <si>
    <t>7,5+7,5</t>
  </si>
  <si>
    <t>953731311</t>
  </si>
  <si>
    <t>Montáž svislého odvětrání z plastových trub montáž větrací hlavice, vnitřního průměru do 160 mm</t>
  </si>
  <si>
    <t>365309819</t>
  </si>
  <si>
    <t>https://podminky.urs.cz/item/CS_URS_2025_01/953731311</t>
  </si>
  <si>
    <t>28612264</t>
  </si>
  <si>
    <t>hlavice ventilační plastová PP DN 110</t>
  </si>
  <si>
    <t>-31776291</t>
  </si>
  <si>
    <t>998721102</t>
  </si>
  <si>
    <t>Přesun hmot pro vnitřní kanalizaci stanovený z hmotnosti přesunovaného materiálu vodorovná dopravní vzdálenost do 50 m základní v objektech výšky přes 6 do 12 m</t>
  </si>
  <si>
    <t>-1677334538</t>
  </si>
  <si>
    <t>https://podminky.urs.cz/item/CS_URS_2025_01/998721102</t>
  </si>
  <si>
    <t>722174022</t>
  </si>
  <si>
    <t>Potrubí z plastových trubek z polypropylenu PPR svařovaných polyfúzně PN 20 (SDR 6) D 20 x 3,4</t>
  </si>
  <si>
    <t>1352295645</t>
  </si>
  <si>
    <t>https://podminky.urs.cz/item/CS_URS_2025_01/722174022</t>
  </si>
  <si>
    <t xml:space="preserve">5,0  + 3 + 3 + 3 + 2 + 2 + 2 + 1 + 1 + 2 + 3 + 2 + 1</t>
  </si>
  <si>
    <t>722174023</t>
  </si>
  <si>
    <t>Potrubí z plastových trubek z polypropylenu PPR svařovaných polyfúzně PN 20 (SDR 6) D 25 x 4,2</t>
  </si>
  <si>
    <t>-434806337</t>
  </si>
  <si>
    <t>https://podminky.urs.cz/item/CS_URS_2025_01/722174023</t>
  </si>
  <si>
    <t>9 + 9 + 9 + 2 + 2 + 2 + 3 + 3 + 3 + 5 + 10 + 10 + 3</t>
  </si>
  <si>
    <t>722174024</t>
  </si>
  <si>
    <t>Potrubí z plastových trubek z polypropylenu PPR svařovaných polyfúzně PN 20 (SDR 6) D 32 x 5,4</t>
  </si>
  <si>
    <t>471006619</t>
  </si>
  <si>
    <t>https://podminky.urs.cz/item/CS_URS_2025_01/722174024</t>
  </si>
  <si>
    <t>8,0 + 4 + 5 + 4 + 1</t>
  </si>
  <si>
    <t>722224151</t>
  </si>
  <si>
    <t>Armatury s jedním závitem ventily kulové zahradní uzávěry PN 15 do 120° C G 3/8" - 3/4"</t>
  </si>
  <si>
    <t>1913834567</t>
  </si>
  <si>
    <t>https://podminky.urs.cz/item/CS_URS_2025_01/722224151</t>
  </si>
  <si>
    <t>722231142</t>
  </si>
  <si>
    <t>Armatury se dvěma závity ventily pojistné rohové G 3/4"</t>
  </si>
  <si>
    <t>744256825</t>
  </si>
  <si>
    <t>https://podminky.urs.cz/item/CS_URS_2025_01/722231142</t>
  </si>
  <si>
    <t>722290001</t>
  </si>
  <si>
    <t>Napojení na stávající rozvody studené vody</t>
  </si>
  <si>
    <t>-488511459</t>
  </si>
  <si>
    <t>722290246</t>
  </si>
  <si>
    <t>Zkoušky, proplach a desinfekce vodovodního potrubí zkoušky těsnosti vodovodního potrubí plastového do DN 40</t>
  </si>
  <si>
    <t>386963277</t>
  </si>
  <si>
    <t>https://podminky.urs.cz/item/CS_URS_2025_01/722290246</t>
  </si>
  <si>
    <t>998722102</t>
  </si>
  <si>
    <t>Přesun hmot pro vnitřní vodovod stanovený z hmotnosti přesunovaného materiálu vodorovná dopravní vzdálenost do 50 m základní v objektech výšky přes 6 do 12 m</t>
  </si>
  <si>
    <t>1754429473</t>
  </si>
  <si>
    <t>https://podminky.urs.cz/item/CS_URS_2025_01/998722102</t>
  </si>
  <si>
    <t>725112015</t>
  </si>
  <si>
    <t>Zařízení záchodů klozety keramické standardní samostatně stojící dětské s hlubokým splachováním odpad svislý</t>
  </si>
  <si>
    <t>1464682151</t>
  </si>
  <si>
    <t>https://podminky.urs.cz/item/CS_URS_2025_01/725112015</t>
  </si>
  <si>
    <t>725112022</t>
  </si>
  <si>
    <t>Zařízení záchodů klozety keramické závěsné na nosné stěny s hlubokým splachováním odpad vodorovný</t>
  </si>
  <si>
    <t>1491111923</t>
  </si>
  <si>
    <t>https://podminky.urs.cz/item/CS_URS_2025_01/725112022</t>
  </si>
  <si>
    <t>725119131</t>
  </si>
  <si>
    <t>Zařízení záchodů montáž klozetových sedátek standardních</t>
  </si>
  <si>
    <t>119952754</t>
  </si>
  <si>
    <t>https://podminky.urs.cz/item/CS_URS_2025_01/725119131</t>
  </si>
  <si>
    <t>55167340</t>
  </si>
  <si>
    <t>sedátko záchodové plastové bílé delší způsob upevnění spodní</t>
  </si>
  <si>
    <t>-238467824</t>
  </si>
  <si>
    <t>55167393</t>
  </si>
  <si>
    <t>sedátko klozetové pro dětské klozety</t>
  </si>
  <si>
    <t>-805159818</t>
  </si>
  <si>
    <t>725211602</t>
  </si>
  <si>
    <t>Umyvadla keramická bílá bez výtokových armatur připevněná na stěnu šrouby bez sloupu nebo krytu na sifon, šířka umyvadla 550 mm</t>
  </si>
  <si>
    <t>1242812716</t>
  </si>
  <si>
    <t>https://podminky.urs.cz/item/CS_URS_2025_01/725211602</t>
  </si>
  <si>
    <t>725211603</t>
  </si>
  <si>
    <t>Umyvadla keramická bílá bez výtokových armatur připevněná na stěnu šrouby bez sloupu nebo krytu na sifon, šířka umyvadla 600 mm</t>
  </si>
  <si>
    <t>-1133041405</t>
  </si>
  <si>
    <t>https://podminky.urs.cz/item/CS_URS_2025_01/725211603</t>
  </si>
  <si>
    <t>725214151</t>
  </si>
  <si>
    <t>Umyvadla nerezová připevněná na stěnu s výtokovým ramínkem a bezdotykovým ovládáním pro přívod studené a teplé vody, rozměry umyvadla 520x320 mm</t>
  </si>
  <si>
    <t>-433863922</t>
  </si>
  <si>
    <t>https://podminky.urs.cz/item/CS_URS_2025_01/725214151</t>
  </si>
  <si>
    <t>725241112</t>
  </si>
  <si>
    <t>Sprchové vaničky akrylátové čtvercové 900x900 mm</t>
  </si>
  <si>
    <t>-236851446</t>
  </si>
  <si>
    <t>https://podminky.urs.cz/item/CS_URS_2025_01/725241112</t>
  </si>
  <si>
    <t>725244624</t>
  </si>
  <si>
    <t>Sprchové dveře a zástěny zástěny sprchové rohové čtvercové/obdélníkové polorámové skleněné tl. 6 mm dveře otvíravé jednokřídlové, vstup z čela, na vaničku 900x900 mm</t>
  </si>
  <si>
    <t>-1399884640</t>
  </si>
  <si>
    <t>https://podminky.urs.cz/item/CS_URS_2025_01/725244624</t>
  </si>
  <si>
    <t>725311121</t>
  </si>
  <si>
    <t>Dřezy bez výtokových armatur jednoduché se zápachovou uzávěrkou nerezové s odkapávací plochou 560x480 mm a miskou</t>
  </si>
  <si>
    <t>-1704062932</t>
  </si>
  <si>
    <t>https://podminky.urs.cz/item/CS_URS_2025_01/725311121</t>
  </si>
  <si>
    <t>725331111</t>
  </si>
  <si>
    <t>Výlevky bez výtokových armatur a splachovací nádrže keramické se sklopnou plastovou mřížkou stojící, výšky 460 mm</t>
  </si>
  <si>
    <t>196695528</t>
  </si>
  <si>
    <t>https://podminky.urs.cz/item/CS_URS_2025_01/725331111</t>
  </si>
  <si>
    <t>725532220</t>
  </si>
  <si>
    <t>Elektrické ohřívače zásobníkové beztlakové přepadové akumulační s pojistným ventilem závěsné vodorovné objem nádrže (příkon) 200 l (2,2 kW)</t>
  </si>
  <si>
    <t>-454509358</t>
  </si>
  <si>
    <t>https://podminky.urs.cz/item/CS_URS_2025_01/725532220</t>
  </si>
  <si>
    <t>725821329</t>
  </si>
  <si>
    <t>Baterie dřezové stojánkové pákové s otáčivým ústím a délkou ramínka s vytahovací sprškou</t>
  </si>
  <si>
    <t>-1016914731</t>
  </si>
  <si>
    <t>https://podminky.urs.cz/item/CS_URS_2025_01/725821329</t>
  </si>
  <si>
    <t>725822613</t>
  </si>
  <si>
    <t>Baterie umyvadlové stojánkové pákové s výpustí</t>
  </si>
  <si>
    <t>-365602095</t>
  </si>
  <si>
    <t>https://podminky.urs.cz/item/CS_URS_2025_01/725822613</t>
  </si>
  <si>
    <t>725823122</t>
  </si>
  <si>
    <t>Baterie bidetové stojánkové klasické s výpustí</t>
  </si>
  <si>
    <t>-1268028695</t>
  </si>
  <si>
    <t>https://podminky.urs.cz/item/CS_URS_2025_01/725823122</t>
  </si>
  <si>
    <t>725841312</t>
  </si>
  <si>
    <t>Baterie sprchové nástěnné pákové</t>
  </si>
  <si>
    <t>2117035906</t>
  </si>
  <si>
    <t>https://podminky.urs.cz/item/CS_URS_2025_01/725841312</t>
  </si>
  <si>
    <t>725861102</t>
  </si>
  <si>
    <t>Zápachové uzávěrky zařizovacích předmětů pro umyvadla DN 40</t>
  </si>
  <si>
    <t>-835117176</t>
  </si>
  <si>
    <t>https://podminky.urs.cz/item/CS_URS_2025_01/725861102</t>
  </si>
  <si>
    <t>725862103</t>
  </si>
  <si>
    <t>Zápachové uzávěrky zařizovacích předmětů pro dřezy DN 40/50</t>
  </si>
  <si>
    <t>-1199931506</t>
  </si>
  <si>
    <t>https://podminky.urs.cz/item/CS_URS_2025_01/725862103</t>
  </si>
  <si>
    <t>725862191</t>
  </si>
  <si>
    <t>Zápachové uzávěrky zařizovacích předmětů pro výlevky DN 50</t>
  </si>
  <si>
    <t>347317235</t>
  </si>
  <si>
    <t>725862192</t>
  </si>
  <si>
    <t>Zápachové uzávěrky zařizovacích předmětů pro myčky DN 50</t>
  </si>
  <si>
    <t>1162089169</t>
  </si>
  <si>
    <t>725862193</t>
  </si>
  <si>
    <t>Zápachové uzávěrky zařizovacích předmětů pro pračky DN 50</t>
  </si>
  <si>
    <t>-406903140</t>
  </si>
  <si>
    <t>725865311</t>
  </si>
  <si>
    <t>Zápachové uzávěrky zařizovacích předmětů pro vany sprchových koutů s kulovým kloubem na odtoku DN 40/50</t>
  </si>
  <si>
    <t>-489722957</t>
  </si>
  <si>
    <t>https://podminky.urs.cz/item/CS_URS_2025_01/725865311</t>
  </si>
  <si>
    <t>72599001</t>
  </si>
  <si>
    <t>Myčka na nádobí</t>
  </si>
  <si>
    <t>1608114603</t>
  </si>
  <si>
    <t>72599002</t>
  </si>
  <si>
    <t>Automatická pračka</t>
  </si>
  <si>
    <t>1790926056</t>
  </si>
  <si>
    <t>998725102</t>
  </si>
  <si>
    <t>Přesun hmot pro zařizovací předměty stanovený z hmotnosti přesunovaného materiálu vodorovná dopravní vzdálenost do 50 m základní v objektech výšky přes 6 do 12 m</t>
  </si>
  <si>
    <t>-1211791439</t>
  </si>
  <si>
    <t>https://podminky.urs.cz/item/CS_URS_2025_01/998725102</t>
  </si>
  <si>
    <t>726</t>
  </si>
  <si>
    <t>Zdravotechnika - předstěnové instalace</t>
  </si>
  <si>
    <t>726121001</t>
  </si>
  <si>
    <t>Předstěnové instalační systémy do bytových jader upevnění mezi dvě stěny pro závěsné klozety stavební výška 1120 mm</t>
  </si>
  <si>
    <t>447801063</t>
  </si>
  <si>
    <t>https://podminky.urs.cz/item/CS_URS_2025_01/726121001</t>
  </si>
  <si>
    <t>726191011</t>
  </si>
  <si>
    <t>Ostatní příslušenství instalačních systémů montáž ovládacích tlačítek k WC</t>
  </si>
  <si>
    <t>-1659356912</t>
  </si>
  <si>
    <t>https://podminky.urs.cz/item/CS_URS_2025_01/726191011</t>
  </si>
  <si>
    <t>55281792</t>
  </si>
  <si>
    <t>tlačítko pro ovládání WC zepředu, chrom, Stop splachování, 246x164mm</t>
  </si>
  <si>
    <t>1201151487</t>
  </si>
  <si>
    <t>998726112</t>
  </si>
  <si>
    <t>Přesun hmot pro instalační prefabrikáty stanovený z hmotnosti přesunovaného materiálu vodorovná dopravní vzdálenost do 50 m základní v objektech výšky přes 6 m do 12 m</t>
  </si>
  <si>
    <t>1309192345</t>
  </si>
  <si>
    <t>https://podminky.urs.cz/item/CS_URS_2025_01/998726112</t>
  </si>
  <si>
    <t>03 - Silnoproudá elektrotechnika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</si>
  <si>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</si>
  <si>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</si>
  <si>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</si>
  <si>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</si>
  <si>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OST - Ostatní</t>
  </si>
  <si>
    <t>741</t>
  </si>
  <si>
    <t>Elektroinstalace - silnoproud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</si>
  <si>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</si>
  <si>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</si>
  <si>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-1263380208</t>
  </si>
  <si>
    <t>https://podminky.urs.cz/item/CS_URS_2025_01/741112001</t>
  </si>
  <si>
    <t>741.r01</t>
  </si>
  <si>
    <t>krabice univerzální KU(KPR)68 + pro vícenásobné rámečky</t>
  </si>
  <si>
    <t>1301137089</t>
  </si>
  <si>
    <t>741120101</t>
  </si>
  <si>
    <t>Montáž vodičů izolovaných měděných bez ukončení uložených v trubkách nebo lištách zatažených plných a laněných s PVC pláštěm, bezhalogenových, ohniodolných (např. CY, CHAH-V) průřezu žíly 0,15 až 16 mm2</t>
  </si>
  <si>
    <t>-1239861248</t>
  </si>
  <si>
    <t>https://podminky.urs.cz/item/CS_URS_2025_01/741120101</t>
  </si>
  <si>
    <t>34141027</t>
  </si>
  <si>
    <t>vodič propojovací flexibilní jádro Cu lanované izolace PVC 450/750V (H07V-K) 1x6mm2</t>
  </si>
  <si>
    <t>315975479</t>
  </si>
  <si>
    <t>140*1,12 'Přepočtené koeficientem množství</t>
  </si>
  <si>
    <t>34141029</t>
  </si>
  <si>
    <t>vodič propojovací flexibilní jádro Cu lanované izolace PVC 450/750V (H07V-K) 1x16mm2</t>
  </si>
  <si>
    <t>-1395708482</t>
  </si>
  <si>
    <t>30*1,12 'Přepočtené koeficientem množství</t>
  </si>
  <si>
    <t>741122122</t>
  </si>
  <si>
    <t>Montáž kabelů měděných bez ukončení uložených v trubkách zatažených plných kulatých nebo bezhalogenových (např. CYKY) počtu a průřezu žil 3x1,5 až 6 mm2</t>
  </si>
  <si>
    <t>-51880853</t>
  </si>
  <si>
    <t>https://podminky.urs.cz/item/CS_URS_2025_01/741122122</t>
  </si>
  <si>
    <t>34111030</t>
  </si>
  <si>
    <t>kabel instalační jádro Cu plné izolace PVC plášť PVC 450/750V (CYKY) 3x1,5mm2</t>
  </si>
  <si>
    <t>-1238967772</t>
  </si>
  <si>
    <t>720"3Jx1,5mm</t>
  </si>
  <si>
    <t>280"3Ox1,5mm</t>
  </si>
  <si>
    <t>1000*1,12 'Přepočtené koeficientem množství</t>
  </si>
  <si>
    <t>34111036</t>
  </si>
  <si>
    <t>kabel instalační jádro Cu plné izolace PVC plášť PVC 450/750V (CYKY) 3x2,5mm2</t>
  </si>
  <si>
    <t>96476333</t>
  </si>
  <si>
    <t>1050"3Jx2,5mm</t>
  </si>
  <si>
    <t>1050*1,12 'Přepočtené koeficientem množství</t>
  </si>
  <si>
    <t>34111632</t>
  </si>
  <si>
    <t>kabel silový oheň retardující bezhalogenový s funkčností při požáru 180min a P90-R reakce na oheň B2cas1d1a1 jádro Cu 0,6/1kV (1-CSKH-V) 3x1,5mm2</t>
  </si>
  <si>
    <t>180896992</t>
  </si>
  <si>
    <t>60*1,12 'Přepočtené koeficientem množství</t>
  </si>
  <si>
    <t>741122131</t>
  </si>
  <si>
    <t>Montáž kabelů měděných bez ukončení uložených v trubkách zatažených plných kulatých nebo bezhalogenových (např. CYKY) počtu a průřezu žil 4x1,5 až 4 mm2</t>
  </si>
  <si>
    <t>-405010642</t>
  </si>
  <si>
    <t>https://podminky.urs.cz/item/CS_URS_2025_01/741122131</t>
  </si>
  <si>
    <t>34111060</t>
  </si>
  <si>
    <t>kabel instalační jádro Cu plné izolace PVC plášť PVC 450/750V (CYKY) 4x1,5mm2</t>
  </si>
  <si>
    <t>1821535865</t>
  </si>
  <si>
    <t>40"4Ox1,5mm</t>
  </si>
  <si>
    <t>40*1,12 'Přepočtené koeficientem množství</t>
  </si>
  <si>
    <t>741122134</t>
  </si>
  <si>
    <t>Montáž kabelů měděných bez ukončení uložených v trubkách zatažených plných kulatých nebo bezhalogenových (např. CYKY) počtu a průřezu žil 4x16 až 25 mm2</t>
  </si>
  <si>
    <t>901859653</t>
  </si>
  <si>
    <t>https://podminky.urs.cz/item/CS_URS_2025_01/741122134</t>
  </si>
  <si>
    <t>34111080</t>
  </si>
  <si>
    <t>kabel instalační jádro Cu plné izolace PVC plášť PVC 450/750V (CYKY) 4x16mm2</t>
  </si>
  <si>
    <t>153442577</t>
  </si>
  <si>
    <t>30"4Jx16mm</t>
  </si>
  <si>
    <t>741122142</t>
  </si>
  <si>
    <t>Montáž kabelů měděných bez ukončení uložených v trubkách zatažených plných kulatých nebo bezhalogenových (např. CYKY) počtu a průřezu žil 5x1,5 až 2,5 mm2</t>
  </si>
  <si>
    <t>397811227</t>
  </si>
  <si>
    <t>https://podminky.urs.cz/item/CS_URS_2025_01/741122142</t>
  </si>
  <si>
    <t>34111090</t>
  </si>
  <si>
    <t>kabel instalační jádro Cu plné izolace PVC plášť PVC 450/750V (CYKY) 5x1,5mm2</t>
  </si>
  <si>
    <t>-2131693742</t>
  </si>
  <si>
    <t>120"5Jx1,5mm</t>
  </si>
  <si>
    <t>90"5Ox1,5mm</t>
  </si>
  <si>
    <t>210*1,12 'Přepočtené koeficientem množství</t>
  </si>
  <si>
    <t>34111094</t>
  </si>
  <si>
    <t>kabel instalační jádro Cu plné izolace PVC plášť PVC 450/750V (CYKY) 5x2,5mm2</t>
  </si>
  <si>
    <t>-1090457055</t>
  </si>
  <si>
    <t>110"5Jx2,5mm</t>
  </si>
  <si>
    <t>110*1,12 'Přepočtené koeficientem množství</t>
  </si>
  <si>
    <t>741210102</t>
  </si>
  <si>
    <t>Montáž rozvaděčů litinových, hliníkových nebo plastových bez zapojení vodičů sestavy hmotnosti do 100 kg</t>
  </si>
  <si>
    <t>1504671964</t>
  </si>
  <si>
    <t>https://podminky.urs.cz/item/CS_URS_2025_01/741210102</t>
  </si>
  <si>
    <t>741.r02</t>
  </si>
  <si>
    <t>hlavní rozváděč objektu RH - nástěnná průmyslová rozvodnice</t>
  </si>
  <si>
    <t>-1299666160</t>
  </si>
  <si>
    <t>Poznámka k položce:_x000d_
Jistící, ovládací, ochranné prvky (viz. příloha 09).</t>
  </si>
  <si>
    <t>741310101</t>
  </si>
  <si>
    <t>Montáž spínačů jedno nebo dvoupólových polozapuštěných nebo zapuštěných se zapojením vodičů bezšroubové připojení spínačů, řazení 1-jednopólových</t>
  </si>
  <si>
    <t>157860670</t>
  </si>
  <si>
    <t>https://podminky.urs.cz/item/CS_URS_2025_01/741310101</t>
  </si>
  <si>
    <t>741.r03</t>
  </si>
  <si>
    <t>spínač jednopólový řaz.1 komplet včetně rámečku, přistroj, klapka, 230V/10A, IP20</t>
  </si>
  <si>
    <t>733333201</t>
  </si>
  <si>
    <t>741310112</t>
  </si>
  <si>
    <t>Montáž spínačů jedno nebo dvoupólových polozapuštěných nebo zapuštěných se zapojením vodičů bezšroubové připojení ovladačů, řazení 0/1-tlačítkových zapínacích/vypínacích</t>
  </si>
  <si>
    <t>1476491721</t>
  </si>
  <si>
    <t>https://podminky.urs.cz/item/CS_URS_2025_01/741310112</t>
  </si>
  <si>
    <t>741.r04</t>
  </si>
  <si>
    <t>žaluziový, roletový ovladač 230V/10A</t>
  </si>
  <si>
    <t>33348691</t>
  </si>
  <si>
    <t>741310121</t>
  </si>
  <si>
    <t>Montáž spínačů jedno nebo dvoupólových polozapuštěných nebo zapuštěných se zapojením vodičů bezšroubové připojení přepínačů, řazení 5-sériových</t>
  </si>
  <si>
    <t>-1467140014</t>
  </si>
  <si>
    <t>https://podminky.urs.cz/item/CS_URS_2025_01/741310121</t>
  </si>
  <si>
    <t>741.r05</t>
  </si>
  <si>
    <t>lustrový přepínač řaz.5 komplet včetně rámečku, přístroj, klapka 230V/10A, IP20</t>
  </si>
  <si>
    <t>-1631821133</t>
  </si>
  <si>
    <t>741310122</t>
  </si>
  <si>
    <t>Montáž spínačů jedno nebo dvoupólových polozapuštěných nebo zapuštěných se zapojením vodičů bezšroubové připojení přepínačů, řazení 6-střídavých</t>
  </si>
  <si>
    <t>877504142</t>
  </si>
  <si>
    <t>https://podminky.urs.cz/item/CS_URS_2025_01/741310122</t>
  </si>
  <si>
    <t>741.r06</t>
  </si>
  <si>
    <t>přepínač střídavý řaz.6 komplet včetně rámečku, přístroj, klapka 230V/10A, IP20</t>
  </si>
  <si>
    <t>318921760</t>
  </si>
  <si>
    <t>741310125</t>
  </si>
  <si>
    <t>Montáž spínačů jedno nebo dvoupólových polozapuštěných nebo zapuštěných se zapojením vodičů bezšroubové připojení přepínačů, řazení 6+6-dvojitých střídavých</t>
  </si>
  <si>
    <t>-522749627</t>
  </si>
  <si>
    <t>https://podminky.urs.cz/item/CS_URS_2025_01/741310125</t>
  </si>
  <si>
    <t>741.r07</t>
  </si>
  <si>
    <t>přepínač střídavý dvojitý řaz.6+6 komplet včetně rámečku, přístroj, klapka 230V/10A, IP20</t>
  </si>
  <si>
    <t>1733768520</t>
  </si>
  <si>
    <t>741310126</t>
  </si>
  <si>
    <t>Montáž spínačů jedno nebo dvoupólových polozapuštěných nebo zapuštěných se zapojením vodičů bezšroubové připojení přepínačů, řazení 7-křížových</t>
  </si>
  <si>
    <t>-194744806</t>
  </si>
  <si>
    <t>https://podminky.urs.cz/item/CS_URS_2025_01/741310126</t>
  </si>
  <si>
    <t>741.r08</t>
  </si>
  <si>
    <t>přepínač křížový řaz.7 komplet včetně rámečku, přístroj, klapka 230V/10A, IP20</t>
  </si>
  <si>
    <t>-62216333</t>
  </si>
  <si>
    <t>741311071</t>
  </si>
  <si>
    <t>Montáž spínačů speciálních se zapojením vodičů tlačítka nouzového zastavení/vypnutí TOTAL STOP přisazeného nebo nástěnného</t>
  </si>
  <si>
    <t>-960179671</t>
  </si>
  <si>
    <t>https://podminky.urs.cz/item/CS_URS_2025_01/741311071</t>
  </si>
  <si>
    <t>741.r09</t>
  </si>
  <si>
    <t>typové bezpečnostní tlačítko TOTAL STOP</t>
  </si>
  <si>
    <t>2067173647</t>
  </si>
  <si>
    <t>741313001</t>
  </si>
  <si>
    <t>Montáž zásuvek domovních se zapojením vodičů bezšroubové připojení polozapuštěných nebo zapuštěných 10/16 A, provedení 2P + PE</t>
  </si>
  <si>
    <t>-2047665129</t>
  </si>
  <si>
    <t>https://podminky.urs.cz/item/CS_URS_2025_01/741313001</t>
  </si>
  <si>
    <t>741.r10</t>
  </si>
  <si>
    <t>zásuvka jednonásobná komplet včetně vícenásobného rámečku 230V/16A, IP20</t>
  </si>
  <si>
    <t>-666036996</t>
  </si>
  <si>
    <t>741313011</t>
  </si>
  <si>
    <t>Montáž zásuvek domovních se zapojením vodičů bezšroubové připojení chráněných v krabici 10/16 A, pro prostředí normální, provedení 2P + PE</t>
  </si>
  <si>
    <t>1234915128</t>
  </si>
  <si>
    <t>https://podminky.urs.cz/item/CS_URS_2025_01/741313011</t>
  </si>
  <si>
    <t>741.r11</t>
  </si>
  <si>
    <t>zásuvka jednonásobná do vícenásobných ráměčků, zapuštěná montáž s ochranými clonkami IP40(4)</t>
  </si>
  <si>
    <t>1729846551</t>
  </si>
  <si>
    <t>741313081</t>
  </si>
  <si>
    <t>Montáž zásuvek domovních se zapojením vodičů šroubové připojení venkovní nebo mokré, provedení 2P</t>
  </si>
  <si>
    <t>1984692560</t>
  </si>
  <si>
    <t>https://podminky.urs.cz/item/CS_URS_2025_01/741313081</t>
  </si>
  <si>
    <t>741.r12</t>
  </si>
  <si>
    <t>zásuvka jednonásobná komplet včetně vícenásobného rámečku 230V/16A, IP44 venkovní</t>
  </si>
  <si>
    <t>-169605890</t>
  </si>
  <si>
    <t>741313111</t>
  </si>
  <si>
    <t>Montáž zásuvek průmyslových se zapojením vodičů spojovacích, provedení IP 67 3P+PE 16 A</t>
  </si>
  <si>
    <t>-1460244838</t>
  </si>
  <si>
    <t>https://podminky.urs.cz/item/CS_URS_2025_01/741313111</t>
  </si>
  <si>
    <t>741.r13</t>
  </si>
  <si>
    <t>zásuvka 400V/16A</t>
  </si>
  <si>
    <t>-685254192</t>
  </si>
  <si>
    <t>741372002</t>
  </si>
  <si>
    <t>Montáž svítidel s integrovaným zdrojem LED se zapojením vodičů interiérových přisazených nástěnných páskových lištových</t>
  </si>
  <si>
    <t>-310488466</t>
  </si>
  <si>
    <t>https://podminky.urs.cz/item/CS_URS_2025_01/741372002</t>
  </si>
  <si>
    <t>741.r14</t>
  </si>
  <si>
    <t>LED pásek 7W/m včetně zdroje - kuchyňská linka</t>
  </si>
  <si>
    <t>2038589080</t>
  </si>
  <si>
    <t>741372022</t>
  </si>
  <si>
    <t>Montáž svítidel s integrovaným zdrojem LED se zapojením vodičů interiérových přisazených nástěnných hranatých nebo kruhových, plochy přes 0,09 do 0,36 m2</t>
  </si>
  <si>
    <t>-306886659</t>
  </si>
  <si>
    <t>https://podminky.urs.cz/item/CS_URS_2025_01/741372022</t>
  </si>
  <si>
    <t>741.r15</t>
  </si>
  <si>
    <t>kruhové přisazené LED svítidlo s plastovým krytem IP40 34W/3900lm DIM</t>
  </si>
  <si>
    <t>-505301326</t>
  </si>
  <si>
    <t>741.r16</t>
  </si>
  <si>
    <t>LED nástěnné svítidlo do společných prostor (půda) 27W/2900lm</t>
  </si>
  <si>
    <t>-1667687340</t>
  </si>
  <si>
    <t>741.r17</t>
  </si>
  <si>
    <t>přisazený LED panel 4000lm/35W s nižším UGR 19, Ra80</t>
  </si>
  <si>
    <t>2006360144</t>
  </si>
  <si>
    <t>741.r18</t>
  </si>
  <si>
    <t>přisazený LED panel 5600lm/54W s nižším UGR 19, Ra80</t>
  </si>
  <si>
    <t>1820826537</t>
  </si>
  <si>
    <t>741.r19</t>
  </si>
  <si>
    <t>přisazený LED panel 1750lm/17W s nižším UGR 19, Ra80</t>
  </si>
  <si>
    <t>-706575397</t>
  </si>
  <si>
    <t>741.r20</t>
  </si>
  <si>
    <t>LED nouzové stropní svítidlo 1x2W s vlastním akumulátorem/1h</t>
  </si>
  <si>
    <t>-742289192</t>
  </si>
  <si>
    <t>741.r21</t>
  </si>
  <si>
    <t>LED nouzové svítidlo 2x1W s vlastním akumulátorem se směrem úniku/1h</t>
  </si>
  <si>
    <t>-176194491</t>
  </si>
  <si>
    <t>741372067</t>
  </si>
  <si>
    <t>Montáž svítidel s integrovaným zdrojem LED se zapojením vodičů exteriérových přisazených nástěnných reflektorových se samostatným nebo integrovaným pohybovým čidlem</t>
  </si>
  <si>
    <t>-1231753935</t>
  </si>
  <si>
    <t>https://podminky.urs.cz/item/CS_URS_2025_01/741372067</t>
  </si>
  <si>
    <t>741.r22</t>
  </si>
  <si>
    <t>LED nástěnné venkovní svítidlo na fasádě objektu s pohybovým soumrakovým čidlem min. IP44</t>
  </si>
  <si>
    <t>407309049</t>
  </si>
  <si>
    <t>741372154</t>
  </si>
  <si>
    <t>Montáž svítidel s integrovaným zdrojem LED se zapojením vodičů průmyslových přisazených stropních</t>
  </si>
  <si>
    <t>-1414321544</t>
  </si>
  <si>
    <t>https://podminky.urs.cz/item/CS_URS_2025_01/741372154</t>
  </si>
  <si>
    <t>741.r23</t>
  </si>
  <si>
    <t>LED průmyslové svítidlo 32W/3500lm</t>
  </si>
  <si>
    <t>1498277159</t>
  </si>
  <si>
    <t>741410002</t>
  </si>
  <si>
    <t>Montáž uzemňovacího vedení s upevněním, propojením a připojením pomocí svorek na povrchu pásku průřezu do 300 mm2</t>
  </si>
  <si>
    <t>1204714237</t>
  </si>
  <si>
    <t>https://podminky.urs.cz/item/CS_URS_2025_01/741410002</t>
  </si>
  <si>
    <t>35442062</t>
  </si>
  <si>
    <t>pás zemnící 30x4mm FeZn</t>
  </si>
  <si>
    <t>1766534786</t>
  </si>
  <si>
    <t>Poznámka k položce:_x000d_
Hmotnost 0,95kg/m.</t>
  </si>
  <si>
    <t>40*0,95</t>
  </si>
  <si>
    <t>741.r24</t>
  </si>
  <si>
    <t>Montáž pospojování ochranné přípojnice</t>
  </si>
  <si>
    <t>vlastní</t>
  </si>
  <si>
    <t>-1064189336</t>
  </si>
  <si>
    <t>741.r25</t>
  </si>
  <si>
    <t>hlavní ochranná přípojnice MET</t>
  </si>
  <si>
    <t>1995859162</t>
  </si>
  <si>
    <t>741420001</t>
  </si>
  <si>
    <t>Montáž hromosvodného vedení svodových drátů nebo lan s podpěrami, Ø do 10 mm</t>
  </si>
  <si>
    <t>-1211992819</t>
  </si>
  <si>
    <t>https://podminky.urs.cz/item/CS_URS_2025_01/741420001</t>
  </si>
  <si>
    <t>80"8 AlMgSi</t>
  </si>
  <si>
    <t>10"10 FeZn</t>
  </si>
  <si>
    <t>35441077</t>
  </si>
  <si>
    <t>drát D 8mm AlMgSi</t>
  </si>
  <si>
    <t>1201310015</t>
  </si>
  <si>
    <t>Poznámka k položce:_x000d_
Hmotnost 0,135kg/m.</t>
  </si>
  <si>
    <t>80*0,135</t>
  </si>
  <si>
    <t>35441073</t>
  </si>
  <si>
    <t>drát D 10mm FeZn</t>
  </si>
  <si>
    <t>-1354216358</t>
  </si>
  <si>
    <t>Poznámka k položce:_x000d_
Hmotnost 0,62kg/m.</t>
  </si>
  <si>
    <t>10*0,62</t>
  </si>
  <si>
    <t>35441470</t>
  </si>
  <si>
    <t>podpěra vedení FeZn pod taškovou krytinu 100mm</t>
  </si>
  <si>
    <t>-1827653198</t>
  </si>
  <si>
    <t>741420020</t>
  </si>
  <si>
    <t>Montáž hromosvodného vedení svorek s jedním šroubem</t>
  </si>
  <si>
    <t>142384938</t>
  </si>
  <si>
    <t>https://podminky.urs.cz/item/CS_URS_2025_01/741420020</t>
  </si>
  <si>
    <t>35431015</t>
  </si>
  <si>
    <t>svorka uzemnění FeZn zkušební, spoj hromosvod/uzemnění</t>
  </si>
  <si>
    <t>899594089</t>
  </si>
  <si>
    <t>35431011</t>
  </si>
  <si>
    <t>svorka uzemnění AlMgSi spojovací pro lano D 8-10mm</t>
  </si>
  <si>
    <t>-179717335</t>
  </si>
  <si>
    <t>35441875</t>
  </si>
  <si>
    <t>svorka křížová pro vodič D 6-10mm</t>
  </si>
  <si>
    <t>-73305642</t>
  </si>
  <si>
    <t>741420023</t>
  </si>
  <si>
    <t>Montáž hromosvodného vedení svorek na okapové žlaby</t>
  </si>
  <si>
    <t>-2073731705</t>
  </si>
  <si>
    <t>https://podminky.urs.cz/item/CS_URS_2025_01/741420023</t>
  </si>
  <si>
    <t>35431039</t>
  </si>
  <si>
    <t>svorka uzemnění AlMgSi na okapové žlaby</t>
  </si>
  <si>
    <t>-2081865463</t>
  </si>
  <si>
    <t>741420051</t>
  </si>
  <si>
    <t>Montáž hromosvodného vedení ochranných prvků úhelníků nebo trubek s držáky do zdiva</t>
  </si>
  <si>
    <t>895398281</t>
  </si>
  <si>
    <t>https://podminky.urs.cz/item/CS_URS_2025_01/741420051</t>
  </si>
  <si>
    <t>35441831</t>
  </si>
  <si>
    <t>úhelník ochranný na ochranu svodu - 2000mm, FeZn</t>
  </si>
  <si>
    <t>-1401334653</t>
  </si>
  <si>
    <t>35441832</t>
  </si>
  <si>
    <t>trubka ochranná na ochranu svodu - 1700mm, FeZn</t>
  </si>
  <si>
    <t>-73532240</t>
  </si>
  <si>
    <t>741420083</t>
  </si>
  <si>
    <t>Montáž hromosvodného vedení doplňků štítků k označení svodů</t>
  </si>
  <si>
    <t>2140030140</t>
  </si>
  <si>
    <t>https://podminky.urs.cz/item/CS_URS_2025_01/741420083</t>
  </si>
  <si>
    <t>35442110</t>
  </si>
  <si>
    <t>štítek plastový - čísla svodů</t>
  </si>
  <si>
    <t>-574483411</t>
  </si>
  <si>
    <t>741430004</t>
  </si>
  <si>
    <t>Montáž jímacích tyčí délky do 3 m, na střešní hřeben</t>
  </si>
  <si>
    <t>-1926357959</t>
  </si>
  <si>
    <t>https://podminky.urs.cz/item/CS_URS_2025_01/741430004</t>
  </si>
  <si>
    <t>35441055</t>
  </si>
  <si>
    <t>tyč jímací s kovaným hrotem 1500mm FeZn</t>
  </si>
  <si>
    <t>-673306615</t>
  </si>
  <si>
    <t>741810003</t>
  </si>
  <si>
    <t>Zkoušky a prohlídky elektrických rozvodů a zařízení celková prohlídka a vyhotovení revizní zprávy pro objem montážních prací přes 500 do 1000 tis. Kč</t>
  </si>
  <si>
    <t>-1278382712</t>
  </si>
  <si>
    <t>https://podminky.urs.cz/item/CS_URS_2025_01/741810003</t>
  </si>
  <si>
    <t>741811011</t>
  </si>
  <si>
    <t>Zkoušky a prohlídky rozvodných zařízení kontrola rozváděčů nn, (1 pole) silových, hmotnosti do 200 kg</t>
  </si>
  <si>
    <t>1319914049</t>
  </si>
  <si>
    <t>https://podminky.urs.cz/item/CS_URS_2025_01/741811011</t>
  </si>
  <si>
    <t>741820001</t>
  </si>
  <si>
    <t>Měření zemních odporů zemniče</t>
  </si>
  <si>
    <t>942970694</t>
  </si>
  <si>
    <t>https://podminky.urs.cz/item/CS_URS_2025_01/741820001</t>
  </si>
  <si>
    <t>741820012</t>
  </si>
  <si>
    <t>Měření zemních odporů zemnicí sítě délky pásku přes 100 do 200 m</t>
  </si>
  <si>
    <t>1616625733</t>
  </si>
  <si>
    <t>https://podminky.urs.cz/item/CS_URS_2025_01/741820012</t>
  </si>
  <si>
    <t>741820101</t>
  </si>
  <si>
    <t>Měření osvětlovacího zařízení izolačního stavu svítidel na pracovišti do. 200 ks svítidel</t>
  </si>
  <si>
    <t>1393803394</t>
  </si>
  <si>
    <t>https://podminky.urs.cz/item/CS_URS_2025_01/741820101</t>
  </si>
  <si>
    <t>741820102</t>
  </si>
  <si>
    <t>Měření osvětlovacího zařízení intenzity osvětlení na pracovišti do 50 svítidel</t>
  </si>
  <si>
    <t>468669565</t>
  </si>
  <si>
    <t>https://podminky.urs.cz/item/CS_URS_2025_01/741820102</t>
  </si>
  <si>
    <t>95/50</t>
  </si>
  <si>
    <t>741910414</t>
  </si>
  <si>
    <t>Montáž žlabů bez stojiny a výložníků kovových s podpěrkami a příslušenstvím bez víka, šířky do 250 mm</t>
  </si>
  <si>
    <t>720454458</t>
  </si>
  <si>
    <t>https://podminky.urs.cz/item/CS_URS_2025_01/741910414</t>
  </si>
  <si>
    <t>34575603</t>
  </si>
  <si>
    <t>žlab kabelový drátěný žárově zinkovaný 150/100mm</t>
  </si>
  <si>
    <t>1446727573</t>
  </si>
  <si>
    <t>998741112</t>
  </si>
  <si>
    <t>Přesun hmot pro silnoproud stanovený z hmotnosti přesunovaného materiálu vodorovná dopravní vzdálenost do 50 m s omezením mechanizace v objektech výšky přes 6 do 12 m</t>
  </si>
  <si>
    <t>-1630647969</t>
  </si>
  <si>
    <t>https://podminky.urs.cz/item/CS_URS_2025_01/998741112</t>
  </si>
  <si>
    <t>Práce a dodávky M</t>
  </si>
  <si>
    <t>21-M</t>
  </si>
  <si>
    <t>Elektromontáže</t>
  </si>
  <si>
    <t>210191531</t>
  </si>
  <si>
    <t xml:space="preserve">Montáž skříní bez zapojení vodičů plastových do výklenku, typ </t>
  </si>
  <si>
    <t>-829198038</t>
  </si>
  <si>
    <t>https://podminky.urs.cz/item/CS_URS_2025_01/210191531</t>
  </si>
  <si>
    <t>210191532</t>
  </si>
  <si>
    <t>1542227730</t>
  </si>
  <si>
    <t>https://podminky.urs.cz/item/CS_URS_2025_01/210191532</t>
  </si>
  <si>
    <t>21-M.r01</t>
  </si>
  <si>
    <t>typový společný pilířek v provedení pro rozvodný závod - pojistková skříň + elektroměrový rozváděč</t>
  </si>
  <si>
    <t>-421838479</t>
  </si>
  <si>
    <t>Poznámka k položce:_x000d_
Např.: SS102 + ER513</t>
  </si>
  <si>
    <t>46-M</t>
  </si>
  <si>
    <t>Zemní práce při extr.mont.pracích</t>
  </si>
  <si>
    <t>460791214</t>
  </si>
  <si>
    <t>Montáž trubek ochranných uložených volně do rýhy plastových ohebných, vnitřního průměru přes 90 do 110 mm</t>
  </si>
  <si>
    <t>1846568772</t>
  </si>
  <si>
    <t>https://podminky.urs.cz/item/CS_URS_2025_01/460791214</t>
  </si>
  <si>
    <t>34571355</t>
  </si>
  <si>
    <t>trubka elektroinstalační ohebná dvouplášťová korugovaná HDPE (chránička) D 93/110mm</t>
  </si>
  <si>
    <t>1442215764</t>
  </si>
  <si>
    <t>OST</t>
  </si>
  <si>
    <t>Ostatní</t>
  </si>
  <si>
    <t>OST.r01</t>
  </si>
  <si>
    <t>Součinnost s profesí vytápění - připojení vytápění, prostorové termostaty atd.</t>
  </si>
  <si>
    <t>262144</t>
  </si>
  <si>
    <t>-2084047468</t>
  </si>
  <si>
    <t>OST.r02</t>
  </si>
  <si>
    <t>Demontáž stávající elektroinstalace včetně odvozu, skládkovného</t>
  </si>
  <si>
    <t>-2120383262</t>
  </si>
  <si>
    <t>OST.r03</t>
  </si>
  <si>
    <t>Stavební přípomoce</t>
  </si>
  <si>
    <t>-254472364</t>
  </si>
  <si>
    <t>Poznámka k položce:_x000d_
Drážkování, vrtání prostupů, konstrukce, nika pro rozváděč, atd., včetně likvidace a odvozu.</t>
  </si>
  <si>
    <t>OST.r04</t>
  </si>
  <si>
    <t>Ostatní drobný elektroinstalační materiál</t>
  </si>
  <si>
    <t>-1514904071</t>
  </si>
  <si>
    <t>Poznámka k položce:_x000d_
Kabelové příchytky, kabelové lišty kovové, hmoždinky, šrouby, sádra, chráničky, trubkly pro uložení v podlaze atd.</t>
  </si>
  <si>
    <t>OST.r05</t>
  </si>
  <si>
    <t>Součinnost s rozvodným závodem, podání žádosti, připojení, práce na stávajícím zařízení</t>
  </si>
  <si>
    <t>1771715300</t>
  </si>
  <si>
    <t>04 - Slaboproudá zařízení</t>
  </si>
  <si>
    <t xml:space="preserve">    742 - Elektroinstalace - slaboproud</t>
  </si>
  <si>
    <t xml:space="preserve">    742-1 - Datové rozvody</t>
  </si>
  <si>
    <t xml:space="preserve">    742-2 - PZTS - poplachový zabezpečovací a tísňový systém</t>
  </si>
  <si>
    <t xml:space="preserve">    D1 - </t>
  </si>
  <si>
    <t xml:space="preserve">    742-3 - Kabely</t>
  </si>
  <si>
    <t xml:space="preserve">    742-4 - Kabelové konstrukce, chráničky</t>
  </si>
  <si>
    <t xml:space="preserve">    742-5 - CCTV - kamerový dohled</t>
  </si>
  <si>
    <t xml:space="preserve">    742-6 - STA-společná televizní anténa</t>
  </si>
  <si>
    <t xml:space="preserve">    742-9 - Telefonní ústředna, IP telefony a interkomy</t>
  </si>
  <si>
    <t xml:space="preserve">    D2 - Systém větrání CHÚC </t>
  </si>
  <si>
    <t xml:space="preserve">    742-10 - Demontáže</t>
  </si>
  <si>
    <t xml:space="preserve">    742-99 - Přesun hmot</t>
  </si>
  <si>
    <t>974032132</t>
  </si>
  <si>
    <t>Vysekání rýh ve stěnách nebo příčkách z dutých cihel, tvárnic, desek z dutých cihel nebo tvárnic do hl. 50 mm a šířky do 70 mm</t>
  </si>
  <si>
    <t>https://podminky.urs.cz/item/CS_URS_2025_01/974032132</t>
  </si>
  <si>
    <t>742</t>
  </si>
  <si>
    <t>Elektroinstalace - slaboproud</t>
  </si>
  <si>
    <t>742-1</t>
  </si>
  <si>
    <t>Datové rozvody</t>
  </si>
  <si>
    <t>742330001</t>
  </si>
  <si>
    <t>Montáž strukturované kabeláže rozvaděče nástěnného</t>
  </si>
  <si>
    <t>https://podminky.urs.cz/item/CS_URS_2025_01/742330001</t>
  </si>
  <si>
    <t>R_0001</t>
  </si>
  <si>
    <t>RACK nástěnný 19" 15U 600X600</t>
  </si>
  <si>
    <t>R_0002</t>
  </si>
  <si>
    <t>Ventilační jednotka do 19" racku 2x ventilátor, vč. termostatu</t>
  </si>
  <si>
    <t>742330012</t>
  </si>
  <si>
    <t>Montáž strukturované kabeláže zařízení do rozvaděče switche, UPS, DVR, server bez nastavení</t>
  </si>
  <si>
    <t>https://podminky.urs.cz/item/CS_URS_2025_01/742330012</t>
  </si>
  <si>
    <t>R_0006</t>
  </si>
  <si>
    <t xml:space="preserve">L2 PoE switch, 24x GE PoE+,  PoE437W, managment (typ upřesní IT)</t>
  </si>
  <si>
    <t>R_0007</t>
  </si>
  <si>
    <t>Interaktivní UPS 1/1fáze 750VA montáž Rack vč. kabeláže</t>
  </si>
  <si>
    <t>742330022</t>
  </si>
  <si>
    <t>Montáž strukturované kabeláže příslušenství a ostatní práce k rozvaděčům napájecího panelu</t>
  </si>
  <si>
    <t>https://podminky.urs.cz/item/CS_URS_2025_01/742330022</t>
  </si>
  <si>
    <t>R_0014</t>
  </si>
  <si>
    <t>19" napájecí panel 6 zásuvek 230V s přep. ochranou</t>
  </si>
  <si>
    <t>742330023</t>
  </si>
  <si>
    <t>Montáž strukturované kabeláže příslušenství a ostatní práce k rozvaděčům vyvazovacíhoho panelu 1U</t>
  </si>
  <si>
    <t>https://podminky.urs.cz/item/CS_URS_2025_01/742330023</t>
  </si>
  <si>
    <t>R_0015</t>
  </si>
  <si>
    <t>VYVAZOVACI PANEL 1U 19" JEDNOSTRANNY</t>
  </si>
  <si>
    <t>742330024</t>
  </si>
  <si>
    <t>Montáž strukturované kabeláže příslušenství a ostatní práce k rozvaděčům patch panelu 24 portů</t>
  </si>
  <si>
    <t>https://podminky.urs.cz/item/CS_URS_2025_01/742330024</t>
  </si>
  <si>
    <t>R_0016</t>
  </si>
  <si>
    <t>PATCH PANEL KOMP 24XRJ45 Cat5e UTP 1U</t>
  </si>
  <si>
    <t>742330042</t>
  </si>
  <si>
    <t>Montáž strukturované kabeláže zásuvek datových pod omítku, do nábytku, do parapetního žlabu nebo podlahové krabice 1 až 6 pozic</t>
  </si>
  <si>
    <t>https://podminky.urs.cz/item/CS_URS_2025_01/742330042</t>
  </si>
  <si>
    <t>R_0020</t>
  </si>
  <si>
    <t>ZASUVKA 2xRJ45 CAT5e UTP</t>
  </si>
  <si>
    <t>R_0021</t>
  </si>
  <si>
    <t>ZASUVKA 1xRJ45 CAT5e UTP</t>
  </si>
  <si>
    <t>R_0021.1</t>
  </si>
  <si>
    <t>19" pevná police do racku</t>
  </si>
  <si>
    <t>742330051</t>
  </si>
  <si>
    <t>Montáž strukturované kabeláže zásuvek datových popis portu zásuvky</t>
  </si>
  <si>
    <t>https://podminky.urs.cz/item/CS_URS_2025_01/742330051</t>
  </si>
  <si>
    <t>742330052</t>
  </si>
  <si>
    <t>Montáž strukturované kabeláže zásuvek datových popis portů patchpanelu</t>
  </si>
  <si>
    <t>https://podminky.urs.cz/item/CS_URS_2025_01/742330052</t>
  </si>
  <si>
    <t>742330101</t>
  </si>
  <si>
    <t>Montáž strukturované kabeláže měření segmentu metalického s vyhotovením protokolu</t>
  </si>
  <si>
    <t>https://podminky.urs.cz/item/CS_URS_2025_01/742330101</t>
  </si>
  <si>
    <t>R_0018</t>
  </si>
  <si>
    <t>Montáž keystone</t>
  </si>
  <si>
    <t>R_0019</t>
  </si>
  <si>
    <t>Samořezný keystone CAT5e RJ45 na kabel</t>
  </si>
  <si>
    <t>742-2</t>
  </si>
  <si>
    <t>PZTS - poplachový zabezpečovací a tísňový systém</t>
  </si>
  <si>
    <t>742220005</t>
  </si>
  <si>
    <t>Montáž ústředny PZTS se zdrojem s komunikátorem přes 1 do 4 linek</t>
  </si>
  <si>
    <t>https://podminky.urs.cz/item/CS_URS_2025_01/742220005</t>
  </si>
  <si>
    <t>R_0045</t>
  </si>
  <si>
    <t>ústředna PZTS kompl. vybavená, 2x sběrnice, přenos LAN, GSM, vč. zdroje, skříně, bezp. tř. 2, aku</t>
  </si>
  <si>
    <t>742220141</t>
  </si>
  <si>
    <t>Montáž klávesnice pro dodanou ústřednu</t>
  </si>
  <si>
    <t>https://podminky.urs.cz/item/CS_URS_2025_01/742220141</t>
  </si>
  <si>
    <t>R_0046</t>
  </si>
  <si>
    <t>LCD klávesnice, RFID, s ovládacím segmentem</t>
  </si>
  <si>
    <t>742220232</t>
  </si>
  <si>
    <t>Montáž příslušenství pro PZTS detektor na stěnu nebo na strop</t>
  </si>
  <si>
    <t>https://podminky.urs.cz/item/CS_URS_2025_01/742220232</t>
  </si>
  <si>
    <t>R_0041</t>
  </si>
  <si>
    <t>PIR detektor sběrnicový</t>
  </si>
  <si>
    <t>R_0012</t>
  </si>
  <si>
    <t>Detektor tepla a kouře drátový do EZS</t>
  </si>
  <si>
    <t>742220236</t>
  </si>
  <si>
    <t>Montáž příslušenství pro PZTS magnetický kontakt závrtný čtyřdrátový</t>
  </si>
  <si>
    <t>https://podminky.urs.cz/item/CS_URS_2025_01/742220236</t>
  </si>
  <si>
    <t>R_0043</t>
  </si>
  <si>
    <t>magnetický kontakt</t>
  </si>
  <si>
    <t>R_0044</t>
  </si>
  <si>
    <t>rozvodná krabička pod omítku vč. svorkovnice</t>
  </si>
  <si>
    <t>742220256</t>
  </si>
  <si>
    <t>Montáž příslušenství pro PZTS siréna zálohovaná s majákem a s akumulátorem 1,2 Ah</t>
  </si>
  <si>
    <t>https://podminky.urs.cz/item/CS_URS_2025_01/742220256</t>
  </si>
  <si>
    <t>R_0044.1</t>
  </si>
  <si>
    <t>Zálohovaná sběrnicová nerezová siréna venkovní 125dB/3m s majákem</t>
  </si>
  <si>
    <t>742220411</t>
  </si>
  <si>
    <t>Nastavení a oživení PZTS oživení systému na jeden detektor</t>
  </si>
  <si>
    <t>https://podminky.urs.cz/item/CS_URS_2025_01/742220411</t>
  </si>
  <si>
    <t>742220511</t>
  </si>
  <si>
    <t>Zkoušky a revize PZTS revize výchozí systému PZTS</t>
  </si>
  <si>
    <t>https://podminky.urs.cz/item/CS_URS_2025_01/742220511</t>
  </si>
  <si>
    <t>R_0025</t>
  </si>
  <si>
    <t>Školení uživatele na ovl. systému EZS</t>
  </si>
  <si>
    <t>D1</t>
  </si>
  <si>
    <t>742-3</t>
  </si>
  <si>
    <t>Kabely</t>
  </si>
  <si>
    <t>741120201</t>
  </si>
  <si>
    <t>Montáž vodičů izolovaných měděných bez ukončení uložených volně plných a laněných s PVC pláštěm, bezhalogenových, ohniodolných (např. CY, CHAH-V) průřezu žíly 1,5 až 16 mm2</t>
  </si>
  <si>
    <t>https://podminky.urs.cz/item/CS_URS_2025_01/741120201</t>
  </si>
  <si>
    <t>34142159</t>
  </si>
  <si>
    <t>vodič silový s Cu jádrem 16mm2 (ZZ)</t>
  </si>
  <si>
    <t>34140826</t>
  </si>
  <si>
    <t>vodič propojovací jádro Cu plné izolace PVC 450/750V (H07V-U) 1x6mm2</t>
  </si>
  <si>
    <t>741122016</t>
  </si>
  <si>
    <t>Montáž kabelů měděných bez ukončení uložených pod omítku plných kulatých (např. CYKY), počtu a průřezu žil 3x2,5 až 6 mm2</t>
  </si>
  <si>
    <t>https://podminky.urs.cz/item/CS_URS_2025_01/741122016</t>
  </si>
  <si>
    <t>R_0106</t>
  </si>
  <si>
    <t>kabel CU 3x1,5 FE180/E90</t>
  </si>
  <si>
    <t>R_0107</t>
  </si>
  <si>
    <t>kabel CU 3x2,5 FE180/E91</t>
  </si>
  <si>
    <t>742121001</t>
  </si>
  <si>
    <t>Montáž kabelů sdělovacích pro vnitřní rozvody počtu žil do 15</t>
  </si>
  <si>
    <t>https://podminky.urs.cz/item/CS_URS_2025_01/742121001</t>
  </si>
  <si>
    <t>R_0108</t>
  </si>
  <si>
    <t>kabel PRAFlaGuard 3x2x0,8 FE180/E90</t>
  </si>
  <si>
    <t>R_0034</t>
  </si>
  <si>
    <t xml:space="preserve">Instalační kabel  CAT5E UTP Dca</t>
  </si>
  <si>
    <t>34121050</t>
  </si>
  <si>
    <t>kabel sdělovací stíněný laminovanou Al fólií s příložným Cu drátem jádro Cu plné izolace PVC plášť PVC 100V (SYKFY) 5x2x0,5mm2</t>
  </si>
  <si>
    <t>34121582</t>
  </si>
  <si>
    <t>kabel ovládací průmyslový stíněný laminovanou Al fólií s příložným Cu drátem jádro Cu plné izolace PVC plášť PVC 250V (JQTQ) 4x0,80mm2</t>
  </si>
  <si>
    <t>R_0054</t>
  </si>
  <si>
    <t>KOAX. KABEL 75 ohm venkovní</t>
  </si>
  <si>
    <t>R_0055</t>
  </si>
  <si>
    <t>KOAX. KABEL 75 ohm vnitřní</t>
  </si>
  <si>
    <t>R_0056</t>
  </si>
  <si>
    <t>Montáž patch kabelů</t>
  </si>
  <si>
    <t>R_0057</t>
  </si>
  <si>
    <t>Kabel Patch UTP CAT6, 2 m</t>
  </si>
  <si>
    <t>R_0059</t>
  </si>
  <si>
    <t>Kabel Patch UTP CAT6, 1 m</t>
  </si>
  <si>
    <t>R_0060</t>
  </si>
  <si>
    <t>Kabel Patch UTP CAT6, 0,5 m</t>
  </si>
  <si>
    <t>742-4</t>
  </si>
  <si>
    <t>Kabelové konstrukce, chráničky</t>
  </si>
  <si>
    <t>742110002</t>
  </si>
  <si>
    <t>Montáž trubek elektroinstalačních plastových ohebných uložených pod omítku</t>
  </si>
  <si>
    <t>https://podminky.urs.cz/item/CS_URS_2025_01/742110002</t>
  </si>
  <si>
    <t>34571073</t>
  </si>
  <si>
    <t>trubka elektroinstalační ohebná z PVC oranžová d 25mm</t>
  </si>
  <si>
    <t>34571075</t>
  </si>
  <si>
    <t>trubka elektroinstalační ohebná z PVC oranžová d 40mm</t>
  </si>
  <si>
    <t>34571050</t>
  </si>
  <si>
    <t>trubka elektroinstalační ohebná EN 500 86-1141 (chránička) D 16/21,2mm</t>
  </si>
  <si>
    <t>742110504</t>
  </si>
  <si>
    <t>Montáž krabic elektroinstalačních s víčkem zapuštěných plastových odbočných kruhových</t>
  </si>
  <si>
    <t>https://podminky.urs.cz/item/CS_URS_2025_01/742110504</t>
  </si>
  <si>
    <t>R_0068</t>
  </si>
  <si>
    <t>Krabice pod omítku 68</t>
  </si>
  <si>
    <t>742111001</t>
  </si>
  <si>
    <t>Montáž příchytek pro kabely samostatné ohniodolné včetně šroubu a hmoždinky</t>
  </si>
  <si>
    <t>https://podminky.urs.cz/item/CS_URS_2025_01/742111001</t>
  </si>
  <si>
    <t>34571760</t>
  </si>
  <si>
    <t>příchytka kovová jednostranná 14,8x10mm</t>
  </si>
  <si>
    <t>tis kus</t>
  </si>
  <si>
    <t>34571790</t>
  </si>
  <si>
    <t>příchytka kovová oboustranná 32,0x10mm</t>
  </si>
  <si>
    <t>742190002</t>
  </si>
  <si>
    <t>Ostatní práce pro trasy značení trasy vedení</t>
  </si>
  <si>
    <t>https://podminky.urs.cz/item/CS_URS_2025_01/742190002</t>
  </si>
  <si>
    <t>742190004</t>
  </si>
  <si>
    <t>Ostatní práce pro trasy vložení požárně těsnicího materiálu pro prostup</t>
  </si>
  <si>
    <t>https://podminky.urs.cz/item/CS_URS_2025_01/742190004</t>
  </si>
  <si>
    <t>R_0069</t>
  </si>
  <si>
    <t>požární ucpávka kartuše 310ml</t>
  </si>
  <si>
    <t>953991111</t>
  </si>
  <si>
    <t>Dodání a osazení hmoždinek včetně vyvrtání otvorů (s dodáním hmot) ve stěnách do zdiva z cihel nebo měkkého kamene, vnější profil hmoždinky 6 až 8 mm</t>
  </si>
  <si>
    <t>https://podminky.urs.cz/item/CS_URS_2025_01/953991111</t>
  </si>
  <si>
    <t>742-5</t>
  </si>
  <si>
    <t>CCTV - kamerový dohled</t>
  </si>
  <si>
    <t>742123001</t>
  </si>
  <si>
    <t>Montáž přepěťové ochrany pro slaboproudá zařízení</t>
  </si>
  <si>
    <t>https://podminky.urs.cz/item/CS_URS_2025_01/742123001</t>
  </si>
  <si>
    <t>R_0039</t>
  </si>
  <si>
    <t>přepěťová ochrana pro venkovní IP kameru, dvoustupňová ochrana, PoE dle EEE 802.3af, PE svorka, plast. kryt</t>
  </si>
  <si>
    <t>742230003</t>
  </si>
  <si>
    <t>Montáž kamerového systému venkovní kamery</t>
  </si>
  <si>
    <t>https://podminky.urs.cz/item/CS_URS_2025_01/742230003</t>
  </si>
  <si>
    <t>R_0035</t>
  </si>
  <si>
    <t>4MPX venkovn Bullet IP kamera, objektiv f=2.8mm (109°), 1/2.5" Progressive CMOS, 0.008Lux, WDR 120dB, 3DDNR, ICR, EXIR LED 30m, 2688 x 1520/25fps, H.265+/H.265 / H.264+/H.264/MJPEG (triple stream), Smart funkce, Micro SD/SDHC/SDXC slot, IP67, DC12V/PoE, d</t>
  </si>
  <si>
    <t>742230009</t>
  </si>
  <si>
    <t>Montáž kamerového systému samolepky "Střeženo kamerovým systémem"</t>
  </si>
  <si>
    <t>https://podminky.urs.cz/item/CS_URS_2025_01/742230009</t>
  </si>
  <si>
    <t>R_0038</t>
  </si>
  <si>
    <t>Samolepka "Střeženo kamerovým systémem."</t>
  </si>
  <si>
    <t>742230103</t>
  </si>
  <si>
    <t>Montáž kamerového systému nastavení a instalace nastavení záběru podle přání uživatele</t>
  </si>
  <si>
    <t>https://podminky.urs.cz/item/CS_URS_2025_01/742230103</t>
  </si>
  <si>
    <t>R_0033</t>
  </si>
  <si>
    <t>Školení uživatele na ovl. systému CCTV</t>
  </si>
  <si>
    <t>R_0048</t>
  </si>
  <si>
    <t>Montáž kamerového systému DVR nebo NAS, nahrávacího zařízení pro kamery</t>
  </si>
  <si>
    <t>https://podminky.urs.cz/item/CS_URS_2025_01/R_0048</t>
  </si>
  <si>
    <t>R_0049</t>
  </si>
  <si>
    <t xml:space="preserve">NVR rekordér pro 4 IP kamer,  rozlišení záznamu až 12MP, datový tok až 160Mbps, 2xSATA HDD</t>
  </si>
  <si>
    <t>R_0050</t>
  </si>
  <si>
    <t xml:space="preserve">Pevný SATA disk do DVR/NVR, kapacita 4TB, 5400 otáček, SATA III (6 Gbit/s), vhodny pro  DVR a NVR</t>
  </si>
  <si>
    <t>742-6</t>
  </si>
  <si>
    <t>STA-společná televizní anténa</t>
  </si>
  <si>
    <t>742420021</t>
  </si>
  <si>
    <t>Montáž společné televizní antény antenního stožáru včetně upevňovacího materiálu</t>
  </si>
  <si>
    <t>https://podminky.urs.cz/item/CS_URS_2025_01/742420021</t>
  </si>
  <si>
    <t>R_0076</t>
  </si>
  <si>
    <t>Anténní stožár prům.48mm, délka 1500mm žárově zinkovaný,vč. oddáleného jímače, montáž na stěnu</t>
  </si>
  <si>
    <t>742420031</t>
  </si>
  <si>
    <t>Montáž společné televizní antény antenního předzesilovače</t>
  </si>
  <si>
    <t>https://podminky.urs.cz/item/CS_URS_2025_01/742420031</t>
  </si>
  <si>
    <t>R_0077</t>
  </si>
  <si>
    <t>ANTENNI PREDZESILOVAC VHF/UHF</t>
  </si>
  <si>
    <t>742420061</t>
  </si>
  <si>
    <t>Montáž společné televizní antény rozvodnice STA</t>
  </si>
  <si>
    <t>https://podminky.urs.cz/item/CS_URS_2025_01/742420061</t>
  </si>
  <si>
    <t>R_0077.1</t>
  </si>
  <si>
    <t>rozvaděč STA 400x400x150</t>
  </si>
  <si>
    <t>742420041</t>
  </si>
  <si>
    <t>Montáž společné televizní antény antenního domovního zesilovače</t>
  </si>
  <si>
    <t>https://podminky.urs.cz/item/CS_URS_2025_01/742420041</t>
  </si>
  <si>
    <t>R_0078</t>
  </si>
  <si>
    <t>domovní zesilovač, 22 dB, 1 vstup VHF/UHF, 2 výstupy, LTE700</t>
  </si>
  <si>
    <t>742420051</t>
  </si>
  <si>
    <t>Montáž společné televizní antény antenního rozbočovače</t>
  </si>
  <si>
    <t>https://podminky.urs.cz/item/CS_URS_2025_01/742420051</t>
  </si>
  <si>
    <t>R_0079</t>
  </si>
  <si>
    <t>rozbočovač 3 výstupy, F konektor</t>
  </si>
  <si>
    <t>742420111</t>
  </si>
  <si>
    <t>Montáž společné televizní antény F konektoru</t>
  </si>
  <si>
    <t>https://podminky.urs.cz/item/CS_URS_2025_01/742420111</t>
  </si>
  <si>
    <t>R_0080</t>
  </si>
  <si>
    <t>ANTENNI KONEKTOR 75 OHM</t>
  </si>
  <si>
    <t>742420121</t>
  </si>
  <si>
    <t>Montáž společné televizní antény televizní zásuvky koncové nebo průběžné</t>
  </si>
  <si>
    <t>https://podminky.urs.cz/item/CS_URS_2025_01/742420121</t>
  </si>
  <si>
    <t>37451121</t>
  </si>
  <si>
    <t>zásuvka tv+r bílá</t>
  </si>
  <si>
    <t>742420201</t>
  </si>
  <si>
    <t>Montáž společné televizní antény nastavení zesilovače dle úrovně na zásuvkách</t>
  </si>
  <si>
    <t>https://podminky.urs.cz/item/CS_URS_2025_01/742420201</t>
  </si>
  <si>
    <t>R_0072</t>
  </si>
  <si>
    <t>Měření signálu DVB-T2</t>
  </si>
  <si>
    <t>R_0073</t>
  </si>
  <si>
    <t>Montáž venkovní televizní antény</t>
  </si>
  <si>
    <t>R_0075</t>
  </si>
  <si>
    <t>ANTENA DVB-T/T2</t>
  </si>
  <si>
    <t>R_0081</t>
  </si>
  <si>
    <t>Měření úrovně signálu na zásuvkách TV+R</t>
  </si>
  <si>
    <t>R_0082</t>
  </si>
  <si>
    <t>jemná koaxiální ochrana vč. boxu</t>
  </si>
  <si>
    <t>R_0080.1</t>
  </si>
  <si>
    <t>montáž jemné koaxiální ochrany</t>
  </si>
  <si>
    <t>R_0082.1</t>
  </si>
  <si>
    <t>hrubá koaxiální ochrana vč. boxu</t>
  </si>
  <si>
    <t>R_0080.2</t>
  </si>
  <si>
    <t>montáž hrubé koaxiální ochrany</t>
  </si>
  <si>
    <t>742-9</t>
  </si>
  <si>
    <t>Telefonní ústředna, IP telefony a interkomy</t>
  </si>
  <si>
    <t>742310002</t>
  </si>
  <si>
    <t>Montáž domovního telefonu komunikačního tabla</t>
  </si>
  <si>
    <t>https://podminky.urs.cz/item/CS_URS_2025_01/742310002</t>
  </si>
  <si>
    <t>R_0099</t>
  </si>
  <si>
    <t>Video IP interkom, 3x tlačřítko nerez, 3Mpx kamera s automatickým osvětlením, IR, IP65, PoE,2x výstupní relé pro otevření dveřídvě výstupní relé, montáž pod omítku</t>
  </si>
  <si>
    <t>742310004</t>
  </si>
  <si>
    <t>Montáž domovního telefonu elektroinstalační krabice pod tablo</t>
  </si>
  <si>
    <t>https://podminky.urs.cz/item/CS_URS_2025_01/742310004</t>
  </si>
  <si>
    <t>R_0109</t>
  </si>
  <si>
    <t>Elektroinstalační krabice pod tablo</t>
  </si>
  <si>
    <t>742310006</t>
  </si>
  <si>
    <t>Montáž domovního telefonu nástěnného audio/video telefonu</t>
  </si>
  <si>
    <t>https://podminky.urs.cz/item/CS_URS_2025_01/742310006</t>
  </si>
  <si>
    <t>R_0100</t>
  </si>
  <si>
    <t>bytový barevný IP monitor 7"-10", 1024x600, mikrofon, reproduktor, možnost připojení IP kamer, SD slot pro záznam na paměťovou kartu, RJ45 (LAN), napájení POE, čeština</t>
  </si>
  <si>
    <t>742320012</t>
  </si>
  <si>
    <t>Montáž elektricky ovládaných zámků elektromechanických včetně trasy dveřmi a přechodové krabice</t>
  </si>
  <si>
    <t>https://podminky.urs.cz/item/CS_URS_2025_01/742320012</t>
  </si>
  <si>
    <t>R_0104</t>
  </si>
  <si>
    <t>Elektromechanický hluboký samozamykací panikový zámek</t>
  </si>
  <si>
    <t>R_0105</t>
  </si>
  <si>
    <t>10m propojovací kabel s konektorem pro el. zámky</t>
  </si>
  <si>
    <t>R_0106.1</t>
  </si>
  <si>
    <t>kabelová zadlabávací průchodka 480 mm</t>
  </si>
  <si>
    <t>R_0107.1</t>
  </si>
  <si>
    <t>Univerzální protiplech pro elektromech. zámky, šířka 23,8 mm</t>
  </si>
  <si>
    <t>R_0102</t>
  </si>
  <si>
    <t>Montáž bezpečnostního kování</t>
  </si>
  <si>
    <t>R_0108.1</t>
  </si>
  <si>
    <t>Bezpečnostní kování klika x klika pro el. mech zámek, 9mm dělený čtyřhran</t>
  </si>
  <si>
    <t>742320031</t>
  </si>
  <si>
    <t>Montáž elektricky ovládaných zámků ostatní prvky napájecího zdroje</t>
  </si>
  <si>
    <t>https://podminky.urs.cz/item/CS_URS_2025_01/742320031</t>
  </si>
  <si>
    <t>40466002</t>
  </si>
  <si>
    <t>box se systémovým zdrojem 5A/12V a spínaným zdrojem 75W/15VDC</t>
  </si>
  <si>
    <t>R_0090</t>
  </si>
  <si>
    <t>Oživení, nastavení</t>
  </si>
  <si>
    <t>soub.</t>
  </si>
  <si>
    <t>D2</t>
  </si>
  <si>
    <t xml:space="preserve">Systém větrání CHÚC </t>
  </si>
  <si>
    <t>R_0081.1</t>
  </si>
  <si>
    <t>Montáž dveřního pohonu</t>
  </si>
  <si>
    <t>elektrický dveřní pohon 24V ref. výrobek DDS 54/500</t>
  </si>
  <si>
    <t>R_0083</t>
  </si>
  <si>
    <t>Montáž lineárního pohonu</t>
  </si>
  <si>
    <t>R_0084</t>
  </si>
  <si>
    <t>Lineární pohon - samostatný</t>
  </si>
  <si>
    <t>R_0085</t>
  </si>
  <si>
    <t>Montáž konzole</t>
  </si>
  <si>
    <t>R_0086</t>
  </si>
  <si>
    <t>SK - D (konzole)</t>
  </si>
  <si>
    <t>R_0087</t>
  </si>
  <si>
    <t>UK 50 (konzole)</t>
  </si>
  <si>
    <t>R_0088</t>
  </si>
  <si>
    <t xml:space="preserve">elektromotorický zámek  - komplet vč. systémového kabelu, protiplechy - před dodávkou zámků nutno zaměřit a případně upravit typ dle dveří! ČSN EN 1627 - Odolnost proti násilnému vniknutí, ČSN EN 179 - Pro únikové východy, ČSN EN 1125 - Pro panikové únikové východy, ČSN EN 1634-1 - Pro požárně odolné dveře</t>
  </si>
  <si>
    <t>elektromechanický zámek - komplet vč. systémového kabelu, protiplechy - před dodávkou zámků nutno zaměřit a případně upravit typ dle dveří! ČSN EN 1627 - Odolnost proti násilnému vniknutí, ČSN EN 179 - Pro únikové východy, ČSN EN 1125 - Pro panikové únikové východy, ČSN EN 1634-1 - Pro požárně odolné dveře</t>
  </si>
  <si>
    <t>R_0089</t>
  </si>
  <si>
    <t>bezpečnostní kování klika-koule, dělený čtyřhran, průchodka do stěny</t>
  </si>
  <si>
    <t>R_0091</t>
  </si>
  <si>
    <t>bezpečnostní kování klika-klika, dělený čtyřhran, průchodka do stěny</t>
  </si>
  <si>
    <t>R_0102.1</t>
  </si>
  <si>
    <t>Montáž pohonu okna</t>
  </si>
  <si>
    <t>R_0094</t>
  </si>
  <si>
    <t>Pohon okna pro odvod kouře - elektrický pohon 24 V)</t>
  </si>
  <si>
    <t>R_0095</t>
  </si>
  <si>
    <t>CDC konzole pro střešní okno</t>
  </si>
  <si>
    <t>R_0109.1</t>
  </si>
  <si>
    <t>montáž řídící jednotky</t>
  </si>
  <si>
    <t>R_0098</t>
  </si>
  <si>
    <t>řídící jednotka CHUC</t>
  </si>
  <si>
    <t>R_0109.2</t>
  </si>
  <si>
    <t>montáž Akku</t>
  </si>
  <si>
    <t>R_0099.1</t>
  </si>
  <si>
    <t xml:space="preserve">Akku  (12 V, 3,4 Ah)</t>
  </si>
  <si>
    <t>R_0109.3</t>
  </si>
  <si>
    <t>montáž modulů</t>
  </si>
  <si>
    <t>R_0100.1</t>
  </si>
  <si>
    <t>TR -K modul</t>
  </si>
  <si>
    <t>R_0101</t>
  </si>
  <si>
    <t>24V, 230V. 6 A reléový komunikační modul</t>
  </si>
  <si>
    <t>R_0109.4</t>
  </si>
  <si>
    <t>montáž detektorů</t>
  </si>
  <si>
    <t>optický detektor kouře</t>
  </si>
  <si>
    <t>R_0104.1</t>
  </si>
  <si>
    <t>detektor deště</t>
  </si>
  <si>
    <t>R_0109.5</t>
  </si>
  <si>
    <t>montáž tlačítek</t>
  </si>
  <si>
    <t>R_0103</t>
  </si>
  <si>
    <t>bezpečnostní tlačítko</t>
  </si>
  <si>
    <t>R_0105.1</t>
  </si>
  <si>
    <t>BEC/FK/24V větrací tlačítko</t>
  </si>
  <si>
    <t>R_0109.6</t>
  </si>
  <si>
    <t>montáž a zprovoznění systému odvětrání, protokol</t>
  </si>
  <si>
    <t>hod</t>
  </si>
  <si>
    <t>R_0109.7</t>
  </si>
  <si>
    <t>montáž rozvaděče</t>
  </si>
  <si>
    <t>R_0103.1</t>
  </si>
  <si>
    <t>rozvaděč EI30DP1 400x400mm(vnitřní rozměr) hl.150mm (R-SLBx páteřní rozvody)</t>
  </si>
  <si>
    <t>742-10</t>
  </si>
  <si>
    <t>Demontáže</t>
  </si>
  <si>
    <t>742330801</t>
  </si>
  <si>
    <t>Demontáž strukturované kabeláže rozvaděče nástěnného</t>
  </si>
  <si>
    <t>https://podminky.urs.cz/item/CS_URS_2025_01/742330801</t>
  </si>
  <si>
    <t>R_1001</t>
  </si>
  <si>
    <t>Demontáž venkovní AP WiFi</t>
  </si>
  <si>
    <t>R_1002</t>
  </si>
  <si>
    <t>Demontáž anténního stožáru mikrovlnného spoje</t>
  </si>
  <si>
    <t>742-99</t>
  </si>
  <si>
    <t>998742101</t>
  </si>
  <si>
    <t>Přesun hmot pro slaboproud stanovený z hmotnosti přesunovaného materiálu vodorovná dopravní vzdálenost do 50 m základní v objektech výšky do 6 m</t>
  </si>
  <si>
    <t>https://podminky.urs.cz/item/CS_URS_2025_01/998742101</t>
  </si>
  <si>
    <t>05 - VZT</t>
  </si>
  <si>
    <t>1 - Zař. č. 1 - Větrání školky - přívod</t>
  </si>
  <si>
    <t>1A - Zař. č. 1A - Větrání školky - odvod</t>
  </si>
  <si>
    <t>DC - Doplňkové činnosti</t>
  </si>
  <si>
    <t>Zař. č. 1 - Větrání školky - přívod</t>
  </si>
  <si>
    <t>751611116</t>
  </si>
  <si>
    <t>Montáž vzduchotechnické jednotky s rekuperací tepla centrální stojaté s výměnou vzduchu přes 1000 do 5000 m3/h</t>
  </si>
  <si>
    <t>1593276698</t>
  </si>
  <si>
    <t>https://podminky.urs.cz/item/CS_URS_2025_01/751611116</t>
  </si>
  <si>
    <t>1.001</t>
  </si>
  <si>
    <t>VZT jednotka, Vp= 1900 m3/h, Vo=2170 m3/h, dp= 350Pa, 400V, elektrický ohřev 8kW, zpětné získávání tepla účinnost 75%, pružné vložky, uzavírací klapka na servo, filtrační komora F7</t>
  </si>
  <si>
    <t>ks</t>
  </si>
  <si>
    <t>-551258612</t>
  </si>
  <si>
    <t>751344122</t>
  </si>
  <si>
    <t>Montáž tlumičů hluku pro čtyřhranné potrubí, průřezu přes 0,150 do 0,300 m2</t>
  </si>
  <si>
    <t>825944593</t>
  </si>
  <si>
    <t>https://podminky.urs.cz/item/CS_URS_2025_01/751344122</t>
  </si>
  <si>
    <t>1.150</t>
  </si>
  <si>
    <t>Tlumič hluku, čtyřhranný, připojovací rozměr 600x350 mm, délka 1000 mm</t>
  </si>
  <si>
    <t>-1852310397</t>
  </si>
  <si>
    <t>1.300</t>
  </si>
  <si>
    <t>Požární klapka, čtyřhranná, o rozměrech 400x250 mm, se servopohonem - napájecí napětí AC 230 V</t>
  </si>
  <si>
    <t>Poznámka k položce:_x000d_
dodávka a montáž</t>
  </si>
  <si>
    <t>1.301</t>
  </si>
  <si>
    <t>Požární klapka, čtyřhranná, o rozměrech 500x250 mm, se servopohonem - napájecí napětí AC 230 V</t>
  </si>
  <si>
    <t>1.302</t>
  </si>
  <si>
    <t>Požární klapka, d160, se servopohonem s přírubou na kruh. potrubí</t>
  </si>
  <si>
    <t>1.303</t>
  </si>
  <si>
    <t>Požární klapka, čtyřhranná, o rozměrech 250x200 mm, se servopohonem - napájecí napětí AC 230 V</t>
  </si>
  <si>
    <t>1.304</t>
  </si>
  <si>
    <t>Požární klapka, d200, se servopohonem s přírubou na kruh. potrubí</t>
  </si>
  <si>
    <t>1.305</t>
  </si>
  <si>
    <t>1.306</t>
  </si>
  <si>
    <t>Požární klapka, čtyřhranná, o rozměrech 200x200 mm, se servopohonem - napájecí napětí AC 230 V</t>
  </si>
  <si>
    <t>1.307</t>
  </si>
  <si>
    <t>1.308</t>
  </si>
  <si>
    <t>751311091</t>
  </si>
  <si>
    <t>Montáž vyústi čtyřhranné do čtyřhranného potrubí, průřezu do 0,040 m2</t>
  </si>
  <si>
    <t>1944151723</t>
  </si>
  <si>
    <t>https://podminky.urs.cz/item/CS_URS_2025_01/751311091</t>
  </si>
  <si>
    <t>1.400</t>
  </si>
  <si>
    <t>Vyústka VZT, rozměr 425x75 mm, dvouřadá, s upevňovacím rámem, s otočnými listy</t>
  </si>
  <si>
    <t>14239176</t>
  </si>
  <si>
    <t>751311092</t>
  </si>
  <si>
    <t>Montáž vyústi čtyřhranné do čtyřhranného potrubí, průřezu přes 0,040 do 0,080 m2</t>
  </si>
  <si>
    <t>1787689210</t>
  </si>
  <si>
    <t>https://podminky.urs.cz/item/CS_URS_2025_01/751311092</t>
  </si>
  <si>
    <t>1.401</t>
  </si>
  <si>
    <t>Vyústka VZT, rozměr 520x100 mm, dvouřadá, s upevňovacím rámem, s otočnými listy</t>
  </si>
  <si>
    <t>-1242205818</t>
  </si>
  <si>
    <t>751311111</t>
  </si>
  <si>
    <t>Montáž vyústi čtyřhranné do kruhového potrubí, průřezu do 0,040 m2</t>
  </si>
  <si>
    <t>-784331522</t>
  </si>
  <si>
    <t>https://podminky.urs.cz/item/CS_URS_2025_01/751311111</t>
  </si>
  <si>
    <t>4+3+1</t>
  </si>
  <si>
    <t>1.402</t>
  </si>
  <si>
    <t>Vyústka VZT, Vyústka z ocelového plechu pro kruhové potrubí, dvouřadá, průměr potrubí 160 mm, 225x75 mm, hloubka vyústky 54 mm, s regulací typu R1 s protiběžnými listy</t>
  </si>
  <si>
    <t>766304453</t>
  </si>
  <si>
    <t>1.403</t>
  </si>
  <si>
    <t>Vyústka VZT, Vyústka z ocelového plechu pro kruhové potrubí, dvouřadá, průměr potrubí 200 mm, 425x75 mm, hloubka vyústky 53 mm, s regulací typu R1 s protiběžnými listy</t>
  </si>
  <si>
    <t>1280308481</t>
  </si>
  <si>
    <t>1.404</t>
  </si>
  <si>
    <t>Vyústka VZT, Vyústka z ocelového plechu pro kruhové potrubí, dvouřadá, průměr potrubí 160 mm, 425x75 mm, hloubka vyústky 54 mm, s regulací typu R1 s protiběžnými listy</t>
  </si>
  <si>
    <t>-1917207523</t>
  </si>
  <si>
    <t>751398021</t>
  </si>
  <si>
    <t>Montáž ostatních zařízení větrací mřížky stěnové, průřezu do 0,040 m2</t>
  </si>
  <si>
    <t>1594479756</t>
  </si>
  <si>
    <t>https://podminky.urs.cz/item/CS_URS_2025_01/751398021</t>
  </si>
  <si>
    <t>4+4</t>
  </si>
  <si>
    <t>1.406</t>
  </si>
  <si>
    <t>Mřížka, 420x120 mm, do potrubí</t>
  </si>
  <si>
    <t>-282978959</t>
  </si>
  <si>
    <t>1.407</t>
  </si>
  <si>
    <t>Mřížka, 420x200 mm, do potrubí</t>
  </si>
  <si>
    <t>505764048</t>
  </si>
  <si>
    <t>751398052</t>
  </si>
  <si>
    <t>Montáž ostatních zařízení protidešťové žaluzie nebo žaluziové klapky na čtyřhranné potrubí, průřezu přes 0,150 do 0,300 m2</t>
  </si>
  <si>
    <t>416616923</t>
  </si>
  <si>
    <t>https://podminky.urs.cz/item/CS_URS_2025_01/751398052</t>
  </si>
  <si>
    <t>1.407.1</t>
  </si>
  <si>
    <t>Protidešťová žaluzie, 900x300mm, zatlumená</t>
  </si>
  <si>
    <t>-1209754507</t>
  </si>
  <si>
    <t>1.800</t>
  </si>
  <si>
    <t>Požární izolace 90 min, odolnost 90 min</t>
  </si>
  <si>
    <t>1.800.1</t>
  </si>
  <si>
    <t>Tepelná izolace kaučuk 20mm, Samolepící izolace na bázi syntetického kaučuku s ochranným silikonovým povrchem</t>
  </si>
  <si>
    <t>751511005</t>
  </si>
  <si>
    <t>Montáž potrubí plechového skupiny I čtyřhranného s přírubou tloušťky plechu 0,6 mm, průřezu přes 0,13 m2</t>
  </si>
  <si>
    <t>780238861</t>
  </si>
  <si>
    <t>https://podminky.urs.cz/item/CS_URS_2025_01/751511005</t>
  </si>
  <si>
    <t>42982108</t>
  </si>
  <si>
    <t>trouba čtyřhranná Pz průřez do 0,28m2</t>
  </si>
  <si>
    <t>-1475831688</t>
  </si>
  <si>
    <t>2,66+19,69</t>
  </si>
  <si>
    <t>22,35*1,2 'Přepočtené koeficientem množství</t>
  </si>
  <si>
    <t>42982110</t>
  </si>
  <si>
    <t>trouba čtyřhranná Pz průřez do 0,50m2</t>
  </si>
  <si>
    <t>395526774</t>
  </si>
  <si>
    <t>1+14</t>
  </si>
  <si>
    <t>15*1,2 'Přepočtené koeficientem množství</t>
  </si>
  <si>
    <t>751511122</t>
  </si>
  <si>
    <t>Montáž potrubí plechového skupiny I kruhového s přírubou tloušťky plechu 0,6 mm, průměru přes 100 do 200 mm</t>
  </si>
  <si>
    <t>1261757956</t>
  </si>
  <si>
    <t>https://podminky.urs.cz/item/CS_URS_2025_01/751511122</t>
  </si>
  <si>
    <t>42981015</t>
  </si>
  <si>
    <t>trouba spirálně vinutá Pz D 200mm, l=3000mm</t>
  </si>
  <si>
    <t>-1287690044</t>
  </si>
  <si>
    <t>35,23*1,2 'Přepočtené koeficientem množství</t>
  </si>
  <si>
    <t>42981099</t>
  </si>
  <si>
    <t>trouba spirálně vinutá Pz D 160mm, l=3000mm</t>
  </si>
  <si>
    <t>133160395</t>
  </si>
  <si>
    <t>1.956</t>
  </si>
  <si>
    <t>Tvarovky potrubí, materiál pozinkovaný plech, d=200</t>
  </si>
  <si>
    <t>bm</t>
  </si>
  <si>
    <t>1.956.1</t>
  </si>
  <si>
    <t>Tvarovky potrubí, Vinuté potrubí SPIRO, materiál pozinkovaný plech, d=160</t>
  </si>
  <si>
    <t>1.956.2</t>
  </si>
  <si>
    <t>Tvarovky potrubí, Vinuté potrubí SPIRO, materiál pozinkovaný plech, d=200</t>
  </si>
  <si>
    <t>1A</t>
  </si>
  <si>
    <t>Zař. č. 1A - Větrání školky - odvod</t>
  </si>
  <si>
    <t>-1747498083</t>
  </si>
  <si>
    <t>1A.150</t>
  </si>
  <si>
    <t>-18397566</t>
  </si>
  <si>
    <t>1A.151</t>
  </si>
  <si>
    <t>-347853190</t>
  </si>
  <si>
    <t>1A.300</t>
  </si>
  <si>
    <t>Požární klapka, čtyřhranná, o rozměrech 450x250 mm, se servopohonem - napájecí napětí AC 230 V</t>
  </si>
  <si>
    <t>1A.301</t>
  </si>
  <si>
    <t>1A.302</t>
  </si>
  <si>
    <t>1A.303</t>
  </si>
  <si>
    <t>1A.304</t>
  </si>
  <si>
    <t>1A.305</t>
  </si>
  <si>
    <t>1A.306</t>
  </si>
  <si>
    <t>1A.307</t>
  </si>
  <si>
    <t>1A.308</t>
  </si>
  <si>
    <t>1A.309</t>
  </si>
  <si>
    <t>1A.350</t>
  </si>
  <si>
    <t>Stěnový uzávěr, se servopohonem (230V AC) s termoelektrickým aktivačním zařízením, bez mřížek (instalace jako součást vzduchotechnického potrubí), 200x315 mm</t>
  </si>
  <si>
    <t>1A.351</t>
  </si>
  <si>
    <t>1482462206</t>
  </si>
  <si>
    <t>1A.400</t>
  </si>
  <si>
    <t>Vyústka VZT, rozměr 425x75 mm, jednořadá, s upevňovacím rámem, s otočnými listy</t>
  </si>
  <si>
    <t>-179647995</t>
  </si>
  <si>
    <t>-838207643</t>
  </si>
  <si>
    <t>1A.401</t>
  </si>
  <si>
    <t>Vyústka VZT, rozměr 400x100 mm, jednořadá, s upevňovacím rámem, s otočnými listy</t>
  </si>
  <si>
    <t>-680773837</t>
  </si>
  <si>
    <t>-426790078</t>
  </si>
  <si>
    <t>3+3+4+6+1</t>
  </si>
  <si>
    <t>1A.402</t>
  </si>
  <si>
    <t>Vyústka VZT, Vyústka z ocelového plechu pro kruhové potrubí, dvouřadá, průměr potrubí 160 mm, 325x75 mm, hloubka vyústky 54 mm, s regulací typu R1 s protiběžnými listy</t>
  </si>
  <si>
    <t>-442966587</t>
  </si>
  <si>
    <t>1A.402.1</t>
  </si>
  <si>
    <t>Vyústka VZT, Vyústka z ocelového plechu pro kruhové potrubí, jednořadá, průměr potrubí 160 mm, 325x75 mm, hloubka vyústky 34 mm, s regulací typu R1 s protiběžnými listy</t>
  </si>
  <si>
    <t>-824662927</t>
  </si>
  <si>
    <t>1A.403</t>
  </si>
  <si>
    <t>-758782932</t>
  </si>
  <si>
    <t>1A.403.1</t>
  </si>
  <si>
    <t>Vyústka VZT, Vyústka z ocelového plechu pro kruhové potrubí, jednořadá, průměr potrubí 160 mm, 425x75 mm, hloubka vyústky 34 mm, s regulací typu R1 s protiběžnými listy</t>
  </si>
  <si>
    <t>-1737684981</t>
  </si>
  <si>
    <t>1A.406</t>
  </si>
  <si>
    <t>534457526</t>
  </si>
  <si>
    <t>1A.800</t>
  </si>
  <si>
    <t>1A.800.1</t>
  </si>
  <si>
    <t>-1886648993</t>
  </si>
  <si>
    <t>-1102840655</t>
  </si>
  <si>
    <t>5,97+17,36</t>
  </si>
  <si>
    <t>23,33*1,2 'Přepočtené koeficientem množství</t>
  </si>
  <si>
    <t>-456256473</t>
  </si>
  <si>
    <t>3+19</t>
  </si>
  <si>
    <t>22*1,2 'Přepočtené koeficientem množství</t>
  </si>
  <si>
    <t>1A.951</t>
  </si>
  <si>
    <t>Tvarovky potrubí, Čtyřhranné potrubí skupiny I., materiál pozinkovaný plech, se stranami do 250 mm, tvarovky</t>
  </si>
  <si>
    <t>1A.951.1</t>
  </si>
  <si>
    <t>Tvarovky potrubí, Čtyřhranné potrubí skupiny I., materiál pozinkovaný plech, se stranami nad 250 mm, tvarovky</t>
  </si>
  <si>
    <t>-196383091</t>
  </si>
  <si>
    <t>-338382237</t>
  </si>
  <si>
    <t>12,81*1,2 'Přepočtené koeficientem množství</t>
  </si>
  <si>
    <t>1216096071</t>
  </si>
  <si>
    <t>1A.956</t>
  </si>
  <si>
    <t>1A.956.1</t>
  </si>
  <si>
    <t>1A.956.2</t>
  </si>
  <si>
    <t>DC</t>
  </si>
  <si>
    <t>Doplňkové činnosti</t>
  </si>
  <si>
    <t>55.01</t>
  </si>
  <si>
    <t>Autorský dozor</t>
  </si>
  <si>
    <t>55.02</t>
  </si>
  <si>
    <t>Doprava</t>
  </si>
  <si>
    <t>55.04</t>
  </si>
  <si>
    <t>Měření hluku od vzducuhotechniky</t>
  </si>
  <si>
    <t>55.05</t>
  </si>
  <si>
    <t>Měření průtočných množství</t>
  </si>
  <si>
    <t>55.06</t>
  </si>
  <si>
    <t>Skutečné provedení</t>
  </si>
  <si>
    <t>55.07</t>
  </si>
  <si>
    <t>Systém MaR</t>
  </si>
  <si>
    <t>55.08</t>
  </si>
  <si>
    <t>Upevňovací a spojovací materiál</t>
  </si>
  <si>
    <t>55.09</t>
  </si>
  <si>
    <t>Zaškolení obsluhy</t>
  </si>
  <si>
    <t>55.10</t>
  </si>
  <si>
    <t>Zkoušky a protokoly</t>
  </si>
  <si>
    <t>06 - Vytápění</t>
  </si>
  <si>
    <t xml:space="preserve">    732 - Ústřední vytápění - strojovny</t>
  </si>
  <si>
    <t xml:space="preserve">    734 - Ústřední vytápění - armatury</t>
  </si>
  <si>
    <t xml:space="preserve">    735 - Ústřední vytápění - otopná tělesa</t>
  </si>
  <si>
    <t>VRN - Vedlejší rozpočtové náklady</t>
  </si>
  <si>
    <t xml:space="preserve">    VRN4 - Inženýrská činnost</t>
  </si>
  <si>
    <t xml:space="preserve">    VRN9 - Ostatní náklady</t>
  </si>
  <si>
    <t>713311221</t>
  </si>
  <si>
    <t>Montáž izolace tepelné těles pásy nebo rohožemi s povrchovou úpravou hliníkovou fólií (izolační materiál ve specifikaci) připevněnými ocelovým drátem, páskou nebo samolepícím přesahem ploch tvarových jednovrstvá</t>
  </si>
  <si>
    <t>-1200596131</t>
  </si>
  <si>
    <t>https://podminky.urs.cz/item/CS_URS_2025_01/713311221</t>
  </si>
  <si>
    <t>63151671</t>
  </si>
  <si>
    <t>rohož izolační z minerální vlny lamelová s Al fólií 50-60kg/m3 tl 40mm</t>
  </si>
  <si>
    <t>193418099</t>
  </si>
  <si>
    <t>10*1,05 'Přepočtené koeficientem množství</t>
  </si>
  <si>
    <t>713463211</t>
  </si>
  <si>
    <t>Montáž izolace tepelné potrubí a ohybů tvarovkami nebo deskami potrubními pouzdry s povrchovou úpravou hliníkovou fólií (izolační materiál ve specifikaci) přelepenými samolepící hliníkovou páskou potrubí jednovrstvá D do 50 mm</t>
  </si>
  <si>
    <t>259356297</t>
  </si>
  <si>
    <t>https://podminky.urs.cz/item/CS_URS_2025_01/713463211</t>
  </si>
  <si>
    <t>63154012</t>
  </si>
  <si>
    <t>pouzdro izolační potrubní z minerální vlny s Al fólií max. 250/100°C 15/30mm</t>
  </si>
  <si>
    <t>790288156</t>
  </si>
  <si>
    <t>343,137254901961*1,02 'Přepočtené koeficientem množství</t>
  </si>
  <si>
    <t>63154013</t>
  </si>
  <si>
    <t>pouzdro izolační potrubní z minerální vlny s Al fólií max. 250/100°C 18/30mm</t>
  </si>
  <si>
    <t>1136968132</t>
  </si>
  <si>
    <t>32,3529411764706*1,02 'Přepočtené koeficientem množství</t>
  </si>
  <si>
    <t>63154570</t>
  </si>
  <si>
    <t>pouzdro izolační potrubní z minerální vlny s Al fólií max. 250/100°C 22/40mm</t>
  </si>
  <si>
    <t>-79873028</t>
  </si>
  <si>
    <t>24,5098039215686*1,02 'Přepočtené koeficientem množství</t>
  </si>
  <si>
    <t>63154571</t>
  </si>
  <si>
    <t>pouzdro izolační potrubní z minerální vlny s Al fólií max. 250/100°C 28/40mm</t>
  </si>
  <si>
    <t>-1001421568</t>
  </si>
  <si>
    <t>28,4313725490196*1,02 'Přepočtené koeficientem množství</t>
  </si>
  <si>
    <t>63154572</t>
  </si>
  <si>
    <t>pouzdro izolační potrubní z minerální vlny s Al fólií max. 250/100°C 35/40mm</t>
  </si>
  <si>
    <t>-872191667</t>
  </si>
  <si>
    <t>7,84313725490196*1,02 'Přepočtené koeficientem množství</t>
  </si>
  <si>
    <t>998713101</t>
  </si>
  <si>
    <t>Přesun hmot pro izolace tepelné stanovený z hmotnosti přesunovaného materiálu vodorovná dopravní vzdálenost do 50 m s užitím mechanizace v objektech výšky do 6 m</t>
  </si>
  <si>
    <t>1371895105</t>
  </si>
  <si>
    <t>https://podminky.urs.cz/item/CS_URS_2025_01/998713101</t>
  </si>
  <si>
    <t>732</t>
  </si>
  <si>
    <t>Ústřední vytápění - strojovny</t>
  </si>
  <si>
    <t>732199100</t>
  </si>
  <si>
    <t>Montáž štítků orientačních</t>
  </si>
  <si>
    <t>1670545808</t>
  </si>
  <si>
    <t>https://podminky.urs.cz/item/CS_URS_2025_01/732199100</t>
  </si>
  <si>
    <t>35442119</t>
  </si>
  <si>
    <t>štítek plastový - směr</t>
  </si>
  <si>
    <t>505867495</t>
  </si>
  <si>
    <t>732231102</t>
  </si>
  <si>
    <t>Akumulační nádrže s přípravou TUV bez teplosměnného výměníku s vnořeným zásobníkem TV PN 0,3MPa/0,6 MPa / t = 90°C/90°C objem nádrže / zásobníku 500 l / 200 l</t>
  </si>
  <si>
    <t>-1802692794</t>
  </si>
  <si>
    <t>https://podminky.urs.cz/item/CS_URS_2025_01/732231102</t>
  </si>
  <si>
    <t>732331205</t>
  </si>
  <si>
    <t>Nádoby expanzní tlakové pro topné a chladicí soustavy s vyměnitelným vakem bez pojistného ventilu se závitovým připojením PN 0,3 plochá o objemu 35 l</t>
  </si>
  <si>
    <t>404878548</t>
  </si>
  <si>
    <t>https://podminky.urs.cz/item/CS_URS_2025_01/732331205</t>
  </si>
  <si>
    <t>732421304</t>
  </si>
  <si>
    <t>Čerpadla teplovodní mokroběžná závitová oběhová pro teplovodní vytápění (elektronicky řízená) PN 16, do 110°C DN přípojky/dopravní výška H (m) - čerpací výkon Q (m3/h) DN 25 / do 10,0 m / 9,0 m3/h</t>
  </si>
  <si>
    <t>1701960882</t>
  </si>
  <si>
    <t>https://podminky.urs.cz/item/CS_URS_2025_01/732421304</t>
  </si>
  <si>
    <t>732522004</t>
  </si>
  <si>
    <t>Tepelná čerpadla vzduch/voda pro vytápění a přípravu TV venkovní jednotka topný výkon 16,2 kW</t>
  </si>
  <si>
    <t>-293514241</t>
  </si>
  <si>
    <t>https://podminky.urs.cz/item/CS_URS_2025_01/732522004</t>
  </si>
  <si>
    <t xml:space="preserve">Poznámka k položce:_x000d_
včetně MaR tepelného čerpadla a sady čidel, prokabelování,_x000d_
včetně uvedení do provozu a spuštení_x000d_
</t>
  </si>
  <si>
    <t>732522031</t>
  </si>
  <si>
    <t>Tepelná čerpadla vzduch/voda pro vytápění a přípravu TV vnitřní jednotka bez vestavného zásobníku výkon elektrokotle 2-12 kW</t>
  </si>
  <si>
    <t>-2052175083</t>
  </si>
  <si>
    <t>https://podminky.urs.cz/item/CS_URS_2025_01/732522031</t>
  </si>
  <si>
    <t>Poznámka k položce:_x000d_
včetně MaR tepelného čerpadla a sady čidel, prokabelování,_x000d_
včetně uvedení do provozu a spuštení</t>
  </si>
  <si>
    <t>998732101</t>
  </si>
  <si>
    <t>Přesun hmot pro strojovny stanovený z hmotnosti přesunovaného materiálu vodorovná dopravní vzdálenost do 50 m základní v objektech výšky do 6 m</t>
  </si>
  <si>
    <t>239352404</t>
  </si>
  <si>
    <t>https://podminky.urs.cz/item/CS_URS_2025_01/998732101</t>
  </si>
  <si>
    <t>733222102</t>
  </si>
  <si>
    <t>Potrubí z trubek měděných polotvrdých spojovaných měkkým pájením Ø 15/1</t>
  </si>
  <si>
    <t>449397755</t>
  </si>
  <si>
    <t>https://podminky.urs.cz/item/CS_URS_2025_01/733222102</t>
  </si>
  <si>
    <t>733222103</t>
  </si>
  <si>
    <t>Potrubí z trubek měděných polotvrdých spojovaných měkkým pájením Ø 18/1</t>
  </si>
  <si>
    <t>333914523</t>
  </si>
  <si>
    <t>https://podminky.urs.cz/item/CS_URS_2025_01/733222103</t>
  </si>
  <si>
    <t>733222104</t>
  </si>
  <si>
    <t>Potrubí z trubek měděných polotvrdých spojovaných měkkým pájením Ø 22/1</t>
  </si>
  <si>
    <t>-1145305333</t>
  </si>
  <si>
    <t>https://podminky.urs.cz/item/CS_URS_2025_01/733222104</t>
  </si>
  <si>
    <t>733223105</t>
  </si>
  <si>
    <t>Potrubí z trubek měděných tvrdých spojovaných měkkým pájením Ø 28/1,5</t>
  </si>
  <si>
    <t>-1169155093</t>
  </si>
  <si>
    <t>https://podminky.urs.cz/item/CS_URS_2025_01/733223105</t>
  </si>
  <si>
    <t>733223106</t>
  </si>
  <si>
    <t>Potrubí z trubek měděných tvrdých spojovaných měkkým pájením Ø 35/1,5</t>
  </si>
  <si>
    <t>1584944926</t>
  </si>
  <si>
    <t>https://podminky.urs.cz/item/CS_URS_2025_01/733223106</t>
  </si>
  <si>
    <t>733231111</t>
  </si>
  <si>
    <t>Kompenzátory pro měděné potrubí tvaru U s hladkými ohyby s konci na vnitřní pájení D 15</t>
  </si>
  <si>
    <t>-546203051</t>
  </si>
  <si>
    <t>https://podminky.urs.cz/item/CS_URS_2025_01/733231111</t>
  </si>
  <si>
    <t>733231112</t>
  </si>
  <si>
    <t>Kompenzátory pro měděné potrubí tvaru U s hladkými ohyby s konci na vnitřní pájení D 18</t>
  </si>
  <si>
    <t>-1427843111</t>
  </si>
  <si>
    <t>https://podminky.urs.cz/item/CS_URS_2025_01/733231112</t>
  </si>
  <si>
    <t>733231113</t>
  </si>
  <si>
    <t>Kompenzátory pro měděné potrubí tvaru U s hladkými ohyby s konci na vnitřní pájení D 22</t>
  </si>
  <si>
    <t>-1808736430</t>
  </si>
  <si>
    <t>https://podminky.urs.cz/item/CS_URS_2025_01/733231113</t>
  </si>
  <si>
    <t>733231115</t>
  </si>
  <si>
    <t>Kompenzátory pro měděné potrubí tvaru U s hladkými ohyby s konci na vnitřní pájení D 28</t>
  </si>
  <si>
    <t>1069355376</t>
  </si>
  <si>
    <t>https://podminky.urs.cz/item/CS_URS_2025_01/733231115</t>
  </si>
  <si>
    <t>733231116</t>
  </si>
  <si>
    <t>Kompenzátory pro měděné potrubí tvaru U s hladkými ohyby s konci na vnitřní pájení D 35</t>
  </si>
  <si>
    <t>-693573185</t>
  </si>
  <si>
    <t>https://podminky.urs.cz/item/CS_URS_2025_01/733231116</t>
  </si>
  <si>
    <t>733291101</t>
  </si>
  <si>
    <t>Zkoušky těsnosti potrubí z trubek měděných Ø do 35/1,5</t>
  </si>
  <si>
    <t>-787483664</t>
  </si>
  <si>
    <t>https://podminky.urs.cz/item/CS_URS_2025_01/733291101</t>
  </si>
  <si>
    <t>350+33+25+39+8</t>
  </si>
  <si>
    <t>998733101</t>
  </si>
  <si>
    <t>Přesun hmot pro rozvody potrubí stanovený z hmotnosti přesunovaného materiálu vodorovná dopravní vzdálenost do 50 m základní v objektech výšky do 6 m</t>
  </si>
  <si>
    <t>-1234197310</t>
  </si>
  <si>
    <t>https://podminky.urs.cz/item/CS_URS_2025_01/998733101</t>
  </si>
  <si>
    <t>734</t>
  </si>
  <si>
    <t>Ústřední vytápění - armatury</t>
  </si>
  <si>
    <t>734209103</t>
  </si>
  <si>
    <t>Montáž závitových armatur s 1 závitem G 1/2 (DN 15)</t>
  </si>
  <si>
    <t>-1138799781</t>
  </si>
  <si>
    <t>https://podminky.urs.cz/item/CS_URS_2025_01/734209103</t>
  </si>
  <si>
    <t>55124389</t>
  </si>
  <si>
    <t>kohout vypouštěcí kulový 1/2"</t>
  </si>
  <si>
    <t>175525597</t>
  </si>
  <si>
    <t>55128330</t>
  </si>
  <si>
    <t>šroubení regulační radiátorové rohové pro Fe s vypouštěním nástřik chrom 1/2"</t>
  </si>
  <si>
    <t>789682262</t>
  </si>
  <si>
    <t>31942765</t>
  </si>
  <si>
    <t>svěrné šroubení elasticky těsnící, pro měděné trubky</t>
  </si>
  <si>
    <t>1618022866</t>
  </si>
  <si>
    <t>55121291</t>
  </si>
  <si>
    <t>ventil automatický odvzdušňovací svislý s boční kuželkou se zpětným ventilem mosaz 1/2"</t>
  </si>
  <si>
    <t>-215298761</t>
  </si>
  <si>
    <t>734209104</t>
  </si>
  <si>
    <t>Montáž závitových armatur s 1 závitem G 3/4 (DN 20)</t>
  </si>
  <si>
    <t>-2002802565</t>
  </si>
  <si>
    <t>https://podminky.urs.cz/item/CS_URS_2025_01/734209104</t>
  </si>
  <si>
    <t>55121300</t>
  </si>
  <si>
    <t>ventil odvzdušňovací svislý pro solár T 150°C mosaz 3/8"</t>
  </si>
  <si>
    <t>-738694846</t>
  </si>
  <si>
    <t>42241002</t>
  </si>
  <si>
    <t>ventil vyvažovací a regulační vnější závit tlakově nezávislý PN 16 T 90°C 3/4"</t>
  </si>
  <si>
    <t>-1911641570</t>
  </si>
  <si>
    <t>42241006</t>
  </si>
  <si>
    <t>ventil vyvažovací a regulační vnější závit tlakově nezávislý PN 16 T 90°C plynulá regulace 3/4"</t>
  </si>
  <si>
    <t>-1171149828</t>
  </si>
  <si>
    <t>55124381</t>
  </si>
  <si>
    <t>kohout vypouštěcí kulový s hadicovou vývodkou a zátkou PN 10 T 110°C 3/4"</t>
  </si>
  <si>
    <t>135543397</t>
  </si>
  <si>
    <t>734209105</t>
  </si>
  <si>
    <t>Montáž závitových armatur s 1 závitem G 1 (DN 25)</t>
  </si>
  <si>
    <t>-614665336</t>
  </si>
  <si>
    <t>https://podminky.urs.cz/item/CS_URS_2025_01/734209105</t>
  </si>
  <si>
    <t>55114148</t>
  </si>
  <si>
    <t>kohout kulový PN 35 T 185°C plnoprůtokový nikl páčka 1" červený</t>
  </si>
  <si>
    <t>965972346</t>
  </si>
  <si>
    <t>734209106</t>
  </si>
  <si>
    <t>Montáž závitových armatur s 1 závitem G 5/4 (DN 32)</t>
  </si>
  <si>
    <t>920262473</t>
  </si>
  <si>
    <t>https://podminky.urs.cz/item/CS_URS_2025_01/734209106</t>
  </si>
  <si>
    <t>55121200</t>
  </si>
  <si>
    <t>ventil závitový zpětný 5/4"</t>
  </si>
  <si>
    <t>1200754002</t>
  </si>
  <si>
    <t>55114150</t>
  </si>
  <si>
    <t>kohout kulový PN 35 T 185°C plnoprůtokový nikl páčka 5/4" červený</t>
  </si>
  <si>
    <t>1555938352</t>
  </si>
  <si>
    <t>55128805</t>
  </si>
  <si>
    <t>ventil přepínací třícestný pro solár 3/4" Kv 3,9</t>
  </si>
  <si>
    <t>-747452952</t>
  </si>
  <si>
    <t>55114154</t>
  </si>
  <si>
    <t>kohout kulový PN 35 T 185°C plnoprůtokový nikl páčka 2" červený</t>
  </si>
  <si>
    <t>1638199215</t>
  </si>
  <si>
    <t>734163443</t>
  </si>
  <si>
    <t>Filtry z uhlíkové oceli s čístícím víkem nebo vypouštěcí zátkou PN 40 do 400°C DN 25</t>
  </si>
  <si>
    <t>-1904620774</t>
  </si>
  <si>
    <t>https://podminky.urs.cz/item/CS_URS_2025_01/734163443</t>
  </si>
  <si>
    <t>734221681</t>
  </si>
  <si>
    <t>Ventily regulační závitové hlavice termostatické pro ovládání ventilů PN 10 do 110°C kapalinové s vestavěným čidlem</t>
  </si>
  <si>
    <t>130191239</t>
  </si>
  <si>
    <t>https://podminky.urs.cz/item/CS_URS_2025_01/734221681</t>
  </si>
  <si>
    <t>734221682</t>
  </si>
  <si>
    <t>Ventily regulační závitové hlavice termostatické pro ovládání ventilů PN 10 do 110°C kapalinové otopných těles VK</t>
  </si>
  <si>
    <t>1287347709</t>
  </si>
  <si>
    <t>https://podminky.urs.cz/item/CS_URS_2025_01/734221682</t>
  </si>
  <si>
    <t>734291265</t>
  </si>
  <si>
    <t>Ostatní armatury filtry závitové pro topné a chladicí systémy PN 30 do 110°C přímé s vnitřními závity G 1 1/4</t>
  </si>
  <si>
    <t>2056350409</t>
  </si>
  <si>
    <t>https://podminky.urs.cz/item/CS_URS_2025_01/734291265</t>
  </si>
  <si>
    <t>734411101</t>
  </si>
  <si>
    <t>Teploměry technické s pevným stonkem a jímkou zadní připojení (axiální) průměr 63 mm délka stonku 50 mm</t>
  </si>
  <si>
    <t>89561736</t>
  </si>
  <si>
    <t>https://podminky.urs.cz/item/CS_URS_2025_01/734411101</t>
  </si>
  <si>
    <t>734421101</t>
  </si>
  <si>
    <t>Tlakoměry s pevným stonkem a zpětnou klapkou spodní připojení (radiální) tlaku 0-16 bar průměru 50 mm</t>
  </si>
  <si>
    <t>1346465143</t>
  </si>
  <si>
    <t>https://podminky.urs.cz/item/CS_URS_2025_01/734421101</t>
  </si>
  <si>
    <t>998734101</t>
  </si>
  <si>
    <t>Přesun hmot pro armatury stanovený z hmotnosti přesunovaného materiálu vodorovná dopravní vzdálenost do 50 m základní v objektech výšky do 6 m</t>
  </si>
  <si>
    <t>1210290747</t>
  </si>
  <si>
    <t>https://podminky.urs.cz/item/CS_URS_2025_01/998734101</t>
  </si>
  <si>
    <t>735</t>
  </si>
  <si>
    <t>Ústřední vytápění - otopná tělesa</t>
  </si>
  <si>
    <t>735152251</t>
  </si>
  <si>
    <t>Otopná tělesa panelová VK jednodesková PN 1,0 MPa, T do 110°C s jednou přídavnou přestupní plochou výšky tělesa 500 mm stavební délky / výkonu 400 mm / 343 W</t>
  </si>
  <si>
    <t>2127386608</t>
  </si>
  <si>
    <t>https://podminky.urs.cz/item/CS_URS_2025_01/735152251</t>
  </si>
  <si>
    <t>735152253</t>
  </si>
  <si>
    <t>Otopná tělesa panelová VK jednodesková PN 1,0 MPa, T do 110°C s jednou přídavnou přestupní plochou výšky tělesa 500 mm stavební délky / výkonu 600 mm / 515 W</t>
  </si>
  <si>
    <t>1708626902</t>
  </si>
  <si>
    <t>https://podminky.urs.cz/item/CS_URS_2025_01/735152253</t>
  </si>
  <si>
    <t>735152257</t>
  </si>
  <si>
    <t>Otopná tělesa panelová VK jednodesková PN 1,0 MPa, T do 110°C s jednou přídavnou přestupní plochou výšky tělesa 500 mm stavební délky / výkonu 1000 mm / 858 W</t>
  </si>
  <si>
    <t>-384973365</t>
  </si>
  <si>
    <t>https://podminky.urs.cz/item/CS_URS_2025_01/735152257</t>
  </si>
  <si>
    <t>735152259</t>
  </si>
  <si>
    <t>Otopná tělesa panelová VK jednodesková PN 1,0 MPa, T do 110°C s jednou přídavnou přestupní plochou výšky tělesa 500 mm stavební délky / výkonu 1200 mm / 1030 W</t>
  </si>
  <si>
    <t>-454016294</t>
  </si>
  <si>
    <t>https://podminky.urs.cz/item/CS_URS_2025_01/735152259</t>
  </si>
  <si>
    <t>735152291</t>
  </si>
  <si>
    <t>Otopná tělesa panelová VK jednodesková PN 1,0 MPa, T do 110°C s jednou přídavnou přestupní plochou výšky tělesa 900 mm stavební délky / výkonu 400 mm / 558 W</t>
  </si>
  <si>
    <t>1704018331</t>
  </si>
  <si>
    <t>https://podminky.urs.cz/item/CS_URS_2025_01/735152291</t>
  </si>
  <si>
    <t>735152293</t>
  </si>
  <si>
    <t>Otopná tělesa panelová VK jednodesková PN 1,0 MPa, T do 110°C s jednou přídavnou přestupní plochou výšky tělesa 900 mm stavební délky / výkonu 600 mm / 836 W</t>
  </si>
  <si>
    <t>1320803964</t>
  </si>
  <si>
    <t>https://podminky.urs.cz/item/CS_URS_2025_01/735152293</t>
  </si>
  <si>
    <t>735152295</t>
  </si>
  <si>
    <t>Otopná tělesa panelová VK jednodesková PN 1,0 MPa, T do 110°C s jednou přídavnou přestupní plochou výšky tělesa 900 mm stavební délky / výkonu 800 mm / 1115 W</t>
  </si>
  <si>
    <t>988243252</t>
  </si>
  <si>
    <t>https://podminky.urs.cz/item/CS_URS_2025_01/735152295</t>
  </si>
  <si>
    <t>735152453</t>
  </si>
  <si>
    <t>Otopná tělesa panelová VK dvoudesková PN 1,0 MPa, T do 110°C s jednou přídavnou přestupní plochou výšky tělesa 500 mm stavební délky / výkonu 600 mm / 670 W</t>
  </si>
  <si>
    <t>-1188011814</t>
  </si>
  <si>
    <t>https://podminky.urs.cz/item/CS_URS_2025_01/735152453</t>
  </si>
  <si>
    <t>735152457</t>
  </si>
  <si>
    <t>Otopná tělesa panelová VK dvoudesková PN 1,0 MPa, T do 110°C s jednou přídavnou přestupní plochou výšky tělesa 500 mm stavební délky / výkonu 1000 mm / 1117 W</t>
  </si>
  <si>
    <t>-522181939</t>
  </si>
  <si>
    <t>https://podminky.urs.cz/item/CS_URS_2025_01/735152457</t>
  </si>
  <si>
    <t>735152459</t>
  </si>
  <si>
    <t>Otopná tělesa panelová VK dvoudesková PN 1,0 MPa, T do 110°C s jednou přídavnou přestupní plochou výšky tělesa 500 mm stavební délky / výkonu 1200 mm / 1340 W</t>
  </si>
  <si>
    <t>556838051</t>
  </si>
  <si>
    <t>https://podminky.urs.cz/item/CS_URS_2025_01/735152459</t>
  </si>
  <si>
    <t>735152493</t>
  </si>
  <si>
    <t>Otopná tělesa panelová VK dvoudesková PN 1,0 MPa, T do 110°C s jednou přídavnou přestupní plochou výšky tělesa 900 mm stavební délky / výkonu 600 mm / 1052 W</t>
  </si>
  <si>
    <t>1630726258</t>
  </si>
  <si>
    <t>https://podminky.urs.cz/item/CS_URS_2025_01/735152493</t>
  </si>
  <si>
    <t>735152553</t>
  </si>
  <si>
    <t>Otopná tělesa panelová VK dvoudesková PN 1,0 MPa, T do 110°C se dvěma přídavnými přestupními plochami výšky tělesa 500 mm stavební délky / výkonu 600 mm / 871 W</t>
  </si>
  <si>
    <t>-918733885</t>
  </si>
  <si>
    <t>https://podminky.urs.cz/item/CS_URS_2025_01/735152553</t>
  </si>
  <si>
    <t>735152557</t>
  </si>
  <si>
    <t>Otopná tělesa panelová VK dvoudesková PN 1,0 MPa, T do 110°C se dvěma přídavnými přestupními plochami výšky tělesa 500 mm stavební délky / výkonu 1000 mm / 1452 W</t>
  </si>
  <si>
    <t>-1578047101</t>
  </si>
  <si>
    <t>https://podminky.urs.cz/item/CS_URS_2025_01/735152557</t>
  </si>
  <si>
    <t>735152559</t>
  </si>
  <si>
    <t>Otopná tělesa panelová VK dvoudesková PN 1,0 MPa, T do 110°C se dvěma přídavnými přestupními plochami výšky tělesa 500 mm stavební délky / výkonu 1200 mm / 1742 W</t>
  </si>
  <si>
    <t>-1054934333</t>
  </si>
  <si>
    <t>https://podminky.urs.cz/item/CS_URS_2025_01/735152559</t>
  </si>
  <si>
    <t>735511142</t>
  </si>
  <si>
    <t>Trubkové teplovodní podlahové vytápění regulační zařízení prostorový termostat programovatelný</t>
  </si>
  <si>
    <t>-1977146387</t>
  </si>
  <si>
    <t>https://podminky.urs.cz/item/CS_URS_2025_01/735511142</t>
  </si>
  <si>
    <t>735531021</t>
  </si>
  <si>
    <t>Montáž elektrického podlahového vytápění topný kabel položení kabelu do betonové podlahy</t>
  </si>
  <si>
    <t>-766957581</t>
  </si>
  <si>
    <t>https://podminky.urs.cz/item/CS_URS_2025_01/735531021</t>
  </si>
  <si>
    <t>34191000</t>
  </si>
  <si>
    <t>kabel topný samoregulační 20W/m pro ochranu okapů a svodů</t>
  </si>
  <si>
    <t>-1638131133</t>
  </si>
  <si>
    <t>998735101</t>
  </si>
  <si>
    <t>Přesun hmot pro otopná tělesa stanovený z hmotnosti přesunovaného materiálu vodorovná dopravní vzdálenost do 50 m základní v objektech výšky do 6 m</t>
  </si>
  <si>
    <t>1092325557</t>
  </si>
  <si>
    <t>https://podminky.urs.cz/item/CS_URS_2025_01/998735101</t>
  </si>
  <si>
    <t>VRN</t>
  </si>
  <si>
    <t>Vedlejší rozpočtové náklady</t>
  </si>
  <si>
    <t>VRN4</t>
  </si>
  <si>
    <t>Inženýrská činnost</t>
  </si>
  <si>
    <t>043103000</t>
  </si>
  <si>
    <t>Zkoušky bez rozlišení</t>
  </si>
  <si>
    <t>1024</t>
  </si>
  <si>
    <t>-1672423919</t>
  </si>
  <si>
    <t>https://podminky.urs.cz/item/CS_URS_2025_01/043103000</t>
  </si>
  <si>
    <t xml:space="preserve">Poznámka k položce:_x000d_
Topná zkouška vč. protokolů_x000d_
Uvedení do provozu, provozní zkoušky vč. protokolů_x000d_
</t>
  </si>
  <si>
    <t>VRN9</t>
  </si>
  <si>
    <t>Ostatní náklady</t>
  </si>
  <si>
    <t>091002000</t>
  </si>
  <si>
    <t>Ostatní náklady bez rozlišení</t>
  </si>
  <si>
    <t>-1568639741</t>
  </si>
  <si>
    <t>https://podminky.urs.cz/item/CS_URS_2025_01/091002000</t>
  </si>
  <si>
    <t>Poznámka k položce:_x000d_
Zaregulování soustavy_x000d_
Odvzdušnění soustavy_x000d_
Proplach potrubí</t>
  </si>
  <si>
    <t>10 - Komunikace a zpevněné plochy</t>
  </si>
  <si>
    <t>0 - Všeobecné konstrukce a práce</t>
  </si>
  <si>
    <t>1 - Zemní práce</t>
  </si>
  <si>
    <t>2 - Zvláštní zakládání, základy, zpevňování hornin</t>
  </si>
  <si>
    <t>3 - Svislé konstrukce</t>
  </si>
  <si>
    <t>4 - Vodorovné konstrukce</t>
  </si>
  <si>
    <t>5 - Komunikace</t>
  </si>
  <si>
    <t>8 - Potrubí</t>
  </si>
  <si>
    <t>9 - Ostatní</t>
  </si>
  <si>
    <t>Všeobecné konstrukce a práce</t>
  </si>
  <si>
    <t>015140</t>
  </si>
  <si>
    <t>POPLATKY ZA LIKVIDACI ODPADŮ NEKONTAMINOVANÝCH - 17 01 01 BETON Z DEMOLIC OBJEKTŮ, ZÁKLADŮ TV</t>
  </si>
  <si>
    <t>T</t>
  </si>
  <si>
    <t>OTSKP-2025</t>
  </si>
  <si>
    <t>Poznámka k položce:_x000d_
demolice betonových vozovek a zpevněných ploch z dlaždic * 2,4 t/m3 + demolice bet. obrubníků * 0,12 t/m_x000d_
_x000d_
Technická specifikace položky odpovídá příslušné cenové soustavě</t>
  </si>
  <si>
    <t>113188</t>
  </si>
  <si>
    <t>ODSTRANĚNÍ KRYTU ZPEVNĚNÝCH PLOCH Z DLAŽDIC, ODVOZ DO 20KM</t>
  </si>
  <si>
    <t>M3</t>
  </si>
  <si>
    <t>Poznámka k položce:_x000d_
Vybourání dlážděných chodníků: 26m2*0,1m_x000d_
_x000d_
Technická specifikace položky odpovídá příslušné cenové soustavě</t>
  </si>
  <si>
    <t>113328</t>
  </si>
  <si>
    <t>ODSTRAN PODKL ZPEVNĚNÝCH PLOCH Z KAMENIVA NESTMEL, ODVOZ DO 20KM</t>
  </si>
  <si>
    <t>Poznámka k položce:_x000d_
Vybourání podkladních vrstev vozovek a chodníků: 26m2*0,1m_x000d_
_x000d_
Technická specifikace položky odpovídá příslušné cenové soustavě</t>
  </si>
  <si>
    <t>113524</t>
  </si>
  <si>
    <t>ODSTRANĚNÍ CHODNÍKOVÝCH A SILNIČNÍCH BETONOVÝCH OBRUBNÍKŮ, ODVOZ DO 5KM</t>
  </si>
  <si>
    <t>Poznámka k položce:_x000d_
Technická specifikace položky odpovídá příslušné cenové soustavě</t>
  </si>
  <si>
    <t>11352B</t>
  </si>
  <si>
    <t>ODSTRANĚNÍ CHODNÍKOVÝCH A SILNIČNÍCH OBRUBNÍKŮ BETONOVÝCH - DOPRAVA</t>
  </si>
  <si>
    <t>tkm</t>
  </si>
  <si>
    <t>Poznámka k položce:_x000d_
0,12 t/m, celkem odvoz 20 km_x000d_
Technická specifikace položky odpovídá příslušné cenové soustavě</t>
  </si>
  <si>
    <t>12110</t>
  </si>
  <si>
    <t>SEJMUTÍ ORNICE NEBO LESNÍ PŮDY</t>
  </si>
  <si>
    <t>Poznámka k položce:_x000d_
včetně odvozu na mezdeponii, část pro zpětné použití_x000d_
_x000d_
Technická specifikace položky odpovídá příslušné cenové soustavě</t>
  </si>
  <si>
    <t>123731</t>
  </si>
  <si>
    <t>ODKOP PRO SPOD STAVBU SILNIC A ŽELEZNIC TŘ. I, ODVOZ DO 1KM</t>
  </si>
  <si>
    <t>125731</t>
  </si>
  <si>
    <t>VYKOPÁVKY ZE ZEMNÍKŮ A SKLÁDEK TŘ. I, ODVOZ DO 1KM</t>
  </si>
  <si>
    <t>Poznámka k položce:_x000d_
Naložení materiálu z mezideponie_x000d_
Technická specifikace položky odpovídá příslušné cenové soustavě</t>
  </si>
  <si>
    <t>17130</t>
  </si>
  <si>
    <t>ULOŽENÍ SYPANINY DO NÁSYPŮ V AKTIVNÍ ZÓNĚ SE ZHUTNĚNÍM</t>
  </si>
  <si>
    <t>17120</t>
  </si>
  <si>
    <t>ULOŽENÍ SYPANINY DO NÁSYPŮ A NA SKLÁDKY BEZ ZHUTNĚNÍ</t>
  </si>
  <si>
    <t>Poznámka k položce:_x000d_
Odvoz vykopaného materiálu na mezideponii_x000d_
Technická specifikace položky odpovídá příslušné cenové soustavě</t>
  </si>
  <si>
    <t>17380</t>
  </si>
  <si>
    <t>ZEMNÍ KRAJNICE A DOSYPÁVKY Z NAKUPOVANÝCH MATERIÁLŮ</t>
  </si>
  <si>
    <t>Poznámka k položce:_x000d_
dosypávka materiálu_x000d_
_x000d_
Technická specifikace položky odpovídá příslušné cenové soustavě</t>
  </si>
  <si>
    <t>18110</t>
  </si>
  <si>
    <t>ÚPRAVA PLÁNĚ SE ZHUTNĚNÍM V HORNINĚ TŘ. I</t>
  </si>
  <si>
    <t>M2</t>
  </si>
  <si>
    <t>18130</t>
  </si>
  <si>
    <t>ÚPRAVA PLÁNĚ BEZ ZHUTNĚNÍ</t>
  </si>
  <si>
    <t>18232</t>
  </si>
  <si>
    <t>ROZPROSTŘENÍ ORNICE V ROVINĚ V TL DO 0,15M</t>
  </si>
  <si>
    <t>18242</t>
  </si>
  <si>
    <t>ZALOŽENÍ TRÁVNÍKU HYDROOSEVEM NA ORNICI</t>
  </si>
  <si>
    <t>18247</t>
  </si>
  <si>
    <t>OŠETŘOVÁNÍ TRÁVNÍKU</t>
  </si>
  <si>
    <t>183511</t>
  </si>
  <si>
    <t>CHEMICKÉ ODPLEVELENÍ CELOPLOŠNÉ</t>
  </si>
  <si>
    <t>18600</t>
  </si>
  <si>
    <t>ZALÉVÁNÍ VODOU</t>
  </si>
  <si>
    <t>Zvláštní zakládání, základy, zpevňování hornin</t>
  </si>
  <si>
    <t>21202</t>
  </si>
  <si>
    <t>TRATIVODY KOMPLET Z TRUB NEKOV DN DO 100MM</t>
  </si>
  <si>
    <t>28997E</t>
  </si>
  <si>
    <t>OPLÁŠTĚNÍ (ZPEVNĚNÍ) Z GEOTEXTILIE DO 500G/M2</t>
  </si>
  <si>
    <t>Poznámka k položce:_x000d_
Nopová folie na styku chodníku s fasádou domu a na rubu zdi_x000d_
_x000d_
Technická specifikace položky odpovídá příslušné cenové soustavě</t>
  </si>
  <si>
    <t>Svislé konstrukce</t>
  </si>
  <si>
    <t>31127</t>
  </si>
  <si>
    <t>ZDI A STĚNY PODPĚR A VOLNÉ Z CIHEL A TVÁRNIC NEPÁLENÝCH</t>
  </si>
  <si>
    <t>Poznámka k položce:_x000d_
zeď z betonových tavrovek se štípaným povrchem_x000d_
_x000d_
Technická specifikace položky odpovídá příslušné cenové soustavě</t>
  </si>
  <si>
    <t>348173</t>
  </si>
  <si>
    <t>ZÁBRADLÍ Z DÍLCŮ KOVOVÝCH ŽÁROVĚ ZINK PONOREM S NÁTĚREM</t>
  </si>
  <si>
    <t>KG</t>
  </si>
  <si>
    <t>Poznámka k položce:_x000d_
ocelové zábradlí délky 2,7m, výšky 0,9m se svislou výplní_x000d_
_x000d_
Technická specifikace položky odpovídá příslušné cenové soustavě</t>
  </si>
  <si>
    <t>451313</t>
  </si>
  <si>
    <t>PODKLADNÍ A VÝPLŇOVÉ VRSTVY Z PROSTÉHO BETONU C16/20</t>
  </si>
  <si>
    <t>45152</t>
  </si>
  <si>
    <t>PODKLADNÍ A VÝPLŇOVÉ VRSTVY Z KAMENIVA DRCENÉHO</t>
  </si>
  <si>
    <t>Poznámka k položce:_x000d_
podsyp pod zdmi + zásyp za zdí_x000d_
_x000d_
Technická specifikace položky odpovídá příslušné cenové soustavě</t>
  </si>
  <si>
    <t>Komunikace</t>
  </si>
  <si>
    <t>56333</t>
  </si>
  <si>
    <t>VOZOVKOVÉ VRSTVY ZE ŠTĚRKODRTI TL. DO 150MM</t>
  </si>
  <si>
    <t>Poznámka k položce:_x000d_
chodník 14m2_x000d_
_x000d_
Technická specifikace položky odpovídá příslušné cenové soustavě</t>
  </si>
  <si>
    <t>582611</t>
  </si>
  <si>
    <t>KRYTY Z BETON DLAŽDIC SE ZÁMKEM ŠEDÝCH TL 60MM DO LOŽE Z KAM</t>
  </si>
  <si>
    <t>Potrubí</t>
  </si>
  <si>
    <t>87127</t>
  </si>
  <si>
    <t>POTRUBÍ Z TRUB PLASTOVÝCH TLAKOVÝCH HRDLOVÝCH DN DO 100MM</t>
  </si>
  <si>
    <t>897542</t>
  </si>
  <si>
    <t>VPUSŤ ODVOD ŽLABŮ Z POLYMERBETONU SV. ŠÍŘKY DO 150MM</t>
  </si>
  <si>
    <t>KUS</t>
  </si>
  <si>
    <t>917211X</t>
  </si>
  <si>
    <t>ZÁHONOVÉ OBRUBY Z BETONOVÝCH OBRUBNÍKŮ ŠÍŘ 60MM</t>
  </si>
  <si>
    <t>Poznámka k položce:_x000d_
Srovnatelná položka s obrubníky šířky 50 mm_x000d_
Technická specifikace položky odpovídá příslušné cenové soustavě</t>
  </si>
  <si>
    <t>93542</t>
  </si>
  <si>
    <t>ŽLABY Z DÍLCŮ Z POLYMERBETONU SVĚTLÉ ŠÍŘKY DO 150MM VČETNĚ MŘÍŽÍ</t>
  </si>
  <si>
    <t>20 - Venkovní úpravy</t>
  </si>
  <si>
    <t>111211101</t>
  </si>
  <si>
    <t>Odstranění křovin a stromů s odstraněním kořenů ručně průměru kmene do 100 mm jakékoliv plochy v rovině nebo ve svahu o sklonu do 1:5</t>
  </si>
  <si>
    <t>-665091489</t>
  </si>
  <si>
    <t>https://podminky.urs.cz/item/CS_URS_2025_01/111211101</t>
  </si>
  <si>
    <t>112101101</t>
  </si>
  <si>
    <t>Odstranění stromů s odřezáním kmene a s odvětvením listnatých, průměru kmene přes 100 do 300 mm</t>
  </si>
  <si>
    <t>-898411649</t>
  </si>
  <si>
    <t>https://podminky.urs.cz/item/CS_URS_2025_01/112101101</t>
  </si>
  <si>
    <t>7 x bříza, 1x dub. Obvod kmene ve výšce 130cm je Ø 120cm</t>
  </si>
  <si>
    <t>112251101</t>
  </si>
  <si>
    <t>Odstranění pařezů strojně s jejich vykopáním nebo vytrháním průměru přes 100 do 300 mm</t>
  </si>
  <si>
    <t>1973594786</t>
  </si>
  <si>
    <t>https://podminky.urs.cz/item/CS_URS_2025_01/112251101</t>
  </si>
  <si>
    <t>112900900</t>
  </si>
  <si>
    <t>Ekologická likvidace odpadu z kácení včetně odvozu</t>
  </si>
  <si>
    <t>534055608</t>
  </si>
  <si>
    <t>181351113</t>
  </si>
  <si>
    <t>Rozprostření a urovnání ornice v rovině nebo ve svahu sklonu do 1:5 strojně při souvislé ploše přes 500 m2, tl. vrstvy do 200 mm</t>
  </si>
  <si>
    <t>1133566738</t>
  </si>
  <si>
    <t>https://podminky.urs.cz/item/CS_URS_2025_01/181351113</t>
  </si>
  <si>
    <t>10364101</t>
  </si>
  <si>
    <t>zemina pro terénní úpravy - ornice</t>
  </si>
  <si>
    <t>-711985242</t>
  </si>
  <si>
    <t>900*0,2*1,8</t>
  </si>
  <si>
    <t>181411141</t>
  </si>
  <si>
    <t>Založení trávníku na půdě předem připravené plochy do 1000 m2 výsevem včetně utažení parterového v rovině nebo na svahu do 1:5</t>
  </si>
  <si>
    <t>1886533783</t>
  </si>
  <si>
    <t>https://podminky.urs.cz/item/CS_URS_2025_01/181411141</t>
  </si>
  <si>
    <t>00572420</t>
  </si>
  <si>
    <t>osivo směs travní parková okrasná</t>
  </si>
  <si>
    <t>-1866924170</t>
  </si>
  <si>
    <t>900*0,02 'Přepočtené koeficientem množství</t>
  </si>
  <si>
    <t>184102115</t>
  </si>
  <si>
    <t>Výsadba dřeviny s balem do předem vyhloubené jamky se zalitím v rovině nebo na svahu do 1:5, při průměru balu přes 500 do 600 mm</t>
  </si>
  <si>
    <t>1819239690</t>
  </si>
  <si>
    <t>https://podminky.urs.cz/item/CS_URS_2025_01/184102115</t>
  </si>
  <si>
    <t>Ovocný keř - angrešt</t>
  </si>
  <si>
    <t>Ovocný keř - rybíz</t>
  </si>
  <si>
    <t>Ovocný keř - malinovník</t>
  </si>
  <si>
    <t>02650991</t>
  </si>
  <si>
    <t>angrešt</t>
  </si>
  <si>
    <t>929299702</t>
  </si>
  <si>
    <t>02650992</t>
  </si>
  <si>
    <t>rybíz</t>
  </si>
  <si>
    <t>1300339138</t>
  </si>
  <si>
    <t>02650993</t>
  </si>
  <si>
    <t>malinovník</t>
  </si>
  <si>
    <t>-242561387</t>
  </si>
  <si>
    <t>184201111</t>
  </si>
  <si>
    <t>Výsadba stromů bez balu do předem vyhloubené jamky se zalitím v rovině nebo na svahu do 1:5, při výšce kmene do 1,8 m</t>
  </si>
  <si>
    <t>-1860851611</t>
  </si>
  <si>
    <t>https://podminky.urs.cz/item/CS_URS_2025_01/184201111</t>
  </si>
  <si>
    <t>Ovocný strom - jabloň</t>
  </si>
  <si>
    <t>Ovocný strom - třešeň</t>
  </si>
  <si>
    <t>02640991</t>
  </si>
  <si>
    <t>jabloň</t>
  </si>
  <si>
    <t>561276783</t>
  </si>
  <si>
    <t>02640992</t>
  </si>
  <si>
    <t>třešeň</t>
  </si>
  <si>
    <t>-1031330885</t>
  </si>
  <si>
    <t>211971110</t>
  </si>
  <si>
    <t>Zřízení opláštění výplně z geotextilie odvodňovacích žeber nebo trativodů v rýze nebo zářezu se stěnami šikmými o sklonu do 1:2</t>
  </si>
  <si>
    <t>1992006175</t>
  </si>
  <si>
    <t>https://podminky.urs.cz/item/CS_URS_2025_01/211971110</t>
  </si>
  <si>
    <t xml:space="preserve">ochrana základu plotu </t>
  </si>
  <si>
    <t>70*0,8</t>
  </si>
  <si>
    <t>1957847515</t>
  </si>
  <si>
    <t>56*1,1845 'Přepočtené koeficientem množství</t>
  </si>
  <si>
    <t>274321115</t>
  </si>
  <si>
    <t>Základové konstrukce z betonu železového pásy, prahy, věnce a ostruhy ve výkopu nebo na hlavách pilot C 16/20</t>
  </si>
  <si>
    <t>-1702874400</t>
  </si>
  <si>
    <t>https://podminky.urs.cz/item/CS_URS_2025_01/274321115</t>
  </si>
  <si>
    <t>Betonový základ z betonu C16/20 a výztuže B500B pro nové zděné oplocení</t>
  </si>
  <si>
    <t>70,0*0,5*0,8</t>
  </si>
  <si>
    <t>274361116</t>
  </si>
  <si>
    <t>Výztuž základových konstrukcí pasů, prahů, věnců a ostruh z betonářské oceli 10 505 (R) nebo BSt 500</t>
  </si>
  <si>
    <t>-398536257</t>
  </si>
  <si>
    <t>https://podminky.urs.cz/item/CS_URS_2025_01/274361116</t>
  </si>
  <si>
    <t>274354111</t>
  </si>
  <si>
    <t>Bednění základových konstrukcí pasů, prahů, věnců a ostruh zřízení</t>
  </si>
  <si>
    <t>-408448035</t>
  </si>
  <si>
    <t>https://podminky.urs.cz/item/CS_URS_2025_01/274354111</t>
  </si>
  <si>
    <t xml:space="preserve">70,0*0,8  *2</t>
  </si>
  <si>
    <t>274354211</t>
  </si>
  <si>
    <t>Bednění základových konstrukcí pasů, prahů, věnců a ostruh odstranění bednění</t>
  </si>
  <si>
    <t>-257096474</t>
  </si>
  <si>
    <t>https://podminky.urs.cz/item/CS_URS_2025_01/274354211</t>
  </si>
  <si>
    <t>348899001</t>
  </si>
  <si>
    <t>Oplocení výšky 2,0m; ocelové sloupky, drátěná plotová výplň, povrchová úprava - žárové zinkování s povrchovou úpravou, 
základ pro sloupky - beton C16/20 o průměru Ø 300mm a výšce 0,8m</t>
  </si>
  <si>
    <t>-696230197</t>
  </si>
  <si>
    <t>311113224</t>
  </si>
  <si>
    <t>Nadzákladové zdi z betonových tvárnic ztraceného bednění štípaných včetně výplně z betonu třídy C 16/20 barevných, tloušťky zdiva 300 mm</t>
  </si>
  <si>
    <t>-1574600066</t>
  </si>
  <si>
    <t>https://podminky.urs.cz/item/CS_URS_2025_01/311113224</t>
  </si>
  <si>
    <t>Zdivo z betonových tvarovek ztraceného bednění oboustranně štípaných šířky 0,3m</t>
  </si>
  <si>
    <t>0,3*2,5* 30 + 80</t>
  </si>
  <si>
    <t>348101110</t>
  </si>
  <si>
    <t>Osazení vrat nebo vrátek k oplocení na sloupky zděné nebo betonové, plochy jednotlivě do 2 m2</t>
  </si>
  <si>
    <t>516474346</t>
  </si>
  <si>
    <t>https://podminky.urs.cz/item/CS_URS_2025_01/348101110</t>
  </si>
  <si>
    <t>15945001</t>
  </si>
  <si>
    <t>branka plotová jednokřídlá Al s tahokovem 1000x2000mm</t>
  </si>
  <si>
    <t>2126526180</t>
  </si>
  <si>
    <t>348101140</t>
  </si>
  <si>
    <t>Osazení vrat nebo vrátek k oplocení na sloupky zděné nebo betonové, plochy jednotlivě přes 6 do 8 m2</t>
  </si>
  <si>
    <t>-1535046600</t>
  </si>
  <si>
    <t>https://podminky.urs.cz/item/CS_URS_2025_01/348101140</t>
  </si>
  <si>
    <t>55342347</t>
  </si>
  <si>
    <t>brána plotová dvoukřídlá Pz 3500x2030mm</t>
  </si>
  <si>
    <t>-373025750</t>
  </si>
  <si>
    <t>348181113</t>
  </si>
  <si>
    <t>Montáž oplocení z dílců dřevěných na předem osazené sloupky, výšky přes 1 do 1,5 m</t>
  </si>
  <si>
    <t>585916040</t>
  </si>
  <si>
    <t>https://podminky.urs.cz/item/CS_URS_2025_01/348181113</t>
  </si>
  <si>
    <t>61231012</t>
  </si>
  <si>
    <t>pole plotové z dřevěných planěk oblých různé výšky v poli tl 20mm</t>
  </si>
  <si>
    <t>1937990374</t>
  </si>
  <si>
    <t>Plotová výplň z dřevěných latí o rozměru 2,5m x 1,5m - 22 kusů</t>
  </si>
  <si>
    <t>2,5*1,5*22</t>
  </si>
  <si>
    <t>348262402</t>
  </si>
  <si>
    <t>Ploty z betonových bloků - systém suchého zdění ukončení plotové zdi krycí deskou lepenou mrazuvzdorným lepidlem štípanou barevnou</t>
  </si>
  <si>
    <t>-1362135640</t>
  </si>
  <si>
    <t>https://podminky.urs.cz/item/CS_URS_2025_01/348262402</t>
  </si>
  <si>
    <t>Zákrytová hlavice pilířů a parapetu z betonových tvarovek</t>
  </si>
  <si>
    <t>348990001</t>
  </si>
  <si>
    <t>Prefabrikovaná skříň do plotu pro pojistky a elektroměrový rozvaděč - dodávka a montáž</t>
  </si>
  <si>
    <t>1787112583</t>
  </si>
  <si>
    <t>348990002</t>
  </si>
  <si>
    <t>Prefabrikovaná skříň do plotu pro hlavní uzávěr plynu - dodávka a montáž</t>
  </si>
  <si>
    <t>615811495</t>
  </si>
  <si>
    <t>901000001</t>
  </si>
  <si>
    <t>Demolice stávajícího oplocení - betonové sloupky 150x150mm výšky 2,0m, výplň drátěné oplocení - včetně odvozu a likvidace suti</t>
  </si>
  <si>
    <t>1770283661</t>
  </si>
  <si>
    <t>901000002</t>
  </si>
  <si>
    <t>Demolice stávajícího oplocení včetně základů - kamenná podezdívka šířky 0,5m, zděné sloupy 0,3m x 0,5m a 0,6m x 0,6m, betonové zákrytové desky na sloupech i parapetu, výška plotu 2,2m, plotová výplň z dřevěných latí o rozměrech 2,5m x 1,5m - včetně odvozu a likvidace suti</t>
  </si>
  <si>
    <t>-2126934204</t>
  </si>
  <si>
    <t>901000003</t>
  </si>
  <si>
    <t>Demolice stávajícího mobiliáře dětského hřiště - pískoviště, herní prvky atd. - včetně odvozu a likvidace suti</t>
  </si>
  <si>
    <t>181987790</t>
  </si>
  <si>
    <t>966073812</t>
  </si>
  <si>
    <t>Rozebrání vrat a vrátek k oplocení plochy jednotlivě přes 6 do 10 m2</t>
  </si>
  <si>
    <t>-258047939</t>
  </si>
  <si>
    <t>https://podminky.urs.cz/item/CS_URS_2025_01/966073812</t>
  </si>
  <si>
    <t>Demolice dvoukřídlých ocelových vrat šířky 3,3m a výšky 2,2m</t>
  </si>
  <si>
    <t>909000001</t>
  </si>
  <si>
    <t>Herní prvek pro dětské skupiny - houpačka</t>
  </si>
  <si>
    <t>-383211177</t>
  </si>
  <si>
    <t>909000002</t>
  </si>
  <si>
    <t>Herní prvek pro dětské skupiny - otočná plošina - kolotoč</t>
  </si>
  <si>
    <t>2067806798</t>
  </si>
  <si>
    <t>909000003</t>
  </si>
  <si>
    <t>Herní prvek pro dětské skupiny - dřevěný domek</t>
  </si>
  <si>
    <t>-1028922296</t>
  </si>
  <si>
    <t>909000004</t>
  </si>
  <si>
    <t>Herní prvek pro dětské skupiny - pískoviště</t>
  </si>
  <si>
    <t>-576208164</t>
  </si>
  <si>
    <t>909000005</t>
  </si>
  <si>
    <t>Herní prvek pro dětské skupiny - herní věž se skluzavkou</t>
  </si>
  <si>
    <t>-1100674724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</si>
  <si>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</si>
  <si>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</si>
  <si>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260395472</t>
  </si>
  <si>
    <t>https://podminky.urs.cz/item/CS_URS_2025_01/998232110</t>
  </si>
  <si>
    <t>VON - Vedlejší a ostatní náklady</t>
  </si>
  <si>
    <t>001</t>
  </si>
  <si>
    <t>Zařízení staveniště</t>
  </si>
  <si>
    <t>-232025618</t>
  </si>
  <si>
    <t>004</t>
  </si>
  <si>
    <t>Realizační dokumentace stavby</t>
  </si>
  <si>
    <t>41313692</t>
  </si>
  <si>
    <t>005</t>
  </si>
  <si>
    <t>Nový geometrický plán budovy</t>
  </si>
  <si>
    <t>44360292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</si>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</sst>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51102" TargetMode="External" /><Relationship Id="rId2" Type="http://schemas.openxmlformats.org/officeDocument/2006/relationships/hyperlink" Target="https://podminky.urs.cz/item/CS_URS_2025_01/162251102" TargetMode="External" /><Relationship Id="rId3" Type="http://schemas.openxmlformats.org/officeDocument/2006/relationships/hyperlink" Target="https://podminky.urs.cz/item/CS_URS_2025_01/174151101" TargetMode="External" /><Relationship Id="rId4" Type="http://schemas.openxmlformats.org/officeDocument/2006/relationships/hyperlink" Target="https://podminky.urs.cz/item/CS_URS_2025_01/139711111" TargetMode="External" /><Relationship Id="rId5" Type="http://schemas.openxmlformats.org/officeDocument/2006/relationships/hyperlink" Target="https://podminky.urs.cz/item/CS_URS_2025_01/162211201" TargetMode="External" /><Relationship Id="rId6" Type="http://schemas.openxmlformats.org/officeDocument/2006/relationships/hyperlink" Target="https://podminky.urs.cz/item/CS_URS_2025_01/167111101" TargetMode="External" /><Relationship Id="rId7" Type="http://schemas.openxmlformats.org/officeDocument/2006/relationships/hyperlink" Target="https://podminky.urs.cz/item/CS_URS_2025_01/131213701" TargetMode="External" /><Relationship Id="rId8" Type="http://schemas.openxmlformats.org/officeDocument/2006/relationships/hyperlink" Target="https://podminky.urs.cz/item/CS_URS_2025_01/132212131" TargetMode="External" /><Relationship Id="rId9" Type="http://schemas.openxmlformats.org/officeDocument/2006/relationships/hyperlink" Target="https://podminky.urs.cz/item/CS_URS_2025_01/162751117" TargetMode="External" /><Relationship Id="rId10" Type="http://schemas.openxmlformats.org/officeDocument/2006/relationships/hyperlink" Target="https://podminky.urs.cz/item/CS_URS_2025_01/162751119" TargetMode="External" /><Relationship Id="rId11" Type="http://schemas.openxmlformats.org/officeDocument/2006/relationships/hyperlink" Target="https://podminky.urs.cz/item/CS_URS_2025_01/171201221" TargetMode="External" /><Relationship Id="rId12" Type="http://schemas.openxmlformats.org/officeDocument/2006/relationships/hyperlink" Target="https://podminky.urs.cz/item/CS_URS_2025_01/212341111" TargetMode="External" /><Relationship Id="rId13" Type="http://schemas.openxmlformats.org/officeDocument/2006/relationships/hyperlink" Target="https://podminky.urs.cz/item/CS_URS_2025_01/212750133" TargetMode="External" /><Relationship Id="rId14" Type="http://schemas.openxmlformats.org/officeDocument/2006/relationships/hyperlink" Target="https://podminky.urs.cz/item/CS_URS_2025_01/211971121" TargetMode="External" /><Relationship Id="rId15" Type="http://schemas.openxmlformats.org/officeDocument/2006/relationships/hyperlink" Target="https://podminky.urs.cz/item/CS_URS_2025_01/213141111" TargetMode="External" /><Relationship Id="rId16" Type="http://schemas.openxmlformats.org/officeDocument/2006/relationships/hyperlink" Target="https://podminky.urs.cz/item/CS_URS_2025_01/213141112" TargetMode="External" /><Relationship Id="rId17" Type="http://schemas.openxmlformats.org/officeDocument/2006/relationships/hyperlink" Target="https://podminky.urs.cz/item/CS_URS_2025_01/213311151" TargetMode="External" /><Relationship Id="rId18" Type="http://schemas.openxmlformats.org/officeDocument/2006/relationships/hyperlink" Target="https://podminky.urs.cz/item/CS_URS_2025_01/218121111" TargetMode="External" /><Relationship Id="rId19" Type="http://schemas.openxmlformats.org/officeDocument/2006/relationships/hyperlink" Target="https://podminky.urs.cz/item/CS_URS_2024_01/272313611" TargetMode="External" /><Relationship Id="rId20" Type="http://schemas.openxmlformats.org/officeDocument/2006/relationships/hyperlink" Target="https://podminky.urs.cz/item/CS_URS_2025_01/274313611" TargetMode="External" /><Relationship Id="rId21" Type="http://schemas.openxmlformats.org/officeDocument/2006/relationships/hyperlink" Target="https://podminky.urs.cz/item/CS_URS_2025_01/275321311" TargetMode="External" /><Relationship Id="rId22" Type="http://schemas.openxmlformats.org/officeDocument/2006/relationships/hyperlink" Target="https://podminky.urs.cz/item/CS_URS_2025_01/275361821" TargetMode="External" /><Relationship Id="rId23" Type="http://schemas.openxmlformats.org/officeDocument/2006/relationships/hyperlink" Target="https://podminky.urs.cz/item/CS_URS_2025_01/274321511" TargetMode="External" /><Relationship Id="rId24" Type="http://schemas.openxmlformats.org/officeDocument/2006/relationships/hyperlink" Target="https://podminky.urs.cz/item/CS_URS_2025_01/274361821" TargetMode="External" /><Relationship Id="rId25" Type="http://schemas.openxmlformats.org/officeDocument/2006/relationships/hyperlink" Target="https://podminky.urs.cz/item/CS_URS_2025_01/275313811" TargetMode="External" /><Relationship Id="rId26" Type="http://schemas.openxmlformats.org/officeDocument/2006/relationships/hyperlink" Target="https://podminky.urs.cz/item/CS_URS_2025_01/310239211" TargetMode="External" /><Relationship Id="rId27" Type="http://schemas.openxmlformats.org/officeDocument/2006/relationships/hyperlink" Target="https://podminky.urs.cz/item/CS_URS_2025_01/311113154" TargetMode="External" /><Relationship Id="rId28" Type="http://schemas.openxmlformats.org/officeDocument/2006/relationships/hyperlink" Target="https://podminky.urs.cz/item/CS_URS_2025_01/316381117" TargetMode="External" /><Relationship Id="rId29" Type="http://schemas.openxmlformats.org/officeDocument/2006/relationships/hyperlink" Target="https://podminky.urs.cz/item/CS_URS_2025_01/317168023" TargetMode="External" /><Relationship Id="rId30" Type="http://schemas.openxmlformats.org/officeDocument/2006/relationships/hyperlink" Target="https://podminky.urs.cz/item/CS_URS_2025_01/317234410" TargetMode="External" /><Relationship Id="rId31" Type="http://schemas.openxmlformats.org/officeDocument/2006/relationships/hyperlink" Target="https://podminky.urs.cz/item/CS_URS_2025_01/317944323" TargetMode="External" /><Relationship Id="rId32" Type="http://schemas.openxmlformats.org/officeDocument/2006/relationships/hyperlink" Target="https://podminky.urs.cz/item/CS_URS_2025_01/342244201" TargetMode="External" /><Relationship Id="rId33" Type="http://schemas.openxmlformats.org/officeDocument/2006/relationships/hyperlink" Target="https://podminky.urs.cz/item/CS_URS_2025_01/342244221" TargetMode="External" /><Relationship Id="rId34" Type="http://schemas.openxmlformats.org/officeDocument/2006/relationships/hyperlink" Target="https://podminky.urs.cz/item/CS_URS_2025_01/346244381" TargetMode="External" /><Relationship Id="rId35" Type="http://schemas.openxmlformats.org/officeDocument/2006/relationships/hyperlink" Target="https://podminky.urs.cz/item/CS_URS_2025_01/349231811" TargetMode="External" /><Relationship Id="rId36" Type="http://schemas.openxmlformats.org/officeDocument/2006/relationships/hyperlink" Target="https://podminky.urs.cz/item/CS_URS_2025_01/349235851" TargetMode="External" /><Relationship Id="rId37" Type="http://schemas.openxmlformats.org/officeDocument/2006/relationships/hyperlink" Target="https://podminky.urs.cz/item/CS_URS_2024_01/417321616" TargetMode="External" /><Relationship Id="rId38" Type="http://schemas.openxmlformats.org/officeDocument/2006/relationships/hyperlink" Target="https://podminky.urs.cz/item/CS_URS_2024_01/417351115" TargetMode="External" /><Relationship Id="rId39" Type="http://schemas.openxmlformats.org/officeDocument/2006/relationships/hyperlink" Target="https://podminky.urs.cz/item/CS_URS_2024_01/417351116" TargetMode="External" /><Relationship Id="rId40" Type="http://schemas.openxmlformats.org/officeDocument/2006/relationships/hyperlink" Target="https://podminky.urs.cz/item/CS_URS_2024_01/417361821" TargetMode="External" /><Relationship Id="rId41" Type="http://schemas.openxmlformats.org/officeDocument/2006/relationships/hyperlink" Target="https://podminky.urs.cz/item/CS_URS_2025_01/611311131" TargetMode="External" /><Relationship Id="rId42" Type="http://schemas.openxmlformats.org/officeDocument/2006/relationships/hyperlink" Target="https://podminky.urs.cz/item/CS_URS_2025_01/611321141" TargetMode="External" /><Relationship Id="rId43" Type="http://schemas.openxmlformats.org/officeDocument/2006/relationships/hyperlink" Target="https://podminky.urs.cz/item/CS_URS_2025_01/612316121" TargetMode="External" /><Relationship Id="rId44" Type="http://schemas.openxmlformats.org/officeDocument/2006/relationships/hyperlink" Target="https://podminky.urs.cz/item/CS_URS_2025_01/612321141" TargetMode="External" /><Relationship Id="rId45" Type="http://schemas.openxmlformats.org/officeDocument/2006/relationships/hyperlink" Target="https://podminky.urs.cz/item/CS_URS_2025_01/621211033" TargetMode="External" /><Relationship Id="rId46" Type="http://schemas.openxmlformats.org/officeDocument/2006/relationships/hyperlink" Target="https://podminky.urs.cz/item/CS_URS_2025_01/621221111" TargetMode="External" /><Relationship Id="rId47" Type="http://schemas.openxmlformats.org/officeDocument/2006/relationships/hyperlink" Target="https://podminky.urs.cz/item/CS_URS_2024_01/622221121" TargetMode="External" /><Relationship Id="rId48" Type="http://schemas.openxmlformats.org/officeDocument/2006/relationships/hyperlink" Target="https://podminky.urs.cz/item/CS_URS_2025_01/622221141" TargetMode="External" /><Relationship Id="rId49" Type="http://schemas.openxmlformats.org/officeDocument/2006/relationships/hyperlink" Target="https://podminky.urs.cz/item/CS_URS_2024_01/622222061" TargetMode="External" /><Relationship Id="rId50" Type="http://schemas.openxmlformats.org/officeDocument/2006/relationships/hyperlink" Target="https://podminky.urs.cz/item/CS_URS_2024_01/622252001" TargetMode="External" /><Relationship Id="rId51" Type="http://schemas.openxmlformats.org/officeDocument/2006/relationships/hyperlink" Target="https://podminky.urs.cz/item/CS_URS_2024_01/622326121" TargetMode="External" /><Relationship Id="rId52" Type="http://schemas.openxmlformats.org/officeDocument/2006/relationships/hyperlink" Target="https://podminky.urs.cz/item/CS_URS_2025_01/622381032" TargetMode="External" /><Relationship Id="rId53" Type="http://schemas.openxmlformats.org/officeDocument/2006/relationships/hyperlink" Target="https://podminky.urs.cz/item/CS_URS_2025_01/622511032" TargetMode="External" /><Relationship Id="rId54" Type="http://schemas.openxmlformats.org/officeDocument/2006/relationships/hyperlink" Target="https://podminky.urs.cz/item/CS_URS_2025_01/622635021" TargetMode="External" /><Relationship Id="rId55" Type="http://schemas.openxmlformats.org/officeDocument/2006/relationships/hyperlink" Target="https://podminky.urs.cz/item/CS_URS_2025_01/622635071" TargetMode="External" /><Relationship Id="rId56" Type="http://schemas.openxmlformats.org/officeDocument/2006/relationships/hyperlink" Target="https://podminky.urs.cz/item/CS_URS_2025_01/623321141" TargetMode="External" /><Relationship Id="rId57" Type="http://schemas.openxmlformats.org/officeDocument/2006/relationships/hyperlink" Target="https://podminky.urs.cz/item/CS_URS_2025_01/629995101" TargetMode="External" /><Relationship Id="rId58" Type="http://schemas.openxmlformats.org/officeDocument/2006/relationships/hyperlink" Target="https://podminky.urs.cz/item/CS_URS_2025_01/631311124" TargetMode="External" /><Relationship Id="rId59" Type="http://schemas.openxmlformats.org/officeDocument/2006/relationships/hyperlink" Target="https://podminky.urs.cz/item/CS_URS_2025_01/631319012" TargetMode="External" /><Relationship Id="rId60" Type="http://schemas.openxmlformats.org/officeDocument/2006/relationships/hyperlink" Target="https://podminky.urs.cz/item/CS_URS_2025_01/631319173" TargetMode="External" /><Relationship Id="rId61" Type="http://schemas.openxmlformats.org/officeDocument/2006/relationships/hyperlink" Target="https://podminky.urs.cz/item/CS_URS_2025_01/632441111" TargetMode="External" /><Relationship Id="rId62" Type="http://schemas.openxmlformats.org/officeDocument/2006/relationships/hyperlink" Target="https://podminky.urs.cz/item/CS_URS_2025_01/632451455" TargetMode="External" /><Relationship Id="rId63" Type="http://schemas.openxmlformats.org/officeDocument/2006/relationships/hyperlink" Target="https://podminky.urs.cz/item/CS_URS_2025_01/631362021" TargetMode="External" /><Relationship Id="rId64" Type="http://schemas.openxmlformats.org/officeDocument/2006/relationships/hyperlink" Target="https://podminky.urs.cz/item/CS_URS_2025_01/634112127" TargetMode="External" /><Relationship Id="rId65" Type="http://schemas.openxmlformats.org/officeDocument/2006/relationships/hyperlink" Target="https://podminky.urs.cz/item/CS_URS_2024_01/635211121" TargetMode="External" /><Relationship Id="rId66" Type="http://schemas.openxmlformats.org/officeDocument/2006/relationships/hyperlink" Target="https://podminky.urs.cz/item/CS_URS_2024_01/637111111" TargetMode="External" /><Relationship Id="rId67" Type="http://schemas.openxmlformats.org/officeDocument/2006/relationships/hyperlink" Target="https://podminky.urs.cz/item/CS_URS_2024_01/637211134" TargetMode="External" /><Relationship Id="rId68" Type="http://schemas.openxmlformats.org/officeDocument/2006/relationships/hyperlink" Target="https://podminky.urs.cz/item/CS_URS_2025_01/637311131" TargetMode="External" /><Relationship Id="rId69" Type="http://schemas.openxmlformats.org/officeDocument/2006/relationships/hyperlink" Target="https://podminky.urs.cz/item/CS_URS_2025_01/642942611" TargetMode="External" /><Relationship Id="rId70" Type="http://schemas.openxmlformats.org/officeDocument/2006/relationships/hyperlink" Target="https://podminky.urs.cz/item/CS_URS_2025_01/642945111" TargetMode="External" /><Relationship Id="rId71" Type="http://schemas.openxmlformats.org/officeDocument/2006/relationships/hyperlink" Target="https://podminky.urs.cz/item/CS_URS_2024_01/644941111" TargetMode="External" /><Relationship Id="rId72" Type="http://schemas.openxmlformats.org/officeDocument/2006/relationships/hyperlink" Target="https://podminky.urs.cz/item/CS_URS_2025_01/941311111" TargetMode="External" /><Relationship Id="rId73" Type="http://schemas.openxmlformats.org/officeDocument/2006/relationships/hyperlink" Target="https://podminky.urs.cz/item/CS_URS_2025_01/941311211" TargetMode="External" /><Relationship Id="rId74" Type="http://schemas.openxmlformats.org/officeDocument/2006/relationships/hyperlink" Target="https://podminky.urs.cz/item/CS_URS_2025_01/941311811" TargetMode="External" /><Relationship Id="rId75" Type="http://schemas.openxmlformats.org/officeDocument/2006/relationships/hyperlink" Target="https://podminky.urs.cz/item/CS_URS_2025_01/949101111" TargetMode="External" /><Relationship Id="rId76" Type="http://schemas.openxmlformats.org/officeDocument/2006/relationships/hyperlink" Target="https://podminky.urs.cz/item/CS_URS_2025_01/962031132" TargetMode="External" /><Relationship Id="rId77" Type="http://schemas.openxmlformats.org/officeDocument/2006/relationships/hyperlink" Target="https://podminky.urs.cz/item/CS_URS_2025_01/962031133" TargetMode="External" /><Relationship Id="rId78" Type="http://schemas.openxmlformats.org/officeDocument/2006/relationships/hyperlink" Target="https://podminky.urs.cz/item/CS_URS_2025_01/962032231" TargetMode="External" /><Relationship Id="rId79" Type="http://schemas.openxmlformats.org/officeDocument/2006/relationships/hyperlink" Target="https://podminky.urs.cz/item/CS_URS_2025_01/963053936" TargetMode="External" /><Relationship Id="rId80" Type="http://schemas.openxmlformats.org/officeDocument/2006/relationships/hyperlink" Target="https://podminky.urs.cz/item/CS_URS_2025_01/965042141" TargetMode="External" /><Relationship Id="rId81" Type="http://schemas.openxmlformats.org/officeDocument/2006/relationships/hyperlink" Target="https://podminky.urs.cz/item/CS_URS_2025_01/965081113" TargetMode="External" /><Relationship Id="rId82" Type="http://schemas.openxmlformats.org/officeDocument/2006/relationships/hyperlink" Target="https://podminky.urs.cz/item/CS_URS_2025_01/965082923" TargetMode="External" /><Relationship Id="rId83" Type="http://schemas.openxmlformats.org/officeDocument/2006/relationships/hyperlink" Target="https://podminky.urs.cz/item/CS_URS_2024_01/966023131" TargetMode="External" /><Relationship Id="rId84" Type="http://schemas.openxmlformats.org/officeDocument/2006/relationships/hyperlink" Target="https://podminky.urs.cz/item/CS_URS_2025_01/968072455" TargetMode="External" /><Relationship Id="rId85" Type="http://schemas.openxmlformats.org/officeDocument/2006/relationships/hyperlink" Target="https://podminky.urs.cz/item/CS_URS_2025_01/968072456" TargetMode="External" /><Relationship Id="rId86" Type="http://schemas.openxmlformats.org/officeDocument/2006/relationships/hyperlink" Target="https://podminky.urs.cz/item/CS_URS_2025_01/968082015" TargetMode="External" /><Relationship Id="rId87" Type="http://schemas.openxmlformats.org/officeDocument/2006/relationships/hyperlink" Target="https://podminky.urs.cz/item/CS_URS_2025_01/968082016" TargetMode="External" /><Relationship Id="rId88" Type="http://schemas.openxmlformats.org/officeDocument/2006/relationships/hyperlink" Target="https://podminky.urs.cz/item/CS_URS_2025_01/973031325" TargetMode="External" /><Relationship Id="rId89" Type="http://schemas.openxmlformats.org/officeDocument/2006/relationships/hyperlink" Target="https://podminky.urs.cz/item/CS_URS_2025_01/974031664" TargetMode="External" /><Relationship Id="rId90" Type="http://schemas.openxmlformats.org/officeDocument/2006/relationships/hyperlink" Target="https://podminky.urs.cz/item/CS_URS_2025_01/974031666" TargetMode="External" /><Relationship Id="rId91" Type="http://schemas.openxmlformats.org/officeDocument/2006/relationships/hyperlink" Target="https://podminky.urs.cz/item/CS_URS_2024_01/977151114" TargetMode="External" /><Relationship Id="rId92" Type="http://schemas.openxmlformats.org/officeDocument/2006/relationships/hyperlink" Target="https://podminky.urs.cz/item/CS_URS_2025_01/977151118" TargetMode="External" /><Relationship Id="rId93" Type="http://schemas.openxmlformats.org/officeDocument/2006/relationships/hyperlink" Target="https://podminky.urs.cz/item/CS_URS_2024_01/977212121" TargetMode="External" /><Relationship Id="rId94" Type="http://schemas.openxmlformats.org/officeDocument/2006/relationships/hyperlink" Target="https://podminky.urs.cz/item/CS_URS_2025_01/978011191" TargetMode="External" /><Relationship Id="rId95" Type="http://schemas.openxmlformats.org/officeDocument/2006/relationships/hyperlink" Target="https://podminky.urs.cz/item/CS_URS_2025_01/978013191" TargetMode="External" /><Relationship Id="rId96" Type="http://schemas.openxmlformats.org/officeDocument/2006/relationships/hyperlink" Target="https://podminky.urs.cz/item/CS_URS_2025_01/978015391" TargetMode="External" /><Relationship Id="rId97" Type="http://schemas.openxmlformats.org/officeDocument/2006/relationships/hyperlink" Target="https://podminky.urs.cz/item/CS_URS_2025_01/978019391" TargetMode="External" /><Relationship Id="rId98" Type="http://schemas.openxmlformats.org/officeDocument/2006/relationships/hyperlink" Target="https://podminky.urs.cz/item/CS_URS_2025_01/997013111" TargetMode="External" /><Relationship Id="rId99" Type="http://schemas.openxmlformats.org/officeDocument/2006/relationships/hyperlink" Target="https://podminky.urs.cz/item/CS_URS_2025_01/997013501" TargetMode="External" /><Relationship Id="rId100" Type="http://schemas.openxmlformats.org/officeDocument/2006/relationships/hyperlink" Target="https://podminky.urs.cz/item/CS_URS_2025_01/997013509" TargetMode="External" /><Relationship Id="rId101" Type="http://schemas.openxmlformats.org/officeDocument/2006/relationships/hyperlink" Target="https://podminky.urs.cz/item/CS_URS_2025_01/997013631" TargetMode="External" /><Relationship Id="rId102" Type="http://schemas.openxmlformats.org/officeDocument/2006/relationships/hyperlink" Target="https://podminky.urs.cz/item/CS_URS_2025_01/998011002" TargetMode="External" /><Relationship Id="rId103" Type="http://schemas.openxmlformats.org/officeDocument/2006/relationships/hyperlink" Target="https://podminky.urs.cz/item/CS_URS_2025_01/711111001" TargetMode="External" /><Relationship Id="rId104" Type="http://schemas.openxmlformats.org/officeDocument/2006/relationships/hyperlink" Target="https://podminky.urs.cz/item/CS_URS_2024_01/711112001" TargetMode="External" /><Relationship Id="rId105" Type="http://schemas.openxmlformats.org/officeDocument/2006/relationships/hyperlink" Target="https://podminky.urs.cz/item/CS_URS_2025_01/711141559" TargetMode="External" /><Relationship Id="rId106" Type="http://schemas.openxmlformats.org/officeDocument/2006/relationships/hyperlink" Target="https://podminky.urs.cz/item/CS_URS_2024_01/711142559" TargetMode="External" /><Relationship Id="rId107" Type="http://schemas.openxmlformats.org/officeDocument/2006/relationships/hyperlink" Target="https://podminky.urs.cz/item/CS_URS_2024_01/711161273" TargetMode="External" /><Relationship Id="rId108" Type="http://schemas.openxmlformats.org/officeDocument/2006/relationships/hyperlink" Target="https://podminky.urs.cz/item/CS_URS_2024_01/711161383" TargetMode="External" /><Relationship Id="rId109" Type="http://schemas.openxmlformats.org/officeDocument/2006/relationships/hyperlink" Target="https://podminky.urs.cz/item/CS_URS_2024_01/711491272" TargetMode="External" /><Relationship Id="rId110" Type="http://schemas.openxmlformats.org/officeDocument/2006/relationships/hyperlink" Target="https://podminky.urs.cz/item/CS_URS_2025_01/711193121" TargetMode="External" /><Relationship Id="rId111" Type="http://schemas.openxmlformats.org/officeDocument/2006/relationships/hyperlink" Target="https://podminky.urs.cz/item/CS_URS_2024_01/711211134" TargetMode="External" /><Relationship Id="rId112" Type="http://schemas.openxmlformats.org/officeDocument/2006/relationships/hyperlink" Target="https://podminky.urs.cz/item/CS_URS_2025_01/998711102" TargetMode="External" /><Relationship Id="rId113" Type="http://schemas.openxmlformats.org/officeDocument/2006/relationships/hyperlink" Target="https://podminky.urs.cz/item/CS_URS_2025_01/712331811" TargetMode="External" /><Relationship Id="rId114" Type="http://schemas.openxmlformats.org/officeDocument/2006/relationships/hyperlink" Target="https://podminky.urs.cz/item/CS_URS_2025_01/712631111" TargetMode="External" /><Relationship Id="rId115" Type="http://schemas.openxmlformats.org/officeDocument/2006/relationships/hyperlink" Target="https://podminky.urs.cz/item/CS_URS_2025_01/998712102" TargetMode="External" /><Relationship Id="rId116" Type="http://schemas.openxmlformats.org/officeDocument/2006/relationships/hyperlink" Target="https://podminky.urs.cz/item/CS_URS_2024_01/713111111" TargetMode="External" /><Relationship Id="rId117" Type="http://schemas.openxmlformats.org/officeDocument/2006/relationships/hyperlink" Target="https://podminky.urs.cz/item/CS_URS_2025_01/713121111" TargetMode="External" /><Relationship Id="rId118" Type="http://schemas.openxmlformats.org/officeDocument/2006/relationships/hyperlink" Target="https://podminky.urs.cz/item/CS_URS_2025_01/713151111" TargetMode="External" /><Relationship Id="rId119" Type="http://schemas.openxmlformats.org/officeDocument/2006/relationships/hyperlink" Target="https://podminky.urs.cz/item/CS_URS_2025_01/713151132" TargetMode="External" /><Relationship Id="rId120" Type="http://schemas.openxmlformats.org/officeDocument/2006/relationships/hyperlink" Target="https://podminky.urs.cz/item/CS_URS_2025_01/713191132" TargetMode="External" /><Relationship Id="rId121" Type="http://schemas.openxmlformats.org/officeDocument/2006/relationships/hyperlink" Target="https://podminky.urs.cz/item/CS_URS_2025_01/998713102" TargetMode="External" /><Relationship Id="rId122" Type="http://schemas.openxmlformats.org/officeDocument/2006/relationships/hyperlink" Target="https://podminky.urs.cz/item/CS_URS_2025_01/721171803" TargetMode="External" /><Relationship Id="rId123" Type="http://schemas.openxmlformats.org/officeDocument/2006/relationships/hyperlink" Target="https://podminky.urs.cz/item/CS_URS_2025_01/721171808" TargetMode="External" /><Relationship Id="rId124" Type="http://schemas.openxmlformats.org/officeDocument/2006/relationships/hyperlink" Target="https://podminky.urs.cz/item/CS_URS_2025_01/722170801" TargetMode="External" /><Relationship Id="rId125" Type="http://schemas.openxmlformats.org/officeDocument/2006/relationships/hyperlink" Target="https://podminky.urs.cz/item/CS_URS_2025_01/723120804" TargetMode="External" /><Relationship Id="rId126" Type="http://schemas.openxmlformats.org/officeDocument/2006/relationships/hyperlink" Target="https://podminky.urs.cz/item/CS_URS_2025_01/723120809" TargetMode="External" /><Relationship Id="rId127" Type="http://schemas.openxmlformats.org/officeDocument/2006/relationships/hyperlink" Target="https://podminky.urs.cz/item/CS_URS_2025_01/725110811" TargetMode="External" /><Relationship Id="rId128" Type="http://schemas.openxmlformats.org/officeDocument/2006/relationships/hyperlink" Target="https://podminky.urs.cz/item/CS_URS_2025_01/725210821" TargetMode="External" /><Relationship Id="rId129" Type="http://schemas.openxmlformats.org/officeDocument/2006/relationships/hyperlink" Target="https://podminky.urs.cz/item/CS_URS_2025_01/725240811" TargetMode="External" /><Relationship Id="rId130" Type="http://schemas.openxmlformats.org/officeDocument/2006/relationships/hyperlink" Target="https://podminky.urs.cz/item/CS_URS_2025_01/725240812" TargetMode="External" /><Relationship Id="rId131" Type="http://schemas.openxmlformats.org/officeDocument/2006/relationships/hyperlink" Target="https://podminky.urs.cz/item/CS_URS_2025_01/725310823" TargetMode="External" /><Relationship Id="rId132" Type="http://schemas.openxmlformats.org/officeDocument/2006/relationships/hyperlink" Target="https://podminky.urs.cz/item/CS_URS_2025_01/725320822" TargetMode="External" /><Relationship Id="rId133" Type="http://schemas.openxmlformats.org/officeDocument/2006/relationships/hyperlink" Target="https://podminky.urs.cz/item/CS_URS_2025_01/725530826" TargetMode="External" /><Relationship Id="rId134" Type="http://schemas.openxmlformats.org/officeDocument/2006/relationships/hyperlink" Target="https://podminky.urs.cz/item/CS_URS_2025_01/725610810" TargetMode="External" /><Relationship Id="rId135" Type="http://schemas.openxmlformats.org/officeDocument/2006/relationships/hyperlink" Target="https://podminky.urs.cz/item/CS_URS_2025_01/731200827" TargetMode="External" /><Relationship Id="rId136" Type="http://schemas.openxmlformats.org/officeDocument/2006/relationships/hyperlink" Target="https://podminky.urs.cz/item/CS_URS_2025_01/733110806" TargetMode="External" /><Relationship Id="rId137" Type="http://schemas.openxmlformats.org/officeDocument/2006/relationships/hyperlink" Target="https://podminky.urs.cz/item/CS_URS_2025_01/733120839" TargetMode="External" /><Relationship Id="rId138" Type="http://schemas.openxmlformats.org/officeDocument/2006/relationships/hyperlink" Target="https://podminky.urs.cz/item/CS_URS_2025_01/733120843" TargetMode="External" /><Relationship Id="rId139" Type="http://schemas.openxmlformats.org/officeDocument/2006/relationships/hyperlink" Target="https://podminky.urs.cz/item/CS_URS_2025_01/733120844" TargetMode="External" /><Relationship Id="rId140" Type="http://schemas.openxmlformats.org/officeDocument/2006/relationships/hyperlink" Target="https://podminky.urs.cz/item/CS_URS_2025_01/762112811" TargetMode="External" /><Relationship Id="rId141" Type="http://schemas.openxmlformats.org/officeDocument/2006/relationships/hyperlink" Target="https://podminky.urs.cz/item/CS_URS_2025_01/762331811" TargetMode="External" /><Relationship Id="rId142" Type="http://schemas.openxmlformats.org/officeDocument/2006/relationships/hyperlink" Target="https://podminky.urs.cz/item/CS_URS_2025_01/762331812" TargetMode="External" /><Relationship Id="rId143" Type="http://schemas.openxmlformats.org/officeDocument/2006/relationships/hyperlink" Target="https://podminky.urs.cz/item/CS_URS_2025_01/762331813" TargetMode="External" /><Relationship Id="rId144" Type="http://schemas.openxmlformats.org/officeDocument/2006/relationships/hyperlink" Target="https://podminky.urs.cz/item/CS_URS_2025_01/762331815" TargetMode="External" /><Relationship Id="rId145" Type="http://schemas.openxmlformats.org/officeDocument/2006/relationships/hyperlink" Target="https://podminky.urs.cz/item/CS_URS_2025_01/762083111" TargetMode="External" /><Relationship Id="rId146" Type="http://schemas.openxmlformats.org/officeDocument/2006/relationships/hyperlink" Target="https://podminky.urs.cz/item/CS_URS_2024_01/762081150" TargetMode="External" /><Relationship Id="rId147" Type="http://schemas.openxmlformats.org/officeDocument/2006/relationships/hyperlink" Target="https://podminky.urs.cz/item/CS_URS_2025_01/762332131" TargetMode="External" /><Relationship Id="rId148" Type="http://schemas.openxmlformats.org/officeDocument/2006/relationships/hyperlink" Target="https://podminky.urs.cz/item/CS_URS_2025_01/762332132" TargetMode="External" /><Relationship Id="rId149" Type="http://schemas.openxmlformats.org/officeDocument/2006/relationships/hyperlink" Target="https://podminky.urs.cz/item/CS_URS_2025_01/762332134" TargetMode="External" /><Relationship Id="rId150" Type="http://schemas.openxmlformats.org/officeDocument/2006/relationships/hyperlink" Target="https://podminky.urs.cz/item/CS_URS_2025_01/762332135" TargetMode="External" /><Relationship Id="rId151" Type="http://schemas.openxmlformats.org/officeDocument/2006/relationships/hyperlink" Target="https://podminky.urs.cz/item/CS_URS_2025_01/762341210" TargetMode="External" /><Relationship Id="rId152" Type="http://schemas.openxmlformats.org/officeDocument/2006/relationships/hyperlink" Target="https://podminky.urs.cz/item/CS_URS_2025_01/762341811" TargetMode="External" /><Relationship Id="rId153" Type="http://schemas.openxmlformats.org/officeDocument/2006/relationships/hyperlink" Target="https://podminky.urs.cz/item/CS_URS_2025_01/762342511" TargetMode="External" /><Relationship Id="rId154" Type="http://schemas.openxmlformats.org/officeDocument/2006/relationships/hyperlink" Target="https://podminky.urs.cz/item/CS_URS_2024_01/762842221" TargetMode="External" /><Relationship Id="rId155" Type="http://schemas.openxmlformats.org/officeDocument/2006/relationships/hyperlink" Target="https://podminky.urs.cz/item/CS_URS_2025_01/762395000" TargetMode="External" /><Relationship Id="rId156" Type="http://schemas.openxmlformats.org/officeDocument/2006/relationships/hyperlink" Target="https://podminky.urs.cz/item/CS_URS_2025_01/762420018" TargetMode="External" /><Relationship Id="rId157" Type="http://schemas.openxmlformats.org/officeDocument/2006/relationships/hyperlink" Target="https://podminky.urs.cz/item/CS_URS_2024_01/762511276" TargetMode="External" /><Relationship Id="rId158" Type="http://schemas.openxmlformats.org/officeDocument/2006/relationships/hyperlink" Target="https://podminky.urs.cz/item/CS_URS_2025_01/762511277" TargetMode="External" /><Relationship Id="rId159" Type="http://schemas.openxmlformats.org/officeDocument/2006/relationships/hyperlink" Target="https://podminky.urs.cz/item/CS_URS_2025_01/762812811" TargetMode="External" /><Relationship Id="rId160" Type="http://schemas.openxmlformats.org/officeDocument/2006/relationships/hyperlink" Target="https://podminky.urs.cz/item/CS_URS_2025_01/998762102" TargetMode="External" /><Relationship Id="rId161" Type="http://schemas.openxmlformats.org/officeDocument/2006/relationships/hyperlink" Target="https://podminky.urs.cz/item/CS_URS_2024_01/763111411" TargetMode="External" /><Relationship Id="rId162" Type="http://schemas.openxmlformats.org/officeDocument/2006/relationships/hyperlink" Target="https://podminky.urs.cz/item/CS_URS_2024_01/763112312" TargetMode="External" /><Relationship Id="rId163" Type="http://schemas.openxmlformats.org/officeDocument/2006/relationships/hyperlink" Target="https://podminky.urs.cz/item/CS_URS_2025_01/763113319" TargetMode="External" /><Relationship Id="rId164" Type="http://schemas.openxmlformats.org/officeDocument/2006/relationships/hyperlink" Target="https://podminky.urs.cz/item/CS_URS_2025_01/763131412" TargetMode="External" /><Relationship Id="rId165" Type="http://schemas.openxmlformats.org/officeDocument/2006/relationships/hyperlink" Target="https://podminky.urs.cz/item/CS_URS_2025_01/763161521" TargetMode="External" /><Relationship Id="rId166" Type="http://schemas.openxmlformats.org/officeDocument/2006/relationships/hyperlink" Target="https://podminky.urs.cz/item/CS_URS_2025_01/763431011" TargetMode="External" /><Relationship Id="rId167" Type="http://schemas.openxmlformats.org/officeDocument/2006/relationships/hyperlink" Target="https://podminky.urs.cz/item/CS_URS_2025_01/998763302" TargetMode="External" /><Relationship Id="rId168" Type="http://schemas.openxmlformats.org/officeDocument/2006/relationships/hyperlink" Target="https://podminky.urs.cz/item/CS_URS_2025_01/764001821" TargetMode="External" /><Relationship Id="rId169" Type="http://schemas.openxmlformats.org/officeDocument/2006/relationships/hyperlink" Target="https://podminky.urs.cz/item/CS_URS_2025_01/764002851" TargetMode="External" /><Relationship Id="rId170" Type="http://schemas.openxmlformats.org/officeDocument/2006/relationships/hyperlink" Target="https://podminky.urs.cz/item/CS_URS_2025_01/764004801" TargetMode="External" /><Relationship Id="rId171" Type="http://schemas.openxmlformats.org/officeDocument/2006/relationships/hyperlink" Target="https://podminky.urs.cz/item/CS_URS_2025_01/764004861" TargetMode="External" /><Relationship Id="rId172" Type="http://schemas.openxmlformats.org/officeDocument/2006/relationships/hyperlink" Target="https://podminky.urs.cz/item/CS_URS_2025_01/764002414" TargetMode="External" /><Relationship Id="rId173" Type="http://schemas.openxmlformats.org/officeDocument/2006/relationships/hyperlink" Target="https://podminky.urs.cz/item/CS_URS_2025_01/764111123" TargetMode="External" /><Relationship Id="rId174" Type="http://schemas.openxmlformats.org/officeDocument/2006/relationships/hyperlink" Target="https://podminky.urs.cz/item/CS_URS_2024_01/764201106" TargetMode="External" /><Relationship Id="rId175" Type="http://schemas.openxmlformats.org/officeDocument/2006/relationships/hyperlink" Target="https://podminky.urs.cz/item/CS_URS_2024_01/764216609" TargetMode="External" /><Relationship Id="rId176" Type="http://schemas.openxmlformats.org/officeDocument/2006/relationships/hyperlink" Target="https://podminky.urs.cz/item/CS_URS_2025_01/764223456" TargetMode="External" /><Relationship Id="rId177" Type="http://schemas.openxmlformats.org/officeDocument/2006/relationships/hyperlink" Target="https://podminky.urs.cz/item/CS_URS_2025_01/764314612" TargetMode="External" /><Relationship Id="rId178" Type="http://schemas.openxmlformats.org/officeDocument/2006/relationships/hyperlink" Target="https://podminky.urs.cz/item/CS_URS_2025_01/764511602" TargetMode="External" /><Relationship Id="rId179" Type="http://schemas.openxmlformats.org/officeDocument/2006/relationships/hyperlink" Target="https://podminky.urs.cz/item/CS_URS_2025_01/764518623" TargetMode="External" /><Relationship Id="rId180" Type="http://schemas.openxmlformats.org/officeDocument/2006/relationships/hyperlink" Target="https://podminky.urs.cz/item/CS_URS_2025_01/998764102" TargetMode="External" /><Relationship Id="rId181" Type="http://schemas.openxmlformats.org/officeDocument/2006/relationships/hyperlink" Target="https://podminky.urs.cz/item/CS_URS_2025_01/765115302" TargetMode="External" /><Relationship Id="rId182" Type="http://schemas.openxmlformats.org/officeDocument/2006/relationships/hyperlink" Target="https://podminky.urs.cz/item/CS_URS_2025_01/998765101" TargetMode="External" /><Relationship Id="rId183" Type="http://schemas.openxmlformats.org/officeDocument/2006/relationships/hyperlink" Target="https://podminky.urs.cz/item/CS_URS_2025_01/766411821" TargetMode="External" /><Relationship Id="rId184" Type="http://schemas.openxmlformats.org/officeDocument/2006/relationships/hyperlink" Target="https://podminky.urs.cz/item/CS_URS_2025_01/766123520" TargetMode="External" /><Relationship Id="rId185" Type="http://schemas.openxmlformats.org/officeDocument/2006/relationships/hyperlink" Target="https://podminky.urs.cz/item/CS_URS_2025_01/766621012" TargetMode="External" /><Relationship Id="rId186" Type="http://schemas.openxmlformats.org/officeDocument/2006/relationships/hyperlink" Target="https://podminky.urs.cz/item/CS_URS_2025_01/766621211" TargetMode="External" /><Relationship Id="rId187" Type="http://schemas.openxmlformats.org/officeDocument/2006/relationships/hyperlink" Target="https://podminky.urs.cz/item/CS_URS_2025_01/766621212" TargetMode="External" /><Relationship Id="rId188" Type="http://schemas.openxmlformats.org/officeDocument/2006/relationships/hyperlink" Target="https://podminky.urs.cz/item/CS_URS_2025_01/766621622" TargetMode="External" /><Relationship Id="rId189" Type="http://schemas.openxmlformats.org/officeDocument/2006/relationships/hyperlink" Target="https://podminky.urs.cz/item/CS_URS_2025_01/766621646" TargetMode="External" /><Relationship Id="rId190" Type="http://schemas.openxmlformats.org/officeDocument/2006/relationships/hyperlink" Target="https://podminky.urs.cz/item/CS_URS_2025_01/766660161" TargetMode="External" /><Relationship Id="rId191" Type="http://schemas.openxmlformats.org/officeDocument/2006/relationships/hyperlink" Target="https://podminky.urs.cz/item/CS_URS_2025_01/766660162" TargetMode="External" /><Relationship Id="rId192" Type="http://schemas.openxmlformats.org/officeDocument/2006/relationships/hyperlink" Target="https://podminky.urs.cz/item/CS_URS_2025_01/766660171" TargetMode="External" /><Relationship Id="rId193" Type="http://schemas.openxmlformats.org/officeDocument/2006/relationships/hyperlink" Target="https://podminky.urs.cz/item/CS_URS_2025_01/766660002" TargetMode="External" /><Relationship Id="rId194" Type="http://schemas.openxmlformats.org/officeDocument/2006/relationships/hyperlink" Target="https://podminky.urs.cz/item/CS_URS_2025_01/766660021" TargetMode="External" /><Relationship Id="rId195" Type="http://schemas.openxmlformats.org/officeDocument/2006/relationships/hyperlink" Target="https://podminky.urs.cz/item/CS_URS_2025_01/766660022" TargetMode="External" /><Relationship Id="rId196" Type="http://schemas.openxmlformats.org/officeDocument/2006/relationships/hyperlink" Target="https://podminky.urs.cz/item/CS_URS_2025_01/766660181" TargetMode="External" /><Relationship Id="rId197" Type="http://schemas.openxmlformats.org/officeDocument/2006/relationships/hyperlink" Target="https://podminky.urs.cz/item/CS_URS_2025_01/766660102" TargetMode="External" /><Relationship Id="rId198" Type="http://schemas.openxmlformats.org/officeDocument/2006/relationships/hyperlink" Target="https://podminky.urs.cz/item/CS_URS_2025_01/766660122" TargetMode="External" /><Relationship Id="rId199" Type="http://schemas.openxmlformats.org/officeDocument/2006/relationships/hyperlink" Target="https://podminky.urs.cz/item/CS_URS_2025_01/766660720" TargetMode="External" /><Relationship Id="rId200" Type="http://schemas.openxmlformats.org/officeDocument/2006/relationships/hyperlink" Target="https://podminky.urs.cz/item/CS_URS_2025_01/766660728" TargetMode="External" /><Relationship Id="rId201" Type="http://schemas.openxmlformats.org/officeDocument/2006/relationships/hyperlink" Target="https://podminky.urs.cz/item/CS_URS_2025_01/766660729" TargetMode="External" /><Relationship Id="rId202" Type="http://schemas.openxmlformats.org/officeDocument/2006/relationships/hyperlink" Target="https://podminky.urs.cz/item/CS_URS_2025_01/766660730" TargetMode="External" /><Relationship Id="rId203" Type="http://schemas.openxmlformats.org/officeDocument/2006/relationships/hyperlink" Target="https://podminky.urs.cz/item/CS_URS_2025_01/766660731" TargetMode="External" /><Relationship Id="rId204" Type="http://schemas.openxmlformats.org/officeDocument/2006/relationships/hyperlink" Target="https://podminky.urs.cz/item/CS_URS_2025_01/766660733" TargetMode="External" /><Relationship Id="rId205" Type="http://schemas.openxmlformats.org/officeDocument/2006/relationships/hyperlink" Target="https://podminky.urs.cz/item/CS_URS_2025_01/766660739" TargetMode="External" /><Relationship Id="rId206" Type="http://schemas.openxmlformats.org/officeDocument/2006/relationships/hyperlink" Target="https://podminky.urs.cz/item/CS_URS_2025_01/766671024" TargetMode="External" /><Relationship Id="rId207" Type="http://schemas.openxmlformats.org/officeDocument/2006/relationships/hyperlink" Target="https://podminky.urs.cz/item/CS_URS_2025_01/766674811" TargetMode="External" /><Relationship Id="rId208" Type="http://schemas.openxmlformats.org/officeDocument/2006/relationships/hyperlink" Target="https://podminky.urs.cz/item/CS_URS_2025_01/766681114" TargetMode="External" /><Relationship Id="rId209" Type="http://schemas.openxmlformats.org/officeDocument/2006/relationships/hyperlink" Target="https://podminky.urs.cz/item/CS_URS_2025_01/766681115" TargetMode="External" /><Relationship Id="rId210" Type="http://schemas.openxmlformats.org/officeDocument/2006/relationships/hyperlink" Target="https://podminky.urs.cz/item/CS_URS_2025_01/766681121" TargetMode="External" /><Relationship Id="rId211" Type="http://schemas.openxmlformats.org/officeDocument/2006/relationships/hyperlink" Target="https://podminky.urs.cz/item/CS_URS_2025_01/766682111" TargetMode="External" /><Relationship Id="rId212" Type="http://schemas.openxmlformats.org/officeDocument/2006/relationships/hyperlink" Target="https://podminky.urs.cz/item/CS_URS_2025_01/766691812" TargetMode="External" /><Relationship Id="rId213" Type="http://schemas.openxmlformats.org/officeDocument/2006/relationships/hyperlink" Target="https://podminky.urs.cz/item/CS_URS_2025_01/766694126" TargetMode="External" /><Relationship Id="rId214" Type="http://schemas.openxmlformats.org/officeDocument/2006/relationships/hyperlink" Target="https://podminky.urs.cz/item/CS_URS_2024_01/766699611" TargetMode="External" /><Relationship Id="rId215" Type="http://schemas.openxmlformats.org/officeDocument/2006/relationships/hyperlink" Target="https://podminky.urs.cz/item/CS_URS_2025_01/998766102" TargetMode="External" /><Relationship Id="rId216" Type="http://schemas.openxmlformats.org/officeDocument/2006/relationships/hyperlink" Target="https://podminky.urs.cz/item/CS_URS_2025_01/767165114" TargetMode="External" /><Relationship Id="rId217" Type="http://schemas.openxmlformats.org/officeDocument/2006/relationships/hyperlink" Target="https://podminky.urs.cz/item/CS_URS_2025_01/767211311" TargetMode="External" /><Relationship Id="rId218" Type="http://schemas.openxmlformats.org/officeDocument/2006/relationships/hyperlink" Target="https://podminky.urs.cz/item/CS_URS_2025_01/767316313" TargetMode="External" /><Relationship Id="rId219" Type="http://schemas.openxmlformats.org/officeDocument/2006/relationships/hyperlink" Target="https://podminky.urs.cz/item/CS_URS_2025_01/767531121" TargetMode="External" /><Relationship Id="rId220" Type="http://schemas.openxmlformats.org/officeDocument/2006/relationships/hyperlink" Target="https://podminky.urs.cz/item/CS_URS_2025_01/767531213" TargetMode="External" /><Relationship Id="rId221" Type="http://schemas.openxmlformats.org/officeDocument/2006/relationships/hyperlink" Target="https://podminky.urs.cz/item/CS_URS_2025_01/767531233" TargetMode="External" /><Relationship Id="rId222" Type="http://schemas.openxmlformats.org/officeDocument/2006/relationships/hyperlink" Target="https://podminky.urs.cz/item/CS_URS_2025_01/767661811" TargetMode="External" /><Relationship Id="rId223" Type="http://schemas.openxmlformats.org/officeDocument/2006/relationships/hyperlink" Target="https://podminky.urs.cz/item/CS_URS_2025_01/767881132" TargetMode="External" /><Relationship Id="rId224" Type="http://schemas.openxmlformats.org/officeDocument/2006/relationships/hyperlink" Target="https://podminky.urs.cz/item/CS_URS_2024_01/767995111" TargetMode="External" /><Relationship Id="rId225" Type="http://schemas.openxmlformats.org/officeDocument/2006/relationships/hyperlink" Target="https://podminky.urs.cz/item/CS_URS_2025_01/998767102" TargetMode="External" /><Relationship Id="rId226" Type="http://schemas.openxmlformats.org/officeDocument/2006/relationships/hyperlink" Target="https://podminky.urs.cz/item/CS_URS_2025_01/771571810" TargetMode="External" /><Relationship Id="rId227" Type="http://schemas.openxmlformats.org/officeDocument/2006/relationships/hyperlink" Target="https://podminky.urs.cz/item/CS_URS_2025_01/771474114" TargetMode="External" /><Relationship Id="rId228" Type="http://schemas.openxmlformats.org/officeDocument/2006/relationships/hyperlink" Target="https://podminky.urs.cz/item/CS_URS_2025_01/771574416" TargetMode="External" /><Relationship Id="rId229" Type="http://schemas.openxmlformats.org/officeDocument/2006/relationships/hyperlink" Target="https://podminky.urs.cz/item/CS_URS_2025_01/771591112" TargetMode="External" /><Relationship Id="rId230" Type="http://schemas.openxmlformats.org/officeDocument/2006/relationships/hyperlink" Target="https://podminky.urs.cz/item/CS_URS_2025_01/998771102" TargetMode="External" /><Relationship Id="rId231" Type="http://schemas.openxmlformats.org/officeDocument/2006/relationships/hyperlink" Target="https://podminky.urs.cz/item/CS_URS_2025_01/776201812" TargetMode="External" /><Relationship Id="rId232" Type="http://schemas.openxmlformats.org/officeDocument/2006/relationships/hyperlink" Target="https://podminky.urs.cz/item/CS_URS_2025_01/776231111" TargetMode="External" /><Relationship Id="rId233" Type="http://schemas.openxmlformats.org/officeDocument/2006/relationships/hyperlink" Target="https://podminky.urs.cz/item/CS_URS_2025_01/776421111" TargetMode="External" /><Relationship Id="rId234" Type="http://schemas.openxmlformats.org/officeDocument/2006/relationships/hyperlink" Target="https://podminky.urs.cz/item/CS_URS_2025_01/998776102" TargetMode="External" /><Relationship Id="rId235" Type="http://schemas.openxmlformats.org/officeDocument/2006/relationships/hyperlink" Target="https://podminky.urs.cz/item/CS_URS_2025_01/781131112" TargetMode="External" /><Relationship Id="rId236" Type="http://schemas.openxmlformats.org/officeDocument/2006/relationships/hyperlink" Target="https://podminky.urs.cz/item/CS_URS_2025_01/781472216" TargetMode="External" /><Relationship Id="rId237" Type="http://schemas.openxmlformats.org/officeDocument/2006/relationships/hyperlink" Target="https://podminky.urs.cz/item/CS_URS_2025_01/998781102" TargetMode="External" /><Relationship Id="rId238" Type="http://schemas.openxmlformats.org/officeDocument/2006/relationships/hyperlink" Target="https://podminky.urs.cz/item/CS_URS_2025_01/783201201" TargetMode="External" /><Relationship Id="rId239" Type="http://schemas.openxmlformats.org/officeDocument/2006/relationships/hyperlink" Target="https://podminky.urs.cz/item/CS_URS_2025_01/783213121" TargetMode="External" /><Relationship Id="rId240" Type="http://schemas.openxmlformats.org/officeDocument/2006/relationships/hyperlink" Target="https://podminky.urs.cz/item/CS_URS_2025_01/784211101" TargetMode="External" /><Relationship Id="rId2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1251104" TargetMode="External" /><Relationship Id="rId2" Type="http://schemas.openxmlformats.org/officeDocument/2006/relationships/hyperlink" Target="https://podminky.urs.cz/item/CS_URS_2025_01/132254102" TargetMode="External" /><Relationship Id="rId3" Type="http://schemas.openxmlformats.org/officeDocument/2006/relationships/hyperlink" Target="https://podminky.urs.cz/item/CS_URS_2025_01/162751117" TargetMode="External" /><Relationship Id="rId4" Type="http://schemas.openxmlformats.org/officeDocument/2006/relationships/hyperlink" Target="https://podminky.urs.cz/item/CS_URS_2025_01/162751119" TargetMode="External" /><Relationship Id="rId5" Type="http://schemas.openxmlformats.org/officeDocument/2006/relationships/hyperlink" Target="https://podminky.urs.cz/item/CS_URS_2025_01/171201221" TargetMode="External" /><Relationship Id="rId6" Type="http://schemas.openxmlformats.org/officeDocument/2006/relationships/hyperlink" Target="https://podminky.urs.cz/item/CS_URS_2025_01/162251102" TargetMode="External" /><Relationship Id="rId7" Type="http://schemas.openxmlformats.org/officeDocument/2006/relationships/hyperlink" Target="https://podminky.urs.cz/item/CS_URS_2025_01/167151101" TargetMode="External" /><Relationship Id="rId8" Type="http://schemas.openxmlformats.org/officeDocument/2006/relationships/hyperlink" Target="https://podminky.urs.cz/item/CS_URS_2025_01/174151101" TargetMode="External" /><Relationship Id="rId9" Type="http://schemas.openxmlformats.org/officeDocument/2006/relationships/hyperlink" Target="https://podminky.urs.cz/item/CS_URS_2025_01/174111101" TargetMode="External" /><Relationship Id="rId10" Type="http://schemas.openxmlformats.org/officeDocument/2006/relationships/hyperlink" Target="https://podminky.urs.cz/item/CS_URS_2025_01/213141111" TargetMode="External" /><Relationship Id="rId11" Type="http://schemas.openxmlformats.org/officeDocument/2006/relationships/hyperlink" Target="https://podminky.urs.cz/item/CS_URS_2025_01/382411215" TargetMode="External" /><Relationship Id="rId12" Type="http://schemas.openxmlformats.org/officeDocument/2006/relationships/hyperlink" Target="https://podminky.urs.cz/item/CS_URS_2025_01/451573111" TargetMode="External" /><Relationship Id="rId13" Type="http://schemas.openxmlformats.org/officeDocument/2006/relationships/hyperlink" Target="https://podminky.urs.cz/item/CS_URS_2025_01/452311141" TargetMode="External" /><Relationship Id="rId14" Type="http://schemas.openxmlformats.org/officeDocument/2006/relationships/hyperlink" Target="https://podminky.urs.cz/item/CS_URS_2025_01/871313121" TargetMode="External" /><Relationship Id="rId15" Type="http://schemas.openxmlformats.org/officeDocument/2006/relationships/hyperlink" Target="https://podminky.urs.cz/item/CS_URS_2025_01/894811137" TargetMode="External" /><Relationship Id="rId16" Type="http://schemas.openxmlformats.org/officeDocument/2006/relationships/hyperlink" Target="https://podminky.urs.cz/item/CS_URS_2025_01/998276101" TargetMode="External" /><Relationship Id="rId17" Type="http://schemas.openxmlformats.org/officeDocument/2006/relationships/hyperlink" Target="https://podminky.urs.cz/item/CS_URS_2025_01/713463111" TargetMode="External" /><Relationship Id="rId18" Type="http://schemas.openxmlformats.org/officeDocument/2006/relationships/hyperlink" Target="https://podminky.urs.cz/item/CS_URS_2025_01/998713102" TargetMode="External" /><Relationship Id="rId19" Type="http://schemas.openxmlformats.org/officeDocument/2006/relationships/hyperlink" Target="https://podminky.urs.cz/item/CS_URS_2025_01/721174025" TargetMode="External" /><Relationship Id="rId20" Type="http://schemas.openxmlformats.org/officeDocument/2006/relationships/hyperlink" Target="https://podminky.urs.cz/item/CS_URS_2025_01/721174043" TargetMode="External" /><Relationship Id="rId21" Type="http://schemas.openxmlformats.org/officeDocument/2006/relationships/hyperlink" Target="https://podminky.urs.cz/item/CS_URS_2025_01/721174044" TargetMode="External" /><Relationship Id="rId22" Type="http://schemas.openxmlformats.org/officeDocument/2006/relationships/hyperlink" Target="https://podminky.urs.cz/item/CS_URS_2025_01/721211521" TargetMode="External" /><Relationship Id="rId23" Type="http://schemas.openxmlformats.org/officeDocument/2006/relationships/hyperlink" Target="https://podminky.urs.cz/item/CS_URS_2025_01/721242105" TargetMode="External" /><Relationship Id="rId24" Type="http://schemas.openxmlformats.org/officeDocument/2006/relationships/hyperlink" Target="https://podminky.urs.cz/item/CS_URS_2025_01/721290111" TargetMode="External" /><Relationship Id="rId25" Type="http://schemas.openxmlformats.org/officeDocument/2006/relationships/hyperlink" Target="https://podminky.urs.cz/item/CS_URS_2025_01/721290113" TargetMode="External" /><Relationship Id="rId26" Type="http://schemas.openxmlformats.org/officeDocument/2006/relationships/hyperlink" Target="https://podminky.urs.cz/item/CS_URS_2024_01/953731113" TargetMode="External" /><Relationship Id="rId27" Type="http://schemas.openxmlformats.org/officeDocument/2006/relationships/hyperlink" Target="https://podminky.urs.cz/item/CS_URS_2025_01/953731311" TargetMode="External" /><Relationship Id="rId28" Type="http://schemas.openxmlformats.org/officeDocument/2006/relationships/hyperlink" Target="https://podminky.urs.cz/item/CS_URS_2025_01/998721102" TargetMode="External" /><Relationship Id="rId29" Type="http://schemas.openxmlformats.org/officeDocument/2006/relationships/hyperlink" Target="https://podminky.urs.cz/item/CS_URS_2025_01/722174022" TargetMode="External" /><Relationship Id="rId30" Type="http://schemas.openxmlformats.org/officeDocument/2006/relationships/hyperlink" Target="https://podminky.urs.cz/item/CS_URS_2025_01/722174023" TargetMode="External" /><Relationship Id="rId31" Type="http://schemas.openxmlformats.org/officeDocument/2006/relationships/hyperlink" Target="https://podminky.urs.cz/item/CS_URS_2025_01/722174024" TargetMode="External" /><Relationship Id="rId32" Type="http://schemas.openxmlformats.org/officeDocument/2006/relationships/hyperlink" Target="https://podminky.urs.cz/item/CS_URS_2025_01/722224151" TargetMode="External" /><Relationship Id="rId33" Type="http://schemas.openxmlformats.org/officeDocument/2006/relationships/hyperlink" Target="https://podminky.urs.cz/item/CS_URS_2025_01/722231142" TargetMode="External" /><Relationship Id="rId34" Type="http://schemas.openxmlformats.org/officeDocument/2006/relationships/hyperlink" Target="https://podminky.urs.cz/item/CS_URS_2025_01/722290246" TargetMode="External" /><Relationship Id="rId35" Type="http://schemas.openxmlformats.org/officeDocument/2006/relationships/hyperlink" Target="https://podminky.urs.cz/item/CS_URS_2025_01/998722102" TargetMode="External" /><Relationship Id="rId36" Type="http://schemas.openxmlformats.org/officeDocument/2006/relationships/hyperlink" Target="https://podminky.urs.cz/item/CS_URS_2025_01/725112015" TargetMode="External" /><Relationship Id="rId37" Type="http://schemas.openxmlformats.org/officeDocument/2006/relationships/hyperlink" Target="https://podminky.urs.cz/item/CS_URS_2025_01/725112022" TargetMode="External" /><Relationship Id="rId38" Type="http://schemas.openxmlformats.org/officeDocument/2006/relationships/hyperlink" Target="https://podminky.urs.cz/item/CS_URS_2025_01/725119131" TargetMode="External" /><Relationship Id="rId39" Type="http://schemas.openxmlformats.org/officeDocument/2006/relationships/hyperlink" Target="https://podminky.urs.cz/item/CS_URS_2025_01/725211602" TargetMode="External" /><Relationship Id="rId40" Type="http://schemas.openxmlformats.org/officeDocument/2006/relationships/hyperlink" Target="https://podminky.urs.cz/item/CS_URS_2025_01/725211603" TargetMode="External" /><Relationship Id="rId41" Type="http://schemas.openxmlformats.org/officeDocument/2006/relationships/hyperlink" Target="https://podminky.urs.cz/item/CS_URS_2025_01/725214151" TargetMode="External" /><Relationship Id="rId42" Type="http://schemas.openxmlformats.org/officeDocument/2006/relationships/hyperlink" Target="https://podminky.urs.cz/item/CS_URS_2025_01/725241112" TargetMode="External" /><Relationship Id="rId43" Type="http://schemas.openxmlformats.org/officeDocument/2006/relationships/hyperlink" Target="https://podminky.urs.cz/item/CS_URS_2025_01/725244624" TargetMode="External" /><Relationship Id="rId44" Type="http://schemas.openxmlformats.org/officeDocument/2006/relationships/hyperlink" Target="https://podminky.urs.cz/item/CS_URS_2025_01/725311121" TargetMode="External" /><Relationship Id="rId45" Type="http://schemas.openxmlformats.org/officeDocument/2006/relationships/hyperlink" Target="https://podminky.urs.cz/item/CS_URS_2025_01/725331111" TargetMode="External" /><Relationship Id="rId46" Type="http://schemas.openxmlformats.org/officeDocument/2006/relationships/hyperlink" Target="https://podminky.urs.cz/item/CS_URS_2025_01/725532220" TargetMode="External" /><Relationship Id="rId47" Type="http://schemas.openxmlformats.org/officeDocument/2006/relationships/hyperlink" Target="https://podminky.urs.cz/item/CS_URS_2025_01/725821329" TargetMode="External" /><Relationship Id="rId48" Type="http://schemas.openxmlformats.org/officeDocument/2006/relationships/hyperlink" Target="https://podminky.urs.cz/item/CS_URS_2025_01/725822613" TargetMode="External" /><Relationship Id="rId49" Type="http://schemas.openxmlformats.org/officeDocument/2006/relationships/hyperlink" Target="https://podminky.urs.cz/item/CS_URS_2025_01/725823122" TargetMode="External" /><Relationship Id="rId50" Type="http://schemas.openxmlformats.org/officeDocument/2006/relationships/hyperlink" Target="https://podminky.urs.cz/item/CS_URS_2025_01/725841312" TargetMode="External" /><Relationship Id="rId51" Type="http://schemas.openxmlformats.org/officeDocument/2006/relationships/hyperlink" Target="https://podminky.urs.cz/item/CS_URS_2025_01/725861102" TargetMode="External" /><Relationship Id="rId52" Type="http://schemas.openxmlformats.org/officeDocument/2006/relationships/hyperlink" Target="https://podminky.urs.cz/item/CS_URS_2025_01/725862103" TargetMode="External" /><Relationship Id="rId53" Type="http://schemas.openxmlformats.org/officeDocument/2006/relationships/hyperlink" Target="https://podminky.urs.cz/item/CS_URS_2025_01/725865311" TargetMode="External" /><Relationship Id="rId54" Type="http://schemas.openxmlformats.org/officeDocument/2006/relationships/hyperlink" Target="https://podminky.urs.cz/item/CS_URS_2025_01/998725102" TargetMode="External" /><Relationship Id="rId55" Type="http://schemas.openxmlformats.org/officeDocument/2006/relationships/hyperlink" Target="https://podminky.urs.cz/item/CS_URS_2025_01/726121001" TargetMode="External" /><Relationship Id="rId56" Type="http://schemas.openxmlformats.org/officeDocument/2006/relationships/hyperlink" Target="https://podminky.urs.cz/item/CS_URS_2025_01/726191011" TargetMode="External" /><Relationship Id="rId57" Type="http://schemas.openxmlformats.org/officeDocument/2006/relationships/hyperlink" Target="https://podminky.urs.cz/item/CS_URS_2025_01/998726112" TargetMode="External" /><Relationship Id="rId5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12001" TargetMode="External" /><Relationship Id="rId2" Type="http://schemas.openxmlformats.org/officeDocument/2006/relationships/hyperlink" Target="https://podminky.urs.cz/item/CS_URS_2025_01/741120101" TargetMode="External" /><Relationship Id="rId3" Type="http://schemas.openxmlformats.org/officeDocument/2006/relationships/hyperlink" Target="https://podminky.urs.cz/item/CS_URS_2025_01/741122122" TargetMode="External" /><Relationship Id="rId4" Type="http://schemas.openxmlformats.org/officeDocument/2006/relationships/hyperlink" Target="https://podminky.urs.cz/item/CS_URS_2025_01/741122131" TargetMode="External" /><Relationship Id="rId5" Type="http://schemas.openxmlformats.org/officeDocument/2006/relationships/hyperlink" Target="https://podminky.urs.cz/item/CS_URS_2025_01/741122134" TargetMode="External" /><Relationship Id="rId6" Type="http://schemas.openxmlformats.org/officeDocument/2006/relationships/hyperlink" Target="https://podminky.urs.cz/item/CS_URS_2025_01/741122142" TargetMode="External" /><Relationship Id="rId7" Type="http://schemas.openxmlformats.org/officeDocument/2006/relationships/hyperlink" Target="https://podminky.urs.cz/item/CS_URS_2025_01/741210102" TargetMode="External" /><Relationship Id="rId8" Type="http://schemas.openxmlformats.org/officeDocument/2006/relationships/hyperlink" Target="https://podminky.urs.cz/item/CS_URS_2025_01/741310101" TargetMode="External" /><Relationship Id="rId9" Type="http://schemas.openxmlformats.org/officeDocument/2006/relationships/hyperlink" Target="https://podminky.urs.cz/item/CS_URS_2025_01/741310112" TargetMode="External" /><Relationship Id="rId10" Type="http://schemas.openxmlformats.org/officeDocument/2006/relationships/hyperlink" Target="https://podminky.urs.cz/item/CS_URS_2025_01/741310121" TargetMode="External" /><Relationship Id="rId11" Type="http://schemas.openxmlformats.org/officeDocument/2006/relationships/hyperlink" Target="https://podminky.urs.cz/item/CS_URS_2025_01/741310122" TargetMode="External" /><Relationship Id="rId12" Type="http://schemas.openxmlformats.org/officeDocument/2006/relationships/hyperlink" Target="https://podminky.urs.cz/item/CS_URS_2025_01/741310125" TargetMode="External" /><Relationship Id="rId13" Type="http://schemas.openxmlformats.org/officeDocument/2006/relationships/hyperlink" Target="https://podminky.urs.cz/item/CS_URS_2025_01/741310126" TargetMode="External" /><Relationship Id="rId14" Type="http://schemas.openxmlformats.org/officeDocument/2006/relationships/hyperlink" Target="https://podminky.urs.cz/item/CS_URS_2025_01/741311071" TargetMode="External" /><Relationship Id="rId15" Type="http://schemas.openxmlformats.org/officeDocument/2006/relationships/hyperlink" Target="https://podminky.urs.cz/item/CS_URS_2025_01/741313001" TargetMode="External" /><Relationship Id="rId16" Type="http://schemas.openxmlformats.org/officeDocument/2006/relationships/hyperlink" Target="https://podminky.urs.cz/item/CS_URS_2025_01/741313011" TargetMode="External" /><Relationship Id="rId17" Type="http://schemas.openxmlformats.org/officeDocument/2006/relationships/hyperlink" Target="https://podminky.urs.cz/item/CS_URS_2025_01/741313081" TargetMode="External" /><Relationship Id="rId18" Type="http://schemas.openxmlformats.org/officeDocument/2006/relationships/hyperlink" Target="https://podminky.urs.cz/item/CS_URS_2025_01/741313111" TargetMode="External" /><Relationship Id="rId19" Type="http://schemas.openxmlformats.org/officeDocument/2006/relationships/hyperlink" Target="https://podminky.urs.cz/item/CS_URS_2025_01/741372002" TargetMode="External" /><Relationship Id="rId20" Type="http://schemas.openxmlformats.org/officeDocument/2006/relationships/hyperlink" Target="https://podminky.urs.cz/item/CS_URS_2025_01/741372022" TargetMode="External" /><Relationship Id="rId21" Type="http://schemas.openxmlformats.org/officeDocument/2006/relationships/hyperlink" Target="https://podminky.urs.cz/item/CS_URS_2025_01/741372067" TargetMode="External" /><Relationship Id="rId22" Type="http://schemas.openxmlformats.org/officeDocument/2006/relationships/hyperlink" Target="https://podminky.urs.cz/item/CS_URS_2025_01/741372154" TargetMode="External" /><Relationship Id="rId23" Type="http://schemas.openxmlformats.org/officeDocument/2006/relationships/hyperlink" Target="https://podminky.urs.cz/item/CS_URS_2025_01/741410002" TargetMode="External" /><Relationship Id="rId24" Type="http://schemas.openxmlformats.org/officeDocument/2006/relationships/hyperlink" Target="https://podminky.urs.cz/item/CS_URS_2025_01/741420001" TargetMode="External" /><Relationship Id="rId25" Type="http://schemas.openxmlformats.org/officeDocument/2006/relationships/hyperlink" Target="https://podminky.urs.cz/item/CS_URS_2025_01/741420020" TargetMode="External" /><Relationship Id="rId26" Type="http://schemas.openxmlformats.org/officeDocument/2006/relationships/hyperlink" Target="https://podminky.urs.cz/item/CS_URS_2025_01/741420023" TargetMode="External" /><Relationship Id="rId27" Type="http://schemas.openxmlformats.org/officeDocument/2006/relationships/hyperlink" Target="https://podminky.urs.cz/item/CS_URS_2025_01/741420051" TargetMode="External" /><Relationship Id="rId28" Type="http://schemas.openxmlformats.org/officeDocument/2006/relationships/hyperlink" Target="https://podminky.urs.cz/item/CS_URS_2025_01/741420083" TargetMode="External" /><Relationship Id="rId29" Type="http://schemas.openxmlformats.org/officeDocument/2006/relationships/hyperlink" Target="https://podminky.urs.cz/item/CS_URS_2025_01/741430004" TargetMode="External" /><Relationship Id="rId30" Type="http://schemas.openxmlformats.org/officeDocument/2006/relationships/hyperlink" Target="https://podminky.urs.cz/item/CS_URS_2025_01/741810003" TargetMode="External" /><Relationship Id="rId31" Type="http://schemas.openxmlformats.org/officeDocument/2006/relationships/hyperlink" Target="https://podminky.urs.cz/item/CS_URS_2025_01/741811011" TargetMode="External" /><Relationship Id="rId32" Type="http://schemas.openxmlformats.org/officeDocument/2006/relationships/hyperlink" Target="https://podminky.urs.cz/item/CS_URS_2025_01/741820001" TargetMode="External" /><Relationship Id="rId33" Type="http://schemas.openxmlformats.org/officeDocument/2006/relationships/hyperlink" Target="https://podminky.urs.cz/item/CS_URS_2025_01/741820012" TargetMode="External" /><Relationship Id="rId34" Type="http://schemas.openxmlformats.org/officeDocument/2006/relationships/hyperlink" Target="https://podminky.urs.cz/item/CS_URS_2025_01/741820101" TargetMode="External" /><Relationship Id="rId35" Type="http://schemas.openxmlformats.org/officeDocument/2006/relationships/hyperlink" Target="https://podminky.urs.cz/item/CS_URS_2025_01/741820102" TargetMode="External" /><Relationship Id="rId36" Type="http://schemas.openxmlformats.org/officeDocument/2006/relationships/hyperlink" Target="https://podminky.urs.cz/item/CS_URS_2025_01/741910414" TargetMode="External" /><Relationship Id="rId37" Type="http://schemas.openxmlformats.org/officeDocument/2006/relationships/hyperlink" Target="https://podminky.urs.cz/item/CS_URS_2025_01/998741112" TargetMode="External" /><Relationship Id="rId38" Type="http://schemas.openxmlformats.org/officeDocument/2006/relationships/hyperlink" Target="https://podminky.urs.cz/item/CS_URS_2025_01/210191531" TargetMode="External" /><Relationship Id="rId39" Type="http://schemas.openxmlformats.org/officeDocument/2006/relationships/hyperlink" Target="https://podminky.urs.cz/item/CS_URS_2025_01/210191532" TargetMode="External" /><Relationship Id="rId40" Type="http://schemas.openxmlformats.org/officeDocument/2006/relationships/hyperlink" Target="https://podminky.urs.cz/item/CS_URS_2025_01/460791214" TargetMode="External" /><Relationship Id="rId4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74032132" TargetMode="External" /><Relationship Id="rId2" Type="http://schemas.openxmlformats.org/officeDocument/2006/relationships/hyperlink" Target="https://podminky.urs.cz/item/CS_URS_2025_01/742330001" TargetMode="External" /><Relationship Id="rId3" Type="http://schemas.openxmlformats.org/officeDocument/2006/relationships/hyperlink" Target="https://podminky.urs.cz/item/CS_URS_2025_01/742330012" TargetMode="External" /><Relationship Id="rId4" Type="http://schemas.openxmlformats.org/officeDocument/2006/relationships/hyperlink" Target="https://podminky.urs.cz/item/CS_URS_2025_01/742330022" TargetMode="External" /><Relationship Id="rId5" Type="http://schemas.openxmlformats.org/officeDocument/2006/relationships/hyperlink" Target="https://podminky.urs.cz/item/CS_URS_2025_01/742330023" TargetMode="External" /><Relationship Id="rId6" Type="http://schemas.openxmlformats.org/officeDocument/2006/relationships/hyperlink" Target="https://podminky.urs.cz/item/CS_URS_2025_01/742330024" TargetMode="External" /><Relationship Id="rId7" Type="http://schemas.openxmlformats.org/officeDocument/2006/relationships/hyperlink" Target="https://podminky.urs.cz/item/CS_URS_2025_01/742330042" TargetMode="External" /><Relationship Id="rId8" Type="http://schemas.openxmlformats.org/officeDocument/2006/relationships/hyperlink" Target="https://podminky.urs.cz/item/CS_URS_2025_01/742330051" TargetMode="External" /><Relationship Id="rId9" Type="http://schemas.openxmlformats.org/officeDocument/2006/relationships/hyperlink" Target="https://podminky.urs.cz/item/CS_URS_2025_01/742330052" TargetMode="External" /><Relationship Id="rId10" Type="http://schemas.openxmlformats.org/officeDocument/2006/relationships/hyperlink" Target="https://podminky.urs.cz/item/CS_URS_2025_01/742330101" TargetMode="External" /><Relationship Id="rId11" Type="http://schemas.openxmlformats.org/officeDocument/2006/relationships/hyperlink" Target="https://podminky.urs.cz/item/CS_URS_2025_01/742220005" TargetMode="External" /><Relationship Id="rId12" Type="http://schemas.openxmlformats.org/officeDocument/2006/relationships/hyperlink" Target="https://podminky.urs.cz/item/CS_URS_2025_01/742220141" TargetMode="External" /><Relationship Id="rId13" Type="http://schemas.openxmlformats.org/officeDocument/2006/relationships/hyperlink" Target="https://podminky.urs.cz/item/CS_URS_2025_01/742220232" TargetMode="External" /><Relationship Id="rId14" Type="http://schemas.openxmlformats.org/officeDocument/2006/relationships/hyperlink" Target="https://podminky.urs.cz/item/CS_URS_2025_01/742220236" TargetMode="External" /><Relationship Id="rId15" Type="http://schemas.openxmlformats.org/officeDocument/2006/relationships/hyperlink" Target="https://podminky.urs.cz/item/CS_URS_2025_01/742220256" TargetMode="External" /><Relationship Id="rId16" Type="http://schemas.openxmlformats.org/officeDocument/2006/relationships/hyperlink" Target="https://podminky.urs.cz/item/CS_URS_2025_01/742220411" TargetMode="External" /><Relationship Id="rId17" Type="http://schemas.openxmlformats.org/officeDocument/2006/relationships/hyperlink" Target="https://podminky.urs.cz/item/CS_URS_2025_01/742220511" TargetMode="External" /><Relationship Id="rId18" Type="http://schemas.openxmlformats.org/officeDocument/2006/relationships/hyperlink" Target="https://podminky.urs.cz/item/CS_URS_2025_01/741120201" TargetMode="External" /><Relationship Id="rId19" Type="http://schemas.openxmlformats.org/officeDocument/2006/relationships/hyperlink" Target="https://podminky.urs.cz/item/CS_URS_2025_01/741122016" TargetMode="External" /><Relationship Id="rId20" Type="http://schemas.openxmlformats.org/officeDocument/2006/relationships/hyperlink" Target="https://podminky.urs.cz/item/CS_URS_2025_01/742121001" TargetMode="External" /><Relationship Id="rId21" Type="http://schemas.openxmlformats.org/officeDocument/2006/relationships/hyperlink" Target="https://podminky.urs.cz/item/CS_URS_2025_01/742110002" TargetMode="External" /><Relationship Id="rId22" Type="http://schemas.openxmlformats.org/officeDocument/2006/relationships/hyperlink" Target="https://podminky.urs.cz/item/CS_URS_2025_01/742110504" TargetMode="External" /><Relationship Id="rId23" Type="http://schemas.openxmlformats.org/officeDocument/2006/relationships/hyperlink" Target="https://podminky.urs.cz/item/CS_URS_2025_01/742111001" TargetMode="External" /><Relationship Id="rId24" Type="http://schemas.openxmlformats.org/officeDocument/2006/relationships/hyperlink" Target="https://podminky.urs.cz/item/CS_URS_2025_01/742190002" TargetMode="External" /><Relationship Id="rId25" Type="http://schemas.openxmlformats.org/officeDocument/2006/relationships/hyperlink" Target="https://podminky.urs.cz/item/CS_URS_2025_01/742190004" TargetMode="External" /><Relationship Id="rId26" Type="http://schemas.openxmlformats.org/officeDocument/2006/relationships/hyperlink" Target="https://podminky.urs.cz/item/CS_URS_2025_01/953991111" TargetMode="External" /><Relationship Id="rId27" Type="http://schemas.openxmlformats.org/officeDocument/2006/relationships/hyperlink" Target="https://podminky.urs.cz/item/CS_URS_2025_01/742123001" TargetMode="External" /><Relationship Id="rId28" Type="http://schemas.openxmlformats.org/officeDocument/2006/relationships/hyperlink" Target="https://podminky.urs.cz/item/CS_URS_2025_01/742230003" TargetMode="External" /><Relationship Id="rId29" Type="http://schemas.openxmlformats.org/officeDocument/2006/relationships/hyperlink" Target="https://podminky.urs.cz/item/CS_URS_2025_01/742230009" TargetMode="External" /><Relationship Id="rId30" Type="http://schemas.openxmlformats.org/officeDocument/2006/relationships/hyperlink" Target="https://podminky.urs.cz/item/CS_URS_2025_01/742230103" TargetMode="External" /><Relationship Id="rId31" Type="http://schemas.openxmlformats.org/officeDocument/2006/relationships/hyperlink" Target="https://podminky.urs.cz/item/CS_URS_2025_01/R_0048" TargetMode="External" /><Relationship Id="rId32" Type="http://schemas.openxmlformats.org/officeDocument/2006/relationships/hyperlink" Target="https://podminky.urs.cz/item/CS_URS_2025_01/742420021" TargetMode="External" /><Relationship Id="rId33" Type="http://schemas.openxmlformats.org/officeDocument/2006/relationships/hyperlink" Target="https://podminky.urs.cz/item/CS_URS_2025_01/742420031" TargetMode="External" /><Relationship Id="rId34" Type="http://schemas.openxmlformats.org/officeDocument/2006/relationships/hyperlink" Target="https://podminky.urs.cz/item/CS_URS_2025_01/742420061" TargetMode="External" /><Relationship Id="rId35" Type="http://schemas.openxmlformats.org/officeDocument/2006/relationships/hyperlink" Target="https://podminky.urs.cz/item/CS_URS_2025_01/742420041" TargetMode="External" /><Relationship Id="rId36" Type="http://schemas.openxmlformats.org/officeDocument/2006/relationships/hyperlink" Target="https://podminky.urs.cz/item/CS_URS_2025_01/742420051" TargetMode="External" /><Relationship Id="rId37" Type="http://schemas.openxmlformats.org/officeDocument/2006/relationships/hyperlink" Target="https://podminky.urs.cz/item/CS_URS_2025_01/742420111" TargetMode="External" /><Relationship Id="rId38" Type="http://schemas.openxmlformats.org/officeDocument/2006/relationships/hyperlink" Target="https://podminky.urs.cz/item/CS_URS_2025_01/742420121" TargetMode="External" /><Relationship Id="rId39" Type="http://schemas.openxmlformats.org/officeDocument/2006/relationships/hyperlink" Target="https://podminky.urs.cz/item/CS_URS_2025_01/742420201" TargetMode="External" /><Relationship Id="rId40" Type="http://schemas.openxmlformats.org/officeDocument/2006/relationships/hyperlink" Target="https://podminky.urs.cz/item/CS_URS_2025_01/742310002" TargetMode="External" /><Relationship Id="rId41" Type="http://schemas.openxmlformats.org/officeDocument/2006/relationships/hyperlink" Target="https://podminky.urs.cz/item/CS_URS_2025_01/742310004" TargetMode="External" /><Relationship Id="rId42" Type="http://schemas.openxmlformats.org/officeDocument/2006/relationships/hyperlink" Target="https://podminky.urs.cz/item/CS_URS_2025_01/742310006" TargetMode="External" /><Relationship Id="rId43" Type="http://schemas.openxmlformats.org/officeDocument/2006/relationships/hyperlink" Target="https://podminky.urs.cz/item/CS_URS_2025_01/742320012" TargetMode="External" /><Relationship Id="rId44" Type="http://schemas.openxmlformats.org/officeDocument/2006/relationships/hyperlink" Target="https://podminky.urs.cz/item/CS_URS_2025_01/742320031" TargetMode="External" /><Relationship Id="rId45" Type="http://schemas.openxmlformats.org/officeDocument/2006/relationships/hyperlink" Target="https://podminky.urs.cz/item/CS_URS_2025_01/742320012" TargetMode="External" /><Relationship Id="rId46" Type="http://schemas.openxmlformats.org/officeDocument/2006/relationships/hyperlink" Target="https://podminky.urs.cz/item/CS_URS_2025_01/742330801" TargetMode="External" /><Relationship Id="rId47" Type="http://schemas.openxmlformats.org/officeDocument/2006/relationships/hyperlink" Target="https://podminky.urs.cz/item/CS_URS_2025_01/998742101" TargetMode="External" /><Relationship Id="rId4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611116" TargetMode="External" /><Relationship Id="rId2" Type="http://schemas.openxmlformats.org/officeDocument/2006/relationships/hyperlink" Target="https://podminky.urs.cz/item/CS_URS_2025_01/751344122" TargetMode="External" /><Relationship Id="rId3" Type="http://schemas.openxmlformats.org/officeDocument/2006/relationships/hyperlink" Target="https://podminky.urs.cz/item/CS_URS_2025_01/751311091" TargetMode="External" /><Relationship Id="rId4" Type="http://schemas.openxmlformats.org/officeDocument/2006/relationships/hyperlink" Target="https://podminky.urs.cz/item/CS_URS_2025_01/751311092" TargetMode="External" /><Relationship Id="rId5" Type="http://schemas.openxmlformats.org/officeDocument/2006/relationships/hyperlink" Target="https://podminky.urs.cz/item/CS_URS_2025_01/751311111" TargetMode="External" /><Relationship Id="rId6" Type="http://schemas.openxmlformats.org/officeDocument/2006/relationships/hyperlink" Target="https://podminky.urs.cz/item/CS_URS_2025_01/751398021" TargetMode="External" /><Relationship Id="rId7" Type="http://schemas.openxmlformats.org/officeDocument/2006/relationships/hyperlink" Target="https://podminky.urs.cz/item/CS_URS_2025_01/751398052" TargetMode="External" /><Relationship Id="rId8" Type="http://schemas.openxmlformats.org/officeDocument/2006/relationships/hyperlink" Target="https://podminky.urs.cz/item/CS_URS_2025_01/751511005" TargetMode="External" /><Relationship Id="rId9" Type="http://schemas.openxmlformats.org/officeDocument/2006/relationships/hyperlink" Target="https://podminky.urs.cz/item/CS_URS_2025_01/751511122" TargetMode="External" /><Relationship Id="rId10" Type="http://schemas.openxmlformats.org/officeDocument/2006/relationships/hyperlink" Target="https://podminky.urs.cz/item/CS_URS_2025_01/751344122" TargetMode="External" /><Relationship Id="rId11" Type="http://schemas.openxmlformats.org/officeDocument/2006/relationships/hyperlink" Target="https://podminky.urs.cz/item/CS_URS_2025_01/751311091" TargetMode="External" /><Relationship Id="rId12" Type="http://schemas.openxmlformats.org/officeDocument/2006/relationships/hyperlink" Target="https://podminky.urs.cz/item/CS_URS_2025_01/751311092" TargetMode="External" /><Relationship Id="rId13" Type="http://schemas.openxmlformats.org/officeDocument/2006/relationships/hyperlink" Target="https://podminky.urs.cz/item/CS_URS_2025_01/751311111" TargetMode="External" /><Relationship Id="rId14" Type="http://schemas.openxmlformats.org/officeDocument/2006/relationships/hyperlink" Target="https://podminky.urs.cz/item/CS_URS_2025_01/751511005" TargetMode="External" /><Relationship Id="rId15" Type="http://schemas.openxmlformats.org/officeDocument/2006/relationships/hyperlink" Target="https://podminky.urs.cz/item/CS_URS_2025_01/751511122" TargetMode="External" /><Relationship Id="rId1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3311221" TargetMode="External" /><Relationship Id="rId2" Type="http://schemas.openxmlformats.org/officeDocument/2006/relationships/hyperlink" Target="https://podminky.urs.cz/item/CS_URS_2025_01/713463211" TargetMode="External" /><Relationship Id="rId3" Type="http://schemas.openxmlformats.org/officeDocument/2006/relationships/hyperlink" Target="https://podminky.urs.cz/item/CS_URS_2025_01/998713101" TargetMode="External" /><Relationship Id="rId4" Type="http://schemas.openxmlformats.org/officeDocument/2006/relationships/hyperlink" Target="https://podminky.urs.cz/item/CS_URS_2025_01/732199100" TargetMode="External" /><Relationship Id="rId5" Type="http://schemas.openxmlformats.org/officeDocument/2006/relationships/hyperlink" Target="https://podminky.urs.cz/item/CS_URS_2025_01/732231102" TargetMode="External" /><Relationship Id="rId6" Type="http://schemas.openxmlformats.org/officeDocument/2006/relationships/hyperlink" Target="https://podminky.urs.cz/item/CS_URS_2025_01/732331205" TargetMode="External" /><Relationship Id="rId7" Type="http://schemas.openxmlformats.org/officeDocument/2006/relationships/hyperlink" Target="https://podminky.urs.cz/item/CS_URS_2025_01/732421304" TargetMode="External" /><Relationship Id="rId8" Type="http://schemas.openxmlformats.org/officeDocument/2006/relationships/hyperlink" Target="https://podminky.urs.cz/item/CS_URS_2025_01/732522004" TargetMode="External" /><Relationship Id="rId9" Type="http://schemas.openxmlformats.org/officeDocument/2006/relationships/hyperlink" Target="https://podminky.urs.cz/item/CS_URS_2025_01/732522031" TargetMode="External" /><Relationship Id="rId10" Type="http://schemas.openxmlformats.org/officeDocument/2006/relationships/hyperlink" Target="https://podminky.urs.cz/item/CS_URS_2025_01/998732101" TargetMode="External" /><Relationship Id="rId11" Type="http://schemas.openxmlformats.org/officeDocument/2006/relationships/hyperlink" Target="https://podminky.urs.cz/item/CS_URS_2025_01/733222102" TargetMode="External" /><Relationship Id="rId12" Type="http://schemas.openxmlformats.org/officeDocument/2006/relationships/hyperlink" Target="https://podminky.urs.cz/item/CS_URS_2025_01/733222103" TargetMode="External" /><Relationship Id="rId13" Type="http://schemas.openxmlformats.org/officeDocument/2006/relationships/hyperlink" Target="https://podminky.urs.cz/item/CS_URS_2025_01/733222104" TargetMode="External" /><Relationship Id="rId14" Type="http://schemas.openxmlformats.org/officeDocument/2006/relationships/hyperlink" Target="https://podminky.urs.cz/item/CS_URS_2025_01/733223105" TargetMode="External" /><Relationship Id="rId15" Type="http://schemas.openxmlformats.org/officeDocument/2006/relationships/hyperlink" Target="https://podminky.urs.cz/item/CS_URS_2025_01/733223106" TargetMode="External" /><Relationship Id="rId16" Type="http://schemas.openxmlformats.org/officeDocument/2006/relationships/hyperlink" Target="https://podminky.urs.cz/item/CS_URS_2025_01/733231111" TargetMode="External" /><Relationship Id="rId17" Type="http://schemas.openxmlformats.org/officeDocument/2006/relationships/hyperlink" Target="https://podminky.urs.cz/item/CS_URS_2025_01/733231112" TargetMode="External" /><Relationship Id="rId18" Type="http://schemas.openxmlformats.org/officeDocument/2006/relationships/hyperlink" Target="https://podminky.urs.cz/item/CS_URS_2025_01/733231113" TargetMode="External" /><Relationship Id="rId19" Type="http://schemas.openxmlformats.org/officeDocument/2006/relationships/hyperlink" Target="https://podminky.urs.cz/item/CS_URS_2025_01/733231115" TargetMode="External" /><Relationship Id="rId20" Type="http://schemas.openxmlformats.org/officeDocument/2006/relationships/hyperlink" Target="https://podminky.urs.cz/item/CS_URS_2025_01/733231116" TargetMode="External" /><Relationship Id="rId21" Type="http://schemas.openxmlformats.org/officeDocument/2006/relationships/hyperlink" Target="https://podminky.urs.cz/item/CS_URS_2025_01/733291101" TargetMode="External" /><Relationship Id="rId22" Type="http://schemas.openxmlformats.org/officeDocument/2006/relationships/hyperlink" Target="https://podminky.urs.cz/item/CS_URS_2025_01/998733101" TargetMode="External" /><Relationship Id="rId23" Type="http://schemas.openxmlformats.org/officeDocument/2006/relationships/hyperlink" Target="https://podminky.urs.cz/item/CS_URS_2025_01/734209103" TargetMode="External" /><Relationship Id="rId24" Type="http://schemas.openxmlformats.org/officeDocument/2006/relationships/hyperlink" Target="https://podminky.urs.cz/item/CS_URS_2025_01/734209104" TargetMode="External" /><Relationship Id="rId25" Type="http://schemas.openxmlformats.org/officeDocument/2006/relationships/hyperlink" Target="https://podminky.urs.cz/item/CS_URS_2025_01/734209105" TargetMode="External" /><Relationship Id="rId26" Type="http://schemas.openxmlformats.org/officeDocument/2006/relationships/hyperlink" Target="https://podminky.urs.cz/item/CS_URS_2025_01/734209106" TargetMode="External" /><Relationship Id="rId27" Type="http://schemas.openxmlformats.org/officeDocument/2006/relationships/hyperlink" Target="https://podminky.urs.cz/item/CS_URS_2025_01/734163443" TargetMode="External" /><Relationship Id="rId28" Type="http://schemas.openxmlformats.org/officeDocument/2006/relationships/hyperlink" Target="https://podminky.urs.cz/item/CS_URS_2025_01/734221681" TargetMode="External" /><Relationship Id="rId29" Type="http://schemas.openxmlformats.org/officeDocument/2006/relationships/hyperlink" Target="https://podminky.urs.cz/item/CS_URS_2025_01/734221682" TargetMode="External" /><Relationship Id="rId30" Type="http://schemas.openxmlformats.org/officeDocument/2006/relationships/hyperlink" Target="https://podminky.urs.cz/item/CS_URS_2025_01/734291265" TargetMode="External" /><Relationship Id="rId31" Type="http://schemas.openxmlformats.org/officeDocument/2006/relationships/hyperlink" Target="https://podminky.urs.cz/item/CS_URS_2025_01/734411101" TargetMode="External" /><Relationship Id="rId32" Type="http://schemas.openxmlformats.org/officeDocument/2006/relationships/hyperlink" Target="https://podminky.urs.cz/item/CS_URS_2025_01/734421101" TargetMode="External" /><Relationship Id="rId33" Type="http://schemas.openxmlformats.org/officeDocument/2006/relationships/hyperlink" Target="https://podminky.urs.cz/item/CS_URS_2025_01/998734101" TargetMode="External" /><Relationship Id="rId34" Type="http://schemas.openxmlformats.org/officeDocument/2006/relationships/hyperlink" Target="https://podminky.urs.cz/item/CS_URS_2025_01/735152251" TargetMode="External" /><Relationship Id="rId35" Type="http://schemas.openxmlformats.org/officeDocument/2006/relationships/hyperlink" Target="https://podminky.urs.cz/item/CS_URS_2025_01/735152253" TargetMode="External" /><Relationship Id="rId36" Type="http://schemas.openxmlformats.org/officeDocument/2006/relationships/hyperlink" Target="https://podminky.urs.cz/item/CS_URS_2025_01/735152257" TargetMode="External" /><Relationship Id="rId37" Type="http://schemas.openxmlformats.org/officeDocument/2006/relationships/hyperlink" Target="https://podminky.urs.cz/item/CS_URS_2025_01/735152259" TargetMode="External" /><Relationship Id="rId38" Type="http://schemas.openxmlformats.org/officeDocument/2006/relationships/hyperlink" Target="https://podminky.urs.cz/item/CS_URS_2025_01/735152291" TargetMode="External" /><Relationship Id="rId39" Type="http://schemas.openxmlformats.org/officeDocument/2006/relationships/hyperlink" Target="https://podminky.urs.cz/item/CS_URS_2025_01/735152293" TargetMode="External" /><Relationship Id="rId40" Type="http://schemas.openxmlformats.org/officeDocument/2006/relationships/hyperlink" Target="https://podminky.urs.cz/item/CS_URS_2025_01/735152295" TargetMode="External" /><Relationship Id="rId41" Type="http://schemas.openxmlformats.org/officeDocument/2006/relationships/hyperlink" Target="https://podminky.urs.cz/item/CS_URS_2025_01/735152453" TargetMode="External" /><Relationship Id="rId42" Type="http://schemas.openxmlformats.org/officeDocument/2006/relationships/hyperlink" Target="https://podminky.urs.cz/item/CS_URS_2025_01/735152457" TargetMode="External" /><Relationship Id="rId43" Type="http://schemas.openxmlformats.org/officeDocument/2006/relationships/hyperlink" Target="https://podminky.urs.cz/item/CS_URS_2025_01/735152459" TargetMode="External" /><Relationship Id="rId44" Type="http://schemas.openxmlformats.org/officeDocument/2006/relationships/hyperlink" Target="https://podminky.urs.cz/item/CS_URS_2025_01/735152493" TargetMode="External" /><Relationship Id="rId45" Type="http://schemas.openxmlformats.org/officeDocument/2006/relationships/hyperlink" Target="https://podminky.urs.cz/item/CS_URS_2025_01/735152553" TargetMode="External" /><Relationship Id="rId46" Type="http://schemas.openxmlformats.org/officeDocument/2006/relationships/hyperlink" Target="https://podminky.urs.cz/item/CS_URS_2025_01/735152557" TargetMode="External" /><Relationship Id="rId47" Type="http://schemas.openxmlformats.org/officeDocument/2006/relationships/hyperlink" Target="https://podminky.urs.cz/item/CS_URS_2025_01/735152559" TargetMode="External" /><Relationship Id="rId48" Type="http://schemas.openxmlformats.org/officeDocument/2006/relationships/hyperlink" Target="https://podminky.urs.cz/item/CS_URS_2025_01/735511142" TargetMode="External" /><Relationship Id="rId49" Type="http://schemas.openxmlformats.org/officeDocument/2006/relationships/hyperlink" Target="https://podminky.urs.cz/item/CS_URS_2025_01/735531021" TargetMode="External" /><Relationship Id="rId50" Type="http://schemas.openxmlformats.org/officeDocument/2006/relationships/hyperlink" Target="https://podminky.urs.cz/item/CS_URS_2025_01/998735101" TargetMode="External" /><Relationship Id="rId51" Type="http://schemas.openxmlformats.org/officeDocument/2006/relationships/hyperlink" Target="https://podminky.urs.cz/item/CS_URS_2025_01/043103000" TargetMode="External" /><Relationship Id="rId52" Type="http://schemas.openxmlformats.org/officeDocument/2006/relationships/hyperlink" Target="https://podminky.urs.cz/item/CS_URS_2025_01/091002000" TargetMode="External" /><Relationship Id="rId5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11101" TargetMode="External" /><Relationship Id="rId2" Type="http://schemas.openxmlformats.org/officeDocument/2006/relationships/hyperlink" Target="https://podminky.urs.cz/item/CS_URS_2025_01/112101101" TargetMode="External" /><Relationship Id="rId3" Type="http://schemas.openxmlformats.org/officeDocument/2006/relationships/hyperlink" Target="https://podminky.urs.cz/item/CS_URS_2025_01/112251101" TargetMode="External" /><Relationship Id="rId4" Type="http://schemas.openxmlformats.org/officeDocument/2006/relationships/hyperlink" Target="https://podminky.urs.cz/item/CS_URS_2025_01/181351113" TargetMode="External" /><Relationship Id="rId5" Type="http://schemas.openxmlformats.org/officeDocument/2006/relationships/hyperlink" Target="https://podminky.urs.cz/item/CS_URS_2025_01/181411141" TargetMode="External" /><Relationship Id="rId6" Type="http://schemas.openxmlformats.org/officeDocument/2006/relationships/hyperlink" Target="https://podminky.urs.cz/item/CS_URS_2025_01/184102115" TargetMode="External" /><Relationship Id="rId7" Type="http://schemas.openxmlformats.org/officeDocument/2006/relationships/hyperlink" Target="https://podminky.urs.cz/item/CS_URS_2025_01/184201111" TargetMode="External" /><Relationship Id="rId8" Type="http://schemas.openxmlformats.org/officeDocument/2006/relationships/hyperlink" Target="https://podminky.urs.cz/item/CS_URS_2025_01/211971110" TargetMode="External" /><Relationship Id="rId9" Type="http://schemas.openxmlformats.org/officeDocument/2006/relationships/hyperlink" Target="https://podminky.urs.cz/item/CS_URS_2025_01/274321115" TargetMode="External" /><Relationship Id="rId10" Type="http://schemas.openxmlformats.org/officeDocument/2006/relationships/hyperlink" Target="https://podminky.urs.cz/item/CS_URS_2025_01/274361116" TargetMode="External" /><Relationship Id="rId11" Type="http://schemas.openxmlformats.org/officeDocument/2006/relationships/hyperlink" Target="https://podminky.urs.cz/item/CS_URS_2025_01/274354111" TargetMode="External" /><Relationship Id="rId12" Type="http://schemas.openxmlformats.org/officeDocument/2006/relationships/hyperlink" Target="https://podminky.urs.cz/item/CS_URS_2025_01/274354211" TargetMode="External" /><Relationship Id="rId13" Type="http://schemas.openxmlformats.org/officeDocument/2006/relationships/hyperlink" Target="https://podminky.urs.cz/item/CS_URS_2025_01/311113224" TargetMode="External" /><Relationship Id="rId14" Type="http://schemas.openxmlformats.org/officeDocument/2006/relationships/hyperlink" Target="https://podminky.urs.cz/item/CS_URS_2025_01/348101110" TargetMode="External" /><Relationship Id="rId15" Type="http://schemas.openxmlformats.org/officeDocument/2006/relationships/hyperlink" Target="https://podminky.urs.cz/item/CS_URS_2025_01/348101140" TargetMode="External" /><Relationship Id="rId16" Type="http://schemas.openxmlformats.org/officeDocument/2006/relationships/hyperlink" Target="https://podminky.urs.cz/item/CS_URS_2025_01/348181113" TargetMode="External" /><Relationship Id="rId17" Type="http://schemas.openxmlformats.org/officeDocument/2006/relationships/hyperlink" Target="https://podminky.urs.cz/item/CS_URS_2025_01/348262402" TargetMode="External" /><Relationship Id="rId18" Type="http://schemas.openxmlformats.org/officeDocument/2006/relationships/hyperlink" Target="https://podminky.urs.cz/item/CS_URS_2025_01/966073812" TargetMode="External" /><Relationship Id="rId19" Type="http://schemas.openxmlformats.org/officeDocument/2006/relationships/hyperlink" Target="https://podminky.urs.cz/item/CS_URS_2025_01/998232110" TargetMode="External" /><Relationship Id="rId20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35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36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37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38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39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40</v>
      </c>
      <c r="E29" s="49"/>
      <c r="F29" s="34" t="s">
        <v>41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42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43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44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45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46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47</v>
      </c>
      <c r="U35" s="56"/>
      <c r="V35" s="56"/>
      <c r="W35" s="56"/>
      <c r="X35" s="58" t="s">
        <v>48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49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250428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Stavební úpravy objektu Jiráskova 602/3, 268 01 Hořovice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28. 4. 2025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Městský úřad Hořovice, Palackého náměstí 2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50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51</v>
      </c>
      <c r="D52" s="89"/>
      <c r="E52" s="89"/>
      <c r="F52" s="89"/>
      <c r="G52" s="89"/>
      <c r="H52" s="90"/>
      <c r="I52" s="91" t="s">
        <v>52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53</v>
      </c>
      <c r="AH52" s="89"/>
      <c r="AI52" s="89"/>
      <c r="AJ52" s="89"/>
      <c r="AK52" s="89"/>
      <c r="AL52" s="89"/>
      <c r="AM52" s="89"/>
      <c r="AN52" s="91" t="s">
        <v>54</v>
      </c>
      <c r="AO52" s="89"/>
      <c r="AP52" s="89"/>
      <c r="AQ52" s="93" t="s">
        <v>55</v>
      </c>
      <c r="AR52" s="46"/>
      <c r="AS52" s="94" t="s">
        <v>56</v>
      </c>
      <c r="AT52" s="95" t="s">
        <v>57</v>
      </c>
      <c r="AU52" s="95" t="s">
        <v>58</v>
      </c>
      <c r="AV52" s="95" t="s">
        <v>59</v>
      </c>
      <c r="AW52" s="95" t="s">
        <v>60</v>
      </c>
      <c r="AX52" s="95" t="s">
        <v>61</v>
      </c>
      <c r="AY52" s="95" t="s">
        <v>62</v>
      </c>
      <c r="AZ52" s="95" t="s">
        <v>63</v>
      </c>
      <c r="BA52" s="95" t="s">
        <v>64</v>
      </c>
      <c r="BB52" s="95" t="s">
        <v>65</v>
      </c>
      <c r="BC52" s="95" t="s">
        <v>66</v>
      </c>
      <c r="BD52" s="96" t="s">
        <v>67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68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ROUND(SUM(AG55:AG63),2)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ROUND(SUM(AS55:AS63),2)</f>
        <v>0</v>
      </c>
      <c r="AT54" s="108">
        <f>ROUND(SUM(AV54:AW54),2)</f>
        <v>0</v>
      </c>
      <c r="AU54" s="109">
        <f>ROUND(SUM(AU55:AU63),5)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ROUND(SUM(AZ55:AZ63),2)</f>
        <v>0</v>
      </c>
      <c r="BA54" s="108">
        <f>ROUND(SUM(BA55:BA63),2)</f>
        <v>0</v>
      </c>
      <c r="BB54" s="108">
        <f>ROUND(SUM(BB55:BB63),2)</f>
        <v>0</v>
      </c>
      <c r="BC54" s="108">
        <f>ROUND(SUM(BC55:BC63),2)</f>
        <v>0</v>
      </c>
      <c r="BD54" s="110">
        <f>ROUND(SUM(BD55:BD63),2)</f>
        <v>0</v>
      </c>
      <c r="BE54" s="6"/>
      <c r="BS54" s="111" t="s">
        <v>69</v>
      </c>
      <c r="BT54" s="111" t="s">
        <v>70</v>
      </c>
      <c r="BU54" s="112" t="s">
        <v>71</v>
      </c>
      <c r="BV54" s="111" t="s">
        <v>72</v>
      </c>
      <c r="BW54" s="111" t="s">
        <v>5</v>
      </c>
      <c r="BX54" s="111" t="s">
        <v>73</v>
      </c>
      <c r="CL54" s="111" t="s">
        <v>19</v>
      </c>
    </row>
    <row r="55" s="7" customFormat="1" ht="16.5" customHeight="1">
      <c r="A55" s="113" t="s">
        <v>74</v>
      </c>
      <c r="B55" s="114"/>
      <c r="C55" s="115"/>
      <c r="D55" s="116" t="s">
        <v>75</v>
      </c>
      <c r="E55" s="116"/>
      <c r="F55" s="116"/>
      <c r="G55" s="116"/>
      <c r="H55" s="116"/>
      <c r="I55" s="117"/>
      <c r="J55" s="116" t="s">
        <v>76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část'!J30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77</v>
      </c>
      <c r="AR55" s="120"/>
      <c r="AS55" s="121">
        <v>0</v>
      </c>
      <c r="AT55" s="122">
        <f>ROUND(SUM(AV55:AW55),2)</f>
        <v>0</v>
      </c>
      <c r="AU55" s="123">
        <f>'01 - Stavební část'!P110</f>
        <v>0</v>
      </c>
      <c r="AV55" s="122">
        <f>'01 - Stavební část'!J33</f>
        <v>0</v>
      </c>
      <c r="AW55" s="122">
        <f>'01 - Stavební část'!J34</f>
        <v>0</v>
      </c>
      <c r="AX55" s="122">
        <f>'01 - Stavební část'!J35</f>
        <v>0</v>
      </c>
      <c r="AY55" s="122">
        <f>'01 - Stavební část'!J36</f>
        <v>0</v>
      </c>
      <c r="AZ55" s="122">
        <f>'01 - Stavební část'!F33</f>
        <v>0</v>
      </c>
      <c r="BA55" s="122">
        <f>'01 - Stavební část'!F34</f>
        <v>0</v>
      </c>
      <c r="BB55" s="122">
        <f>'01 - Stavební část'!F35</f>
        <v>0</v>
      </c>
      <c r="BC55" s="122">
        <f>'01 - Stavební část'!F36</f>
        <v>0</v>
      </c>
      <c r="BD55" s="124">
        <f>'01 - Stavební část'!F37</f>
        <v>0</v>
      </c>
      <c r="BE55" s="7"/>
      <c r="BT55" s="125" t="s">
        <v>78</v>
      </c>
      <c r="BV55" s="125" t="s">
        <v>72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7" customFormat="1" ht="16.5" customHeight="1">
      <c r="A56" s="113" t="s">
        <v>74</v>
      </c>
      <c r="B56" s="114"/>
      <c r="C56" s="115"/>
      <c r="D56" s="116" t="s">
        <v>81</v>
      </c>
      <c r="E56" s="116"/>
      <c r="F56" s="116"/>
      <c r="G56" s="116"/>
      <c r="H56" s="116"/>
      <c r="I56" s="117"/>
      <c r="J56" s="116" t="s">
        <v>82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ZTI'!J30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77</v>
      </c>
      <c r="AR56" s="120"/>
      <c r="AS56" s="121">
        <v>0</v>
      </c>
      <c r="AT56" s="122">
        <f>ROUND(SUM(AV56:AW56),2)</f>
        <v>0</v>
      </c>
      <c r="AU56" s="123">
        <f>'02 - ZTI'!P92</f>
        <v>0</v>
      </c>
      <c r="AV56" s="122">
        <f>'02 - ZTI'!J33</f>
        <v>0</v>
      </c>
      <c r="AW56" s="122">
        <f>'02 - ZTI'!J34</f>
        <v>0</v>
      </c>
      <c r="AX56" s="122">
        <f>'02 - ZTI'!J35</f>
        <v>0</v>
      </c>
      <c r="AY56" s="122">
        <f>'02 - ZTI'!J36</f>
        <v>0</v>
      </c>
      <c r="AZ56" s="122">
        <f>'02 - ZTI'!F33</f>
        <v>0</v>
      </c>
      <c r="BA56" s="122">
        <f>'02 - ZTI'!F34</f>
        <v>0</v>
      </c>
      <c r="BB56" s="122">
        <f>'02 - ZTI'!F35</f>
        <v>0</v>
      </c>
      <c r="BC56" s="122">
        <f>'02 - ZTI'!F36</f>
        <v>0</v>
      </c>
      <c r="BD56" s="124">
        <f>'02 - ZTI'!F37</f>
        <v>0</v>
      </c>
      <c r="BE56" s="7"/>
      <c r="BT56" s="125" t="s">
        <v>78</v>
      </c>
      <c r="BV56" s="125" t="s">
        <v>72</v>
      </c>
      <c r="BW56" s="125" t="s">
        <v>83</v>
      </c>
      <c r="BX56" s="125" t="s">
        <v>5</v>
      </c>
      <c r="CL56" s="125" t="s">
        <v>19</v>
      </c>
      <c r="CM56" s="125" t="s">
        <v>80</v>
      </c>
    </row>
    <row r="57" s="7" customFormat="1" ht="16.5" customHeight="1">
      <c r="A57" s="113" t="s">
        <v>74</v>
      </c>
      <c r="B57" s="114"/>
      <c r="C57" s="115"/>
      <c r="D57" s="116" t="s">
        <v>84</v>
      </c>
      <c r="E57" s="116"/>
      <c r="F57" s="116"/>
      <c r="G57" s="116"/>
      <c r="H57" s="116"/>
      <c r="I57" s="117"/>
      <c r="J57" s="116" t="s">
        <v>85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Silnoproudá elektrot...'!J30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77</v>
      </c>
      <c r="AR57" s="120"/>
      <c r="AS57" s="121">
        <v>0</v>
      </c>
      <c r="AT57" s="122">
        <f>ROUND(SUM(AV57:AW57),2)</f>
        <v>0</v>
      </c>
      <c r="AU57" s="123">
        <f>'03 - Silnoproudá elektrot...'!P85</f>
        <v>0</v>
      </c>
      <c r="AV57" s="122">
        <f>'03 - Silnoproudá elektrot...'!J33</f>
        <v>0</v>
      </c>
      <c r="AW57" s="122">
        <f>'03 - Silnoproudá elektrot...'!J34</f>
        <v>0</v>
      </c>
      <c r="AX57" s="122">
        <f>'03 - Silnoproudá elektrot...'!J35</f>
        <v>0</v>
      </c>
      <c r="AY57" s="122">
        <f>'03 - Silnoproudá elektrot...'!J36</f>
        <v>0</v>
      </c>
      <c r="AZ57" s="122">
        <f>'03 - Silnoproudá elektrot...'!F33</f>
        <v>0</v>
      </c>
      <c r="BA57" s="122">
        <f>'03 - Silnoproudá elektrot...'!F34</f>
        <v>0</v>
      </c>
      <c r="BB57" s="122">
        <f>'03 - Silnoproudá elektrot...'!F35</f>
        <v>0</v>
      </c>
      <c r="BC57" s="122">
        <f>'03 - Silnoproudá elektrot...'!F36</f>
        <v>0</v>
      </c>
      <c r="BD57" s="124">
        <f>'03 - Silnoproudá elektrot...'!F37</f>
        <v>0</v>
      </c>
      <c r="BE57" s="7"/>
      <c r="BT57" s="125" t="s">
        <v>78</v>
      </c>
      <c r="BV57" s="125" t="s">
        <v>72</v>
      </c>
      <c r="BW57" s="125" t="s">
        <v>86</v>
      </c>
      <c r="BX57" s="125" t="s">
        <v>5</v>
      </c>
      <c r="CL57" s="125" t="s">
        <v>19</v>
      </c>
      <c r="CM57" s="125" t="s">
        <v>80</v>
      </c>
    </row>
    <row r="58" s="7" customFormat="1" ht="16.5" customHeight="1">
      <c r="A58" s="113" t="s">
        <v>74</v>
      </c>
      <c r="B58" s="114"/>
      <c r="C58" s="115"/>
      <c r="D58" s="116" t="s">
        <v>87</v>
      </c>
      <c r="E58" s="116"/>
      <c r="F58" s="116"/>
      <c r="G58" s="116"/>
      <c r="H58" s="116"/>
      <c r="I58" s="117"/>
      <c r="J58" s="116" t="s">
        <v>88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Slaboproudá zařízení'!J30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77</v>
      </c>
      <c r="AR58" s="120"/>
      <c r="AS58" s="121">
        <v>0</v>
      </c>
      <c r="AT58" s="122">
        <f>ROUND(SUM(AV58:AW58),2)</f>
        <v>0</v>
      </c>
      <c r="AU58" s="123">
        <f>'04 - Slaboproudá zařízení'!P97</f>
        <v>0</v>
      </c>
      <c r="AV58" s="122">
        <f>'04 - Slaboproudá zařízení'!J33</f>
        <v>0</v>
      </c>
      <c r="AW58" s="122">
        <f>'04 - Slaboproudá zařízení'!J34</f>
        <v>0</v>
      </c>
      <c r="AX58" s="122">
        <f>'04 - Slaboproudá zařízení'!J35</f>
        <v>0</v>
      </c>
      <c r="AY58" s="122">
        <f>'04 - Slaboproudá zařízení'!J36</f>
        <v>0</v>
      </c>
      <c r="AZ58" s="122">
        <f>'04 - Slaboproudá zařízení'!F33</f>
        <v>0</v>
      </c>
      <c r="BA58" s="122">
        <f>'04 - Slaboproudá zařízení'!F34</f>
        <v>0</v>
      </c>
      <c r="BB58" s="122">
        <f>'04 - Slaboproudá zařízení'!F35</f>
        <v>0</v>
      </c>
      <c r="BC58" s="122">
        <f>'04 - Slaboproudá zařízení'!F36</f>
        <v>0</v>
      </c>
      <c r="BD58" s="124">
        <f>'04 - Slaboproudá zařízení'!F37</f>
        <v>0</v>
      </c>
      <c r="BE58" s="7"/>
      <c r="BT58" s="125" t="s">
        <v>78</v>
      </c>
      <c r="BV58" s="125" t="s">
        <v>72</v>
      </c>
      <c r="BW58" s="125" t="s">
        <v>89</v>
      </c>
      <c r="BX58" s="125" t="s">
        <v>5</v>
      </c>
      <c r="CL58" s="125" t="s">
        <v>19</v>
      </c>
      <c r="CM58" s="125" t="s">
        <v>80</v>
      </c>
    </row>
    <row r="59" s="7" customFormat="1" ht="16.5" customHeight="1">
      <c r="A59" s="113" t="s">
        <v>74</v>
      </c>
      <c r="B59" s="114"/>
      <c r="C59" s="115"/>
      <c r="D59" s="116" t="s">
        <v>90</v>
      </c>
      <c r="E59" s="116"/>
      <c r="F59" s="116"/>
      <c r="G59" s="116"/>
      <c r="H59" s="116"/>
      <c r="I59" s="117"/>
      <c r="J59" s="116" t="s">
        <v>91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'05 - VZT'!J30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77</v>
      </c>
      <c r="AR59" s="120"/>
      <c r="AS59" s="121">
        <v>0</v>
      </c>
      <c r="AT59" s="122">
        <f>ROUND(SUM(AV59:AW59),2)</f>
        <v>0</v>
      </c>
      <c r="AU59" s="123">
        <f>'05 - VZT'!P82</f>
        <v>0</v>
      </c>
      <c r="AV59" s="122">
        <f>'05 - VZT'!J33</f>
        <v>0</v>
      </c>
      <c r="AW59" s="122">
        <f>'05 - VZT'!J34</f>
        <v>0</v>
      </c>
      <c r="AX59" s="122">
        <f>'05 - VZT'!J35</f>
        <v>0</v>
      </c>
      <c r="AY59" s="122">
        <f>'05 - VZT'!J36</f>
        <v>0</v>
      </c>
      <c r="AZ59" s="122">
        <f>'05 - VZT'!F33</f>
        <v>0</v>
      </c>
      <c r="BA59" s="122">
        <f>'05 - VZT'!F34</f>
        <v>0</v>
      </c>
      <c r="BB59" s="122">
        <f>'05 - VZT'!F35</f>
        <v>0</v>
      </c>
      <c r="BC59" s="122">
        <f>'05 - VZT'!F36</f>
        <v>0</v>
      </c>
      <c r="BD59" s="124">
        <f>'05 - VZT'!F37</f>
        <v>0</v>
      </c>
      <c r="BE59" s="7"/>
      <c r="BT59" s="125" t="s">
        <v>78</v>
      </c>
      <c r="BV59" s="125" t="s">
        <v>72</v>
      </c>
      <c r="BW59" s="125" t="s">
        <v>92</v>
      </c>
      <c r="BX59" s="125" t="s">
        <v>5</v>
      </c>
      <c r="CL59" s="125" t="s">
        <v>19</v>
      </c>
      <c r="CM59" s="125" t="s">
        <v>80</v>
      </c>
    </row>
    <row r="60" s="7" customFormat="1" ht="16.5" customHeight="1">
      <c r="A60" s="113" t="s">
        <v>74</v>
      </c>
      <c r="B60" s="114"/>
      <c r="C60" s="115"/>
      <c r="D60" s="116" t="s">
        <v>93</v>
      </c>
      <c r="E60" s="116"/>
      <c r="F60" s="116"/>
      <c r="G60" s="116"/>
      <c r="H60" s="116"/>
      <c r="I60" s="117"/>
      <c r="J60" s="116" t="s">
        <v>94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'06 - Vytápění'!J30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77</v>
      </c>
      <c r="AR60" s="120"/>
      <c r="AS60" s="121">
        <v>0</v>
      </c>
      <c r="AT60" s="122">
        <f>ROUND(SUM(AV60:AW60),2)</f>
        <v>0</v>
      </c>
      <c r="AU60" s="123">
        <f>'06 - Vytápění'!P88</f>
        <v>0</v>
      </c>
      <c r="AV60" s="122">
        <f>'06 - Vytápění'!J33</f>
        <v>0</v>
      </c>
      <c r="AW60" s="122">
        <f>'06 - Vytápění'!J34</f>
        <v>0</v>
      </c>
      <c r="AX60" s="122">
        <f>'06 - Vytápění'!J35</f>
        <v>0</v>
      </c>
      <c r="AY60" s="122">
        <f>'06 - Vytápění'!J36</f>
        <v>0</v>
      </c>
      <c r="AZ60" s="122">
        <f>'06 - Vytápění'!F33</f>
        <v>0</v>
      </c>
      <c r="BA60" s="122">
        <f>'06 - Vytápění'!F34</f>
        <v>0</v>
      </c>
      <c r="BB60" s="122">
        <f>'06 - Vytápění'!F35</f>
        <v>0</v>
      </c>
      <c r="BC60" s="122">
        <f>'06 - Vytápění'!F36</f>
        <v>0</v>
      </c>
      <c r="BD60" s="124">
        <f>'06 - Vytápění'!F37</f>
        <v>0</v>
      </c>
      <c r="BE60" s="7"/>
      <c r="BT60" s="125" t="s">
        <v>78</v>
      </c>
      <c r="BV60" s="125" t="s">
        <v>72</v>
      </c>
      <c r="BW60" s="125" t="s">
        <v>95</v>
      </c>
      <c r="BX60" s="125" t="s">
        <v>5</v>
      </c>
      <c r="CL60" s="125" t="s">
        <v>19</v>
      </c>
      <c r="CM60" s="125" t="s">
        <v>80</v>
      </c>
    </row>
    <row r="61" s="7" customFormat="1" ht="16.5" customHeight="1">
      <c r="A61" s="113" t="s">
        <v>74</v>
      </c>
      <c r="B61" s="114"/>
      <c r="C61" s="115"/>
      <c r="D61" s="116" t="s">
        <v>96</v>
      </c>
      <c r="E61" s="116"/>
      <c r="F61" s="116"/>
      <c r="G61" s="116"/>
      <c r="H61" s="116"/>
      <c r="I61" s="117"/>
      <c r="J61" s="116" t="s">
        <v>97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'10 - Komunikace a zpevněn...'!J30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77</v>
      </c>
      <c r="AR61" s="120"/>
      <c r="AS61" s="121">
        <v>0</v>
      </c>
      <c r="AT61" s="122">
        <f>ROUND(SUM(AV61:AW61),2)</f>
        <v>0</v>
      </c>
      <c r="AU61" s="123">
        <f>'10 - Komunikace a zpevněn...'!P87</f>
        <v>0</v>
      </c>
      <c r="AV61" s="122">
        <f>'10 - Komunikace a zpevněn...'!J33</f>
        <v>0</v>
      </c>
      <c r="AW61" s="122">
        <f>'10 - Komunikace a zpevněn...'!J34</f>
        <v>0</v>
      </c>
      <c r="AX61" s="122">
        <f>'10 - Komunikace a zpevněn...'!J35</f>
        <v>0</v>
      </c>
      <c r="AY61" s="122">
        <f>'10 - Komunikace a zpevněn...'!J36</f>
        <v>0</v>
      </c>
      <c r="AZ61" s="122">
        <f>'10 - Komunikace a zpevněn...'!F33</f>
        <v>0</v>
      </c>
      <c r="BA61" s="122">
        <f>'10 - Komunikace a zpevněn...'!F34</f>
        <v>0</v>
      </c>
      <c r="BB61" s="122">
        <f>'10 - Komunikace a zpevněn...'!F35</f>
        <v>0</v>
      </c>
      <c r="BC61" s="122">
        <f>'10 - Komunikace a zpevněn...'!F36</f>
        <v>0</v>
      </c>
      <c r="BD61" s="124">
        <f>'10 - Komunikace a zpevněn...'!F37</f>
        <v>0</v>
      </c>
      <c r="BE61" s="7"/>
      <c r="BT61" s="125" t="s">
        <v>78</v>
      </c>
      <c r="BV61" s="125" t="s">
        <v>72</v>
      </c>
      <c r="BW61" s="125" t="s">
        <v>98</v>
      </c>
      <c r="BX61" s="125" t="s">
        <v>5</v>
      </c>
      <c r="CL61" s="125" t="s">
        <v>19</v>
      </c>
      <c r="CM61" s="125" t="s">
        <v>80</v>
      </c>
    </row>
    <row r="62" s="7" customFormat="1" ht="16.5" customHeight="1">
      <c r="A62" s="113" t="s">
        <v>74</v>
      </c>
      <c r="B62" s="114"/>
      <c r="C62" s="115"/>
      <c r="D62" s="116" t="s">
        <v>99</v>
      </c>
      <c r="E62" s="116"/>
      <c r="F62" s="116"/>
      <c r="G62" s="116"/>
      <c r="H62" s="116"/>
      <c r="I62" s="117"/>
      <c r="J62" s="116" t="s">
        <v>100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'20 - Venkovní úpravy'!J30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77</v>
      </c>
      <c r="AR62" s="120"/>
      <c r="AS62" s="121">
        <v>0</v>
      </c>
      <c r="AT62" s="122">
        <f>ROUND(SUM(AV62:AW62),2)</f>
        <v>0</v>
      </c>
      <c r="AU62" s="123">
        <f>'20 - Venkovní úpravy'!P85</f>
        <v>0</v>
      </c>
      <c r="AV62" s="122">
        <f>'20 - Venkovní úpravy'!J33</f>
        <v>0</v>
      </c>
      <c r="AW62" s="122">
        <f>'20 - Venkovní úpravy'!J34</f>
        <v>0</v>
      </c>
      <c r="AX62" s="122">
        <f>'20 - Venkovní úpravy'!J35</f>
        <v>0</v>
      </c>
      <c r="AY62" s="122">
        <f>'20 - Venkovní úpravy'!J36</f>
        <v>0</v>
      </c>
      <c r="AZ62" s="122">
        <f>'20 - Venkovní úpravy'!F33</f>
        <v>0</v>
      </c>
      <c r="BA62" s="122">
        <f>'20 - Venkovní úpravy'!F34</f>
        <v>0</v>
      </c>
      <c r="BB62" s="122">
        <f>'20 - Venkovní úpravy'!F35</f>
        <v>0</v>
      </c>
      <c r="BC62" s="122">
        <f>'20 - Venkovní úpravy'!F36</f>
        <v>0</v>
      </c>
      <c r="BD62" s="124">
        <f>'20 - Venkovní úpravy'!F37</f>
        <v>0</v>
      </c>
      <c r="BE62" s="7"/>
      <c r="BT62" s="125" t="s">
        <v>78</v>
      </c>
      <c r="BV62" s="125" t="s">
        <v>72</v>
      </c>
      <c r="BW62" s="125" t="s">
        <v>101</v>
      </c>
      <c r="BX62" s="125" t="s">
        <v>5</v>
      </c>
      <c r="CL62" s="125" t="s">
        <v>19</v>
      </c>
      <c r="CM62" s="125" t="s">
        <v>80</v>
      </c>
    </row>
    <row r="63" s="7" customFormat="1" ht="16.5" customHeight="1">
      <c r="A63" s="113" t="s">
        <v>74</v>
      </c>
      <c r="B63" s="114"/>
      <c r="C63" s="115"/>
      <c r="D63" s="116" t="s">
        <v>102</v>
      </c>
      <c r="E63" s="116"/>
      <c r="F63" s="116"/>
      <c r="G63" s="116"/>
      <c r="H63" s="116"/>
      <c r="I63" s="117"/>
      <c r="J63" s="116" t="s">
        <v>103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'VON - Vedlejší a ostatní ...'!J30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77</v>
      </c>
      <c r="AR63" s="120"/>
      <c r="AS63" s="126">
        <v>0</v>
      </c>
      <c r="AT63" s="127">
        <f>ROUND(SUM(AV63:AW63),2)</f>
        <v>0</v>
      </c>
      <c r="AU63" s="128">
        <f>'VON - Vedlejší a ostatní ...'!P80</f>
        <v>0</v>
      </c>
      <c r="AV63" s="127">
        <f>'VON - Vedlejší a ostatní ...'!J33</f>
        <v>0</v>
      </c>
      <c r="AW63" s="127">
        <f>'VON - Vedlejší a ostatní ...'!J34</f>
        <v>0</v>
      </c>
      <c r="AX63" s="127">
        <f>'VON - Vedlejší a ostatní ...'!J35</f>
        <v>0</v>
      </c>
      <c r="AY63" s="127">
        <f>'VON - Vedlejší a ostatní ...'!J36</f>
        <v>0</v>
      </c>
      <c r="AZ63" s="127">
        <f>'VON - Vedlejší a ostatní ...'!F33</f>
        <v>0</v>
      </c>
      <c r="BA63" s="127">
        <f>'VON - Vedlejší a ostatní ...'!F34</f>
        <v>0</v>
      </c>
      <c r="BB63" s="127">
        <f>'VON - Vedlejší a ostatní ...'!F35</f>
        <v>0</v>
      </c>
      <c r="BC63" s="127">
        <f>'VON - Vedlejší a ostatní ...'!F36</f>
        <v>0</v>
      </c>
      <c r="BD63" s="129">
        <f>'VON - Vedlejší a ostatní ...'!F37</f>
        <v>0</v>
      </c>
      <c r="BE63" s="7"/>
      <c r="BT63" s="125" t="s">
        <v>78</v>
      </c>
      <c r="BV63" s="125" t="s">
        <v>72</v>
      </c>
      <c r="BW63" s="125" t="s">
        <v>104</v>
      </c>
      <c r="BX63" s="125" t="s">
        <v>5</v>
      </c>
      <c r="CL63" s="125" t="s">
        <v>19</v>
      </c>
      <c r="CM63" s="125" t="s">
        <v>80</v>
      </c>
    </row>
    <row r="64" s="2" customFormat="1" ht="30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46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</sheetData>
  <sheetProtection sheet="1" formatColumns="0" formatRows="0" objects="1" scenarios="1" spinCount="100000" saltValue="bBsHvEkZ1XO73rJfiSj6+i6CvihYlMiG09kUoQqp+qMIARg803eb07/+PSOfRe8IxQcD5LVzRGwmxl4Gr1/8wg==" hashValue="i1AiyfsJgmQqwyW3Ta8TK3uk3y+VrQylrFI1i8lTR5Q8pReKvGNgLAJMAyX3Nudx0/mQv0f6I28ubLs5oRzh/w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tavební část'!C2" display="/"/>
    <hyperlink ref="A56" location="'02 - ZTI'!C2" display="/"/>
    <hyperlink ref="A57" location="'03 - Silnoproudá elektrot...'!C2" display="/"/>
    <hyperlink ref="A58" location="'04 - Slaboproudá zařízení'!C2" display="/"/>
    <hyperlink ref="A59" location="'05 - VZT'!C2" display="/"/>
    <hyperlink ref="A60" location="'06 - Vytápění'!C2" display="/"/>
    <hyperlink ref="A61" location="'10 - Komunikace a zpevněn...'!C2" display="/"/>
    <hyperlink ref="A62" location="'20 - Venkovní úpravy'!C2" display="/"/>
    <hyperlink ref="A63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objektu Jiráskova 602/3, 268 01 Hořovice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4104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Městský úřad Hořovice, Palackého náměstí 2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ROUND((SUM(BE80:BE84)),  2)</f>
        <v>0</v>
      </c>
      <c r="G33" s="40"/>
      <c r="H33" s="40"/>
      <c r="I33" s="150">
        <v>0.20999999999999999</v>
      </c>
      <c r="J33" s="149">
        <f>ROUND(((SUM(BE80:BE84))*I33),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ROUND((SUM(BF80:BF84)),  2)</f>
        <v>0</v>
      </c>
      <c r="G34" s="40"/>
      <c r="H34" s="40"/>
      <c r="I34" s="150">
        <v>0.12</v>
      </c>
      <c r="J34" s="149">
        <f>ROUND(((SUM(BF80:BF84))*I34),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ROUND((SUM(BG80:BG84)),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ROUND((SUM(BH80:BH84)),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ROUND((SUM(BI80:BI84)),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objektu Jiráskova 602/3, 268 01 Hořovice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Městský úřad Hořovice, Palackého náměstí 2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3546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143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Stavební úpravy objektu Jiráskova 602/3, 268 01 Hořovice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106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VON - Vedlejší a ostatní náklady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 xml:space="preserve"> </v>
      </c>
      <c r="G74" s="42"/>
      <c r="H74" s="42"/>
      <c r="I74" s="34" t="s">
        <v>23</v>
      </c>
      <c r="J74" s="74" t="str">
        <f>IF(J12="","",J12)</f>
        <v>28. 4. 2025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>Městský úřad Hořovice, Palackého náměstí 2</v>
      </c>
      <c r="G76" s="42"/>
      <c r="H76" s="42"/>
      <c r="I76" s="34" t="s">
        <v>31</v>
      </c>
      <c r="J76" s="38" t="str">
        <f>E21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29</v>
      </c>
      <c r="D77" s="42"/>
      <c r="E77" s="42"/>
      <c r="F77" s="29" t="str">
        <f>IF(E18="","",E18)</f>
        <v>Vyplň údaj</v>
      </c>
      <c r="G77" s="42"/>
      <c r="H77" s="42"/>
      <c r="I77" s="34" t="s">
        <v>33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144</v>
      </c>
      <c r="D79" s="182" t="s">
        <v>55</v>
      </c>
      <c r="E79" s="182" t="s">
        <v>51</v>
      </c>
      <c r="F79" s="182" t="s">
        <v>52</v>
      </c>
      <c r="G79" s="182" t="s">
        <v>145</v>
      </c>
      <c r="H79" s="182" t="s">
        <v>146</v>
      </c>
      <c r="I79" s="182" t="s">
        <v>147</v>
      </c>
      <c r="J79" s="182" t="s">
        <v>110</v>
      </c>
      <c r="K79" s="183" t="s">
        <v>148</v>
      </c>
      <c r="L79" s="184"/>
      <c r="M79" s="94" t="s">
        <v>19</v>
      </c>
      <c r="N79" s="95" t="s">
        <v>40</v>
      </c>
      <c r="O79" s="95" t="s">
        <v>149</v>
      </c>
      <c r="P79" s="95" t="s">
        <v>150</v>
      </c>
      <c r="Q79" s="95" t="s">
        <v>151</v>
      </c>
      <c r="R79" s="95" t="s">
        <v>152</v>
      </c>
      <c r="S79" s="95" t="s">
        <v>153</v>
      </c>
      <c r="T79" s="96" t="s">
        <v>154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155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69</v>
      </c>
      <c r="AU80" s="19" t="s">
        <v>111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69</v>
      </c>
      <c r="E81" s="193" t="s">
        <v>3827</v>
      </c>
      <c r="F81" s="193" t="s">
        <v>3828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SUM(P82:P84)</f>
        <v>0</v>
      </c>
      <c r="Q81" s="198"/>
      <c r="R81" s="199">
        <f>SUM(R82:R84)</f>
        <v>0</v>
      </c>
      <c r="S81" s="198"/>
      <c r="T81" s="200">
        <f>SUM(T82:T84)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193</v>
      </c>
      <c r="AT81" s="202" t="s">
        <v>69</v>
      </c>
      <c r="AU81" s="202" t="s">
        <v>70</v>
      </c>
      <c r="AY81" s="201" t="s">
        <v>158</v>
      </c>
      <c r="BK81" s="203">
        <f>SUM(BK82:BK84)</f>
        <v>0</v>
      </c>
    </row>
    <row r="82" s="2" customFormat="1" ht="16.5" customHeight="1">
      <c r="A82" s="40"/>
      <c r="B82" s="41"/>
      <c r="C82" s="206" t="s">
        <v>78</v>
      </c>
      <c r="D82" s="206" t="s">
        <v>160</v>
      </c>
      <c r="E82" s="207" t="s">
        <v>4105</v>
      </c>
      <c r="F82" s="208" t="s">
        <v>4106</v>
      </c>
      <c r="G82" s="209" t="s">
        <v>369</v>
      </c>
      <c r="H82" s="210">
        <v>1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41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3833</v>
      </c>
      <c r="AT82" s="217" t="s">
        <v>160</v>
      </c>
      <c r="AU82" s="217" t="s">
        <v>78</v>
      </c>
      <c r="AY82" s="19" t="s">
        <v>158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78</v>
      </c>
      <c r="BK82" s="218">
        <f>ROUND(I82*H82,2)</f>
        <v>0</v>
      </c>
      <c r="BL82" s="19" t="s">
        <v>3833</v>
      </c>
      <c r="BM82" s="217" t="s">
        <v>4107</v>
      </c>
    </row>
    <row r="83" s="2" customFormat="1" ht="16.5" customHeight="1">
      <c r="A83" s="40"/>
      <c r="B83" s="41"/>
      <c r="C83" s="206" t="s">
        <v>80</v>
      </c>
      <c r="D83" s="206" t="s">
        <v>160</v>
      </c>
      <c r="E83" s="207" t="s">
        <v>4108</v>
      </c>
      <c r="F83" s="208" t="s">
        <v>4109</v>
      </c>
      <c r="G83" s="209" t="s">
        <v>369</v>
      </c>
      <c r="H83" s="210">
        <v>1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41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3833</v>
      </c>
      <c r="AT83" s="217" t="s">
        <v>160</v>
      </c>
      <c r="AU83" s="217" t="s">
        <v>78</v>
      </c>
      <c r="AY83" s="19" t="s">
        <v>158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78</v>
      </c>
      <c r="BK83" s="218">
        <f>ROUND(I83*H83,2)</f>
        <v>0</v>
      </c>
      <c r="BL83" s="19" t="s">
        <v>3833</v>
      </c>
      <c r="BM83" s="217" t="s">
        <v>4110</v>
      </c>
    </row>
    <row r="84" s="2" customFormat="1" ht="16.5" customHeight="1">
      <c r="A84" s="40"/>
      <c r="B84" s="41"/>
      <c r="C84" s="206" t="s">
        <v>180</v>
      </c>
      <c r="D84" s="206" t="s">
        <v>160</v>
      </c>
      <c r="E84" s="207" t="s">
        <v>4111</v>
      </c>
      <c r="F84" s="208" t="s">
        <v>4112</v>
      </c>
      <c r="G84" s="209" t="s">
        <v>369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75" t="s">
        <v>19</v>
      </c>
      <c r="N84" s="276" t="s">
        <v>41</v>
      </c>
      <c r="O84" s="273"/>
      <c r="P84" s="277">
        <f>O84*H84</f>
        <v>0</v>
      </c>
      <c r="Q84" s="277">
        <v>0</v>
      </c>
      <c r="R84" s="277">
        <f>Q84*H84</f>
        <v>0</v>
      </c>
      <c r="S84" s="277">
        <v>0</v>
      </c>
      <c r="T84" s="278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3833</v>
      </c>
      <c r="AT84" s="217" t="s">
        <v>160</v>
      </c>
      <c r="AU84" s="217" t="s">
        <v>78</v>
      </c>
      <c r="AY84" s="19" t="s">
        <v>158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78</v>
      </c>
      <c r="BK84" s="218">
        <f>ROUND(I84*H84,2)</f>
        <v>0</v>
      </c>
      <c r="BL84" s="19" t="s">
        <v>3833</v>
      </c>
      <c r="BM84" s="217" t="s">
        <v>4113</v>
      </c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46"/>
      <c r="M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</sheetData>
  <sheetProtection sheet="1" autoFilter="0" formatColumns="0" formatRows="0" objects="1" scenarios="1" spinCount="100000" saltValue="VRb+hpQSDJNRwzE2qIZEhOUlJ+GhqxNTviwsUKpR/0Url1m8DC2yue/janUztLAU3FI5lcuVqXb3FKJLgamwVQ==" hashValue="a68RkXhOFAFr0nDKOODmDwxDp1mZ+huyP643OpKJtW8R8MDJti4dSgwj+n1XEkbqY8eLRzY0+5WHmuwcOiNikA==" algorithmName="SHA-512" password="CC35"/>
  <autoFilter ref="C79:K84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4114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4115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4116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4117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4118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4119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4120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4121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4122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4123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4124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77</v>
      </c>
      <c r="F18" s="290" t="s">
        <v>4125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4126</v>
      </c>
      <c r="F19" s="290" t="s">
        <v>4127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4128</v>
      </c>
      <c r="F20" s="290" t="s">
        <v>4129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102</v>
      </c>
      <c r="F21" s="290" t="s">
        <v>103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2937</v>
      </c>
      <c r="F22" s="290" t="s">
        <v>2938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4130</v>
      </c>
      <c r="F23" s="290" t="s">
        <v>4131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4132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4133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4134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4135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4136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4137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4138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4139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4140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144</v>
      </c>
      <c r="F36" s="290"/>
      <c r="G36" s="290" t="s">
        <v>4141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4142</v>
      </c>
      <c r="F37" s="290"/>
      <c r="G37" s="290" t="s">
        <v>4143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51</v>
      </c>
      <c r="F38" s="290"/>
      <c r="G38" s="290" t="s">
        <v>4144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52</v>
      </c>
      <c r="F39" s="290"/>
      <c r="G39" s="290" t="s">
        <v>4145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145</v>
      </c>
      <c r="F40" s="290"/>
      <c r="G40" s="290" t="s">
        <v>4146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146</v>
      </c>
      <c r="F41" s="290"/>
      <c r="G41" s="290" t="s">
        <v>4147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4148</v>
      </c>
      <c r="F42" s="290"/>
      <c r="G42" s="290" t="s">
        <v>4149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4150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4151</v>
      </c>
      <c r="F44" s="290"/>
      <c r="G44" s="290" t="s">
        <v>4152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148</v>
      </c>
      <c r="F45" s="290"/>
      <c r="G45" s="290" t="s">
        <v>4153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4154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4155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4156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4157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4158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4159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4160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4161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4162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4163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4164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4165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4166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4167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4168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4169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4170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4171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4172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4173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4174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4175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4176</v>
      </c>
      <c r="D76" s="308"/>
      <c r="E76" s="308"/>
      <c r="F76" s="308" t="s">
        <v>4177</v>
      </c>
      <c r="G76" s="309"/>
      <c r="H76" s="308" t="s">
        <v>52</v>
      </c>
      <c r="I76" s="308" t="s">
        <v>55</v>
      </c>
      <c r="J76" s="308" t="s">
        <v>4178</v>
      </c>
      <c r="K76" s="307"/>
    </row>
    <row r="77" s="1" customFormat="1" ht="17.25" customHeight="1">
      <c r="B77" s="305"/>
      <c r="C77" s="310" t="s">
        <v>4179</v>
      </c>
      <c r="D77" s="310"/>
      <c r="E77" s="310"/>
      <c r="F77" s="311" t="s">
        <v>4180</v>
      </c>
      <c r="G77" s="312"/>
      <c r="H77" s="310"/>
      <c r="I77" s="310"/>
      <c r="J77" s="310" t="s">
        <v>4181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51</v>
      </c>
      <c r="D79" s="315"/>
      <c r="E79" s="315"/>
      <c r="F79" s="316" t="s">
        <v>4182</v>
      </c>
      <c r="G79" s="317"/>
      <c r="H79" s="293" t="s">
        <v>4183</v>
      </c>
      <c r="I79" s="293" t="s">
        <v>4184</v>
      </c>
      <c r="J79" s="293">
        <v>20</v>
      </c>
      <c r="K79" s="307"/>
    </row>
    <row r="80" s="1" customFormat="1" ht="15" customHeight="1">
      <c r="B80" s="305"/>
      <c r="C80" s="293" t="s">
        <v>4185</v>
      </c>
      <c r="D80" s="293"/>
      <c r="E80" s="293"/>
      <c r="F80" s="316" t="s">
        <v>4182</v>
      </c>
      <c r="G80" s="317"/>
      <c r="H80" s="293" t="s">
        <v>4186</v>
      </c>
      <c r="I80" s="293" t="s">
        <v>4184</v>
      </c>
      <c r="J80" s="293">
        <v>120</v>
      </c>
      <c r="K80" s="307"/>
    </row>
    <row r="81" s="1" customFormat="1" ht="15" customHeight="1">
      <c r="B81" s="318"/>
      <c r="C81" s="293" t="s">
        <v>4187</v>
      </c>
      <c r="D81" s="293"/>
      <c r="E81" s="293"/>
      <c r="F81" s="316" t="s">
        <v>4188</v>
      </c>
      <c r="G81" s="317"/>
      <c r="H81" s="293" t="s">
        <v>4189</v>
      </c>
      <c r="I81" s="293" t="s">
        <v>4184</v>
      </c>
      <c r="J81" s="293">
        <v>50</v>
      </c>
      <c r="K81" s="307"/>
    </row>
    <row r="82" s="1" customFormat="1" ht="15" customHeight="1">
      <c r="B82" s="318"/>
      <c r="C82" s="293" t="s">
        <v>4190</v>
      </c>
      <c r="D82" s="293"/>
      <c r="E82" s="293"/>
      <c r="F82" s="316" t="s">
        <v>4182</v>
      </c>
      <c r="G82" s="317"/>
      <c r="H82" s="293" t="s">
        <v>4191</v>
      </c>
      <c r="I82" s="293" t="s">
        <v>4192</v>
      </c>
      <c r="J82" s="293"/>
      <c r="K82" s="307"/>
    </row>
    <row r="83" s="1" customFormat="1" ht="15" customHeight="1">
      <c r="B83" s="318"/>
      <c r="C83" s="319" t="s">
        <v>4193</v>
      </c>
      <c r="D83" s="319"/>
      <c r="E83" s="319"/>
      <c r="F83" s="320" t="s">
        <v>4188</v>
      </c>
      <c r="G83" s="319"/>
      <c r="H83" s="319" t="s">
        <v>4194</v>
      </c>
      <c r="I83" s="319" t="s">
        <v>4184</v>
      </c>
      <c r="J83" s="319">
        <v>15</v>
      </c>
      <c r="K83" s="307"/>
    </row>
    <row r="84" s="1" customFormat="1" ht="15" customHeight="1">
      <c r="B84" s="318"/>
      <c r="C84" s="319" t="s">
        <v>4195</v>
      </c>
      <c r="D84" s="319"/>
      <c r="E84" s="319"/>
      <c r="F84" s="320" t="s">
        <v>4188</v>
      </c>
      <c r="G84" s="319"/>
      <c r="H84" s="319" t="s">
        <v>4196</v>
      </c>
      <c r="I84" s="319" t="s">
        <v>4184</v>
      </c>
      <c r="J84" s="319">
        <v>15</v>
      </c>
      <c r="K84" s="307"/>
    </row>
    <row r="85" s="1" customFormat="1" ht="15" customHeight="1">
      <c r="B85" s="318"/>
      <c r="C85" s="319" t="s">
        <v>4197</v>
      </c>
      <c r="D85" s="319"/>
      <c r="E85" s="319"/>
      <c r="F85" s="320" t="s">
        <v>4188</v>
      </c>
      <c r="G85" s="319"/>
      <c r="H85" s="319" t="s">
        <v>4198</v>
      </c>
      <c r="I85" s="319" t="s">
        <v>4184</v>
      </c>
      <c r="J85" s="319">
        <v>20</v>
      </c>
      <c r="K85" s="307"/>
    </row>
    <row r="86" s="1" customFormat="1" ht="15" customHeight="1">
      <c r="B86" s="318"/>
      <c r="C86" s="319" t="s">
        <v>4199</v>
      </c>
      <c r="D86" s="319"/>
      <c r="E86" s="319"/>
      <c r="F86" s="320" t="s">
        <v>4188</v>
      </c>
      <c r="G86" s="319"/>
      <c r="H86" s="319" t="s">
        <v>4200</v>
      </c>
      <c r="I86" s="319" t="s">
        <v>4184</v>
      </c>
      <c r="J86" s="319">
        <v>20</v>
      </c>
      <c r="K86" s="307"/>
    </row>
    <row r="87" s="1" customFormat="1" ht="15" customHeight="1">
      <c r="B87" s="318"/>
      <c r="C87" s="293" t="s">
        <v>4201</v>
      </c>
      <c r="D87" s="293"/>
      <c r="E87" s="293"/>
      <c r="F87" s="316" t="s">
        <v>4188</v>
      </c>
      <c r="G87" s="317"/>
      <c r="H87" s="293" t="s">
        <v>4202</v>
      </c>
      <c r="I87" s="293" t="s">
        <v>4184</v>
      </c>
      <c r="J87" s="293">
        <v>50</v>
      </c>
      <c r="K87" s="307"/>
    </row>
    <row r="88" s="1" customFormat="1" ht="15" customHeight="1">
      <c r="B88" s="318"/>
      <c r="C88" s="293" t="s">
        <v>4203</v>
      </c>
      <c r="D88" s="293"/>
      <c r="E88" s="293"/>
      <c r="F88" s="316" t="s">
        <v>4188</v>
      </c>
      <c r="G88" s="317"/>
      <c r="H88" s="293" t="s">
        <v>4204</v>
      </c>
      <c r="I88" s="293" t="s">
        <v>4184</v>
      </c>
      <c r="J88" s="293">
        <v>20</v>
      </c>
      <c r="K88" s="307"/>
    </row>
    <row r="89" s="1" customFormat="1" ht="15" customHeight="1">
      <c r="B89" s="318"/>
      <c r="C89" s="293" t="s">
        <v>4205</v>
      </c>
      <c r="D89" s="293"/>
      <c r="E89" s="293"/>
      <c r="F89" s="316" t="s">
        <v>4188</v>
      </c>
      <c r="G89" s="317"/>
      <c r="H89" s="293" t="s">
        <v>4206</v>
      </c>
      <c r="I89" s="293" t="s">
        <v>4184</v>
      </c>
      <c r="J89" s="293">
        <v>20</v>
      </c>
      <c r="K89" s="307"/>
    </row>
    <row r="90" s="1" customFormat="1" ht="15" customHeight="1">
      <c r="B90" s="318"/>
      <c r="C90" s="293" t="s">
        <v>4207</v>
      </c>
      <c r="D90" s="293"/>
      <c r="E90" s="293"/>
      <c r="F90" s="316" t="s">
        <v>4188</v>
      </c>
      <c r="G90" s="317"/>
      <c r="H90" s="293" t="s">
        <v>4208</v>
      </c>
      <c r="I90" s="293" t="s">
        <v>4184</v>
      </c>
      <c r="J90" s="293">
        <v>50</v>
      </c>
      <c r="K90" s="307"/>
    </row>
    <row r="91" s="1" customFormat="1" ht="15" customHeight="1">
      <c r="B91" s="318"/>
      <c r="C91" s="293" t="s">
        <v>4209</v>
      </c>
      <c r="D91" s="293"/>
      <c r="E91" s="293"/>
      <c r="F91" s="316" t="s">
        <v>4188</v>
      </c>
      <c r="G91" s="317"/>
      <c r="H91" s="293" t="s">
        <v>4209</v>
      </c>
      <c r="I91" s="293" t="s">
        <v>4184</v>
      </c>
      <c r="J91" s="293">
        <v>50</v>
      </c>
      <c r="K91" s="307"/>
    </row>
    <row r="92" s="1" customFormat="1" ht="15" customHeight="1">
      <c r="B92" s="318"/>
      <c r="C92" s="293" t="s">
        <v>4210</v>
      </c>
      <c r="D92" s="293"/>
      <c r="E92" s="293"/>
      <c r="F92" s="316" t="s">
        <v>4188</v>
      </c>
      <c r="G92" s="317"/>
      <c r="H92" s="293" t="s">
        <v>4211</v>
      </c>
      <c r="I92" s="293" t="s">
        <v>4184</v>
      </c>
      <c r="J92" s="293">
        <v>255</v>
      </c>
      <c r="K92" s="307"/>
    </row>
    <row r="93" s="1" customFormat="1" ht="15" customHeight="1">
      <c r="B93" s="318"/>
      <c r="C93" s="293" t="s">
        <v>4212</v>
      </c>
      <c r="D93" s="293"/>
      <c r="E93" s="293"/>
      <c r="F93" s="316" t="s">
        <v>4182</v>
      </c>
      <c r="G93" s="317"/>
      <c r="H93" s="293" t="s">
        <v>4213</v>
      </c>
      <c r="I93" s="293" t="s">
        <v>4214</v>
      </c>
      <c r="J93" s="293"/>
      <c r="K93" s="307"/>
    </row>
    <row r="94" s="1" customFormat="1" ht="15" customHeight="1">
      <c r="B94" s="318"/>
      <c r="C94" s="293" t="s">
        <v>4215</v>
      </c>
      <c r="D94" s="293"/>
      <c r="E94" s="293"/>
      <c r="F94" s="316" t="s">
        <v>4182</v>
      </c>
      <c r="G94" s="317"/>
      <c r="H94" s="293" t="s">
        <v>4216</v>
      </c>
      <c r="I94" s="293" t="s">
        <v>4217</v>
      </c>
      <c r="J94" s="293"/>
      <c r="K94" s="307"/>
    </row>
    <row r="95" s="1" customFormat="1" ht="15" customHeight="1">
      <c r="B95" s="318"/>
      <c r="C95" s="293" t="s">
        <v>4218</v>
      </c>
      <c r="D95" s="293"/>
      <c r="E95" s="293"/>
      <c r="F95" s="316" t="s">
        <v>4182</v>
      </c>
      <c r="G95" s="317"/>
      <c r="H95" s="293" t="s">
        <v>4218</v>
      </c>
      <c r="I95" s="293" t="s">
        <v>4217</v>
      </c>
      <c r="J95" s="293"/>
      <c r="K95" s="307"/>
    </row>
    <row r="96" s="1" customFormat="1" ht="15" customHeight="1">
      <c r="B96" s="318"/>
      <c r="C96" s="293" t="s">
        <v>36</v>
      </c>
      <c r="D96" s="293"/>
      <c r="E96" s="293"/>
      <c r="F96" s="316" t="s">
        <v>4182</v>
      </c>
      <c r="G96" s="317"/>
      <c r="H96" s="293" t="s">
        <v>4219</v>
      </c>
      <c r="I96" s="293" t="s">
        <v>4217</v>
      </c>
      <c r="J96" s="293"/>
      <c r="K96" s="307"/>
    </row>
    <row r="97" s="1" customFormat="1" ht="15" customHeight="1">
      <c r="B97" s="318"/>
      <c r="C97" s="293" t="s">
        <v>46</v>
      </c>
      <c r="D97" s="293"/>
      <c r="E97" s="293"/>
      <c r="F97" s="316" t="s">
        <v>4182</v>
      </c>
      <c r="G97" s="317"/>
      <c r="H97" s="293" t="s">
        <v>4220</v>
      </c>
      <c r="I97" s="293" t="s">
        <v>4217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4221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4176</v>
      </c>
      <c r="D103" s="308"/>
      <c r="E103" s="308"/>
      <c r="F103" s="308" t="s">
        <v>4177</v>
      </c>
      <c r="G103" s="309"/>
      <c r="H103" s="308" t="s">
        <v>52</v>
      </c>
      <c r="I103" s="308" t="s">
        <v>55</v>
      </c>
      <c r="J103" s="308" t="s">
        <v>4178</v>
      </c>
      <c r="K103" s="307"/>
    </row>
    <row r="104" s="1" customFormat="1" ht="17.25" customHeight="1">
      <c r="B104" s="305"/>
      <c r="C104" s="310" t="s">
        <v>4179</v>
      </c>
      <c r="D104" s="310"/>
      <c r="E104" s="310"/>
      <c r="F104" s="311" t="s">
        <v>4180</v>
      </c>
      <c r="G104" s="312"/>
      <c r="H104" s="310"/>
      <c r="I104" s="310"/>
      <c r="J104" s="310" t="s">
        <v>4181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51</v>
      </c>
      <c r="D106" s="315"/>
      <c r="E106" s="315"/>
      <c r="F106" s="316" t="s">
        <v>4182</v>
      </c>
      <c r="G106" s="293"/>
      <c r="H106" s="293" t="s">
        <v>4222</v>
      </c>
      <c r="I106" s="293" t="s">
        <v>4184</v>
      </c>
      <c r="J106" s="293">
        <v>20</v>
      </c>
      <c r="K106" s="307"/>
    </row>
    <row r="107" s="1" customFormat="1" ht="15" customHeight="1">
      <c r="B107" s="305"/>
      <c r="C107" s="293" t="s">
        <v>4185</v>
      </c>
      <c r="D107" s="293"/>
      <c r="E107" s="293"/>
      <c r="F107" s="316" t="s">
        <v>4182</v>
      </c>
      <c r="G107" s="293"/>
      <c r="H107" s="293" t="s">
        <v>4222</v>
      </c>
      <c r="I107" s="293" t="s">
        <v>4184</v>
      </c>
      <c r="J107" s="293">
        <v>120</v>
      </c>
      <c r="K107" s="307"/>
    </row>
    <row r="108" s="1" customFormat="1" ht="15" customHeight="1">
      <c r="B108" s="318"/>
      <c r="C108" s="293" t="s">
        <v>4187</v>
      </c>
      <c r="D108" s="293"/>
      <c r="E108" s="293"/>
      <c r="F108" s="316" t="s">
        <v>4188</v>
      </c>
      <c r="G108" s="293"/>
      <c r="H108" s="293" t="s">
        <v>4222</v>
      </c>
      <c r="I108" s="293" t="s">
        <v>4184</v>
      </c>
      <c r="J108" s="293">
        <v>50</v>
      </c>
      <c r="K108" s="307"/>
    </row>
    <row r="109" s="1" customFormat="1" ht="15" customHeight="1">
      <c r="B109" s="318"/>
      <c r="C109" s="293" t="s">
        <v>4190</v>
      </c>
      <c r="D109" s="293"/>
      <c r="E109" s="293"/>
      <c r="F109" s="316" t="s">
        <v>4182</v>
      </c>
      <c r="G109" s="293"/>
      <c r="H109" s="293" t="s">
        <v>4222</v>
      </c>
      <c r="I109" s="293" t="s">
        <v>4192</v>
      </c>
      <c r="J109" s="293"/>
      <c r="K109" s="307"/>
    </row>
    <row r="110" s="1" customFormat="1" ht="15" customHeight="1">
      <c r="B110" s="318"/>
      <c r="C110" s="293" t="s">
        <v>4201</v>
      </c>
      <c r="D110" s="293"/>
      <c r="E110" s="293"/>
      <c r="F110" s="316" t="s">
        <v>4188</v>
      </c>
      <c r="G110" s="293"/>
      <c r="H110" s="293" t="s">
        <v>4222</v>
      </c>
      <c r="I110" s="293" t="s">
        <v>4184</v>
      </c>
      <c r="J110" s="293">
        <v>50</v>
      </c>
      <c r="K110" s="307"/>
    </row>
    <row r="111" s="1" customFormat="1" ht="15" customHeight="1">
      <c r="B111" s="318"/>
      <c r="C111" s="293" t="s">
        <v>4209</v>
      </c>
      <c r="D111" s="293"/>
      <c r="E111" s="293"/>
      <c r="F111" s="316" t="s">
        <v>4188</v>
      </c>
      <c r="G111" s="293"/>
      <c r="H111" s="293" t="s">
        <v>4222</v>
      </c>
      <c r="I111" s="293" t="s">
        <v>4184</v>
      </c>
      <c r="J111" s="293">
        <v>50</v>
      </c>
      <c r="K111" s="307"/>
    </row>
    <row r="112" s="1" customFormat="1" ht="15" customHeight="1">
      <c r="B112" s="318"/>
      <c r="C112" s="293" t="s">
        <v>4207</v>
      </c>
      <c r="D112" s="293"/>
      <c r="E112" s="293"/>
      <c r="F112" s="316" t="s">
        <v>4188</v>
      </c>
      <c r="G112" s="293"/>
      <c r="H112" s="293" t="s">
        <v>4222</v>
      </c>
      <c r="I112" s="293" t="s">
        <v>4184</v>
      </c>
      <c r="J112" s="293">
        <v>50</v>
      </c>
      <c r="K112" s="307"/>
    </row>
    <row r="113" s="1" customFormat="1" ht="15" customHeight="1">
      <c r="B113" s="318"/>
      <c r="C113" s="293" t="s">
        <v>51</v>
      </c>
      <c r="D113" s="293"/>
      <c r="E113" s="293"/>
      <c r="F113" s="316" t="s">
        <v>4182</v>
      </c>
      <c r="G113" s="293"/>
      <c r="H113" s="293" t="s">
        <v>4223</v>
      </c>
      <c r="I113" s="293" t="s">
        <v>4184</v>
      </c>
      <c r="J113" s="293">
        <v>20</v>
      </c>
      <c r="K113" s="307"/>
    </row>
    <row r="114" s="1" customFormat="1" ht="15" customHeight="1">
      <c r="B114" s="318"/>
      <c r="C114" s="293" t="s">
        <v>4224</v>
      </c>
      <c r="D114" s="293"/>
      <c r="E114" s="293"/>
      <c r="F114" s="316" t="s">
        <v>4182</v>
      </c>
      <c r="G114" s="293"/>
      <c r="H114" s="293" t="s">
        <v>4225</v>
      </c>
      <c r="I114" s="293" t="s">
        <v>4184</v>
      </c>
      <c r="J114" s="293">
        <v>120</v>
      </c>
      <c r="K114" s="307"/>
    </row>
    <row r="115" s="1" customFormat="1" ht="15" customHeight="1">
      <c r="B115" s="318"/>
      <c r="C115" s="293" t="s">
        <v>36</v>
      </c>
      <c r="D115" s="293"/>
      <c r="E115" s="293"/>
      <c r="F115" s="316" t="s">
        <v>4182</v>
      </c>
      <c r="G115" s="293"/>
      <c r="H115" s="293" t="s">
        <v>4226</v>
      </c>
      <c r="I115" s="293" t="s">
        <v>4217</v>
      </c>
      <c r="J115" s="293"/>
      <c r="K115" s="307"/>
    </row>
    <row r="116" s="1" customFormat="1" ht="15" customHeight="1">
      <c r="B116" s="318"/>
      <c r="C116" s="293" t="s">
        <v>46</v>
      </c>
      <c r="D116" s="293"/>
      <c r="E116" s="293"/>
      <c r="F116" s="316" t="s">
        <v>4182</v>
      </c>
      <c r="G116" s="293"/>
      <c r="H116" s="293" t="s">
        <v>4227</v>
      </c>
      <c r="I116" s="293" t="s">
        <v>4217</v>
      </c>
      <c r="J116" s="293"/>
      <c r="K116" s="307"/>
    </row>
    <row r="117" s="1" customFormat="1" ht="15" customHeight="1">
      <c r="B117" s="318"/>
      <c r="C117" s="293" t="s">
        <v>55</v>
      </c>
      <c r="D117" s="293"/>
      <c r="E117" s="293"/>
      <c r="F117" s="316" t="s">
        <v>4182</v>
      </c>
      <c r="G117" s="293"/>
      <c r="H117" s="293" t="s">
        <v>4228</v>
      </c>
      <c r="I117" s="293" t="s">
        <v>4229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4230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4176</v>
      </c>
      <c r="D123" s="308"/>
      <c r="E123" s="308"/>
      <c r="F123" s="308" t="s">
        <v>4177</v>
      </c>
      <c r="G123" s="309"/>
      <c r="H123" s="308" t="s">
        <v>52</v>
      </c>
      <c r="I123" s="308" t="s">
        <v>55</v>
      </c>
      <c r="J123" s="308" t="s">
        <v>4178</v>
      </c>
      <c r="K123" s="337"/>
    </row>
    <row r="124" s="1" customFormat="1" ht="17.25" customHeight="1">
      <c r="B124" s="336"/>
      <c r="C124" s="310" t="s">
        <v>4179</v>
      </c>
      <c r="D124" s="310"/>
      <c r="E124" s="310"/>
      <c r="F124" s="311" t="s">
        <v>4180</v>
      </c>
      <c r="G124" s="312"/>
      <c r="H124" s="310"/>
      <c r="I124" s="310"/>
      <c r="J124" s="310" t="s">
        <v>4181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4185</v>
      </c>
      <c r="D126" s="315"/>
      <c r="E126" s="315"/>
      <c r="F126" s="316" t="s">
        <v>4182</v>
      </c>
      <c r="G126" s="293"/>
      <c r="H126" s="293" t="s">
        <v>4222</v>
      </c>
      <c r="I126" s="293" t="s">
        <v>4184</v>
      </c>
      <c r="J126" s="293">
        <v>120</v>
      </c>
      <c r="K126" s="341"/>
    </row>
    <row r="127" s="1" customFormat="1" ht="15" customHeight="1">
      <c r="B127" s="338"/>
      <c r="C127" s="293" t="s">
        <v>4231</v>
      </c>
      <c r="D127" s="293"/>
      <c r="E127" s="293"/>
      <c r="F127" s="316" t="s">
        <v>4182</v>
      </c>
      <c r="G127" s="293"/>
      <c r="H127" s="293" t="s">
        <v>4232</v>
      </c>
      <c r="I127" s="293" t="s">
        <v>4184</v>
      </c>
      <c r="J127" s="293" t="s">
        <v>4233</v>
      </c>
      <c r="K127" s="341"/>
    </row>
    <row r="128" s="1" customFormat="1" ht="15" customHeight="1">
      <c r="B128" s="338"/>
      <c r="C128" s="293" t="s">
        <v>4130</v>
      </c>
      <c r="D128" s="293"/>
      <c r="E128" s="293"/>
      <c r="F128" s="316" t="s">
        <v>4182</v>
      </c>
      <c r="G128" s="293"/>
      <c r="H128" s="293" t="s">
        <v>4234</v>
      </c>
      <c r="I128" s="293" t="s">
        <v>4184</v>
      </c>
      <c r="J128" s="293" t="s">
        <v>4233</v>
      </c>
      <c r="K128" s="341"/>
    </row>
    <row r="129" s="1" customFormat="1" ht="15" customHeight="1">
      <c r="B129" s="338"/>
      <c r="C129" s="293" t="s">
        <v>4193</v>
      </c>
      <c r="D129" s="293"/>
      <c r="E129" s="293"/>
      <c r="F129" s="316" t="s">
        <v>4188</v>
      </c>
      <c r="G129" s="293"/>
      <c r="H129" s="293" t="s">
        <v>4194</v>
      </c>
      <c r="I129" s="293" t="s">
        <v>4184</v>
      </c>
      <c r="J129" s="293">
        <v>15</v>
      </c>
      <c r="K129" s="341"/>
    </row>
    <row r="130" s="1" customFormat="1" ht="15" customHeight="1">
      <c r="B130" s="338"/>
      <c r="C130" s="319" t="s">
        <v>4195</v>
      </c>
      <c r="D130" s="319"/>
      <c r="E130" s="319"/>
      <c r="F130" s="320" t="s">
        <v>4188</v>
      </c>
      <c r="G130" s="319"/>
      <c r="H130" s="319" t="s">
        <v>4196</v>
      </c>
      <c r="I130" s="319" t="s">
        <v>4184</v>
      </c>
      <c r="J130" s="319">
        <v>15</v>
      </c>
      <c r="K130" s="341"/>
    </row>
    <row r="131" s="1" customFormat="1" ht="15" customHeight="1">
      <c r="B131" s="338"/>
      <c r="C131" s="319" t="s">
        <v>4197</v>
      </c>
      <c r="D131" s="319"/>
      <c r="E131" s="319"/>
      <c r="F131" s="320" t="s">
        <v>4188</v>
      </c>
      <c r="G131" s="319"/>
      <c r="H131" s="319" t="s">
        <v>4198</v>
      </c>
      <c r="I131" s="319" t="s">
        <v>4184</v>
      </c>
      <c r="J131" s="319">
        <v>20</v>
      </c>
      <c r="K131" s="341"/>
    </row>
    <row r="132" s="1" customFormat="1" ht="15" customHeight="1">
      <c r="B132" s="338"/>
      <c r="C132" s="319" t="s">
        <v>4199</v>
      </c>
      <c r="D132" s="319"/>
      <c r="E132" s="319"/>
      <c r="F132" s="320" t="s">
        <v>4188</v>
      </c>
      <c r="G132" s="319"/>
      <c r="H132" s="319" t="s">
        <v>4200</v>
      </c>
      <c r="I132" s="319" t="s">
        <v>4184</v>
      </c>
      <c r="J132" s="319">
        <v>20</v>
      </c>
      <c r="K132" s="341"/>
    </row>
    <row r="133" s="1" customFormat="1" ht="15" customHeight="1">
      <c r="B133" s="338"/>
      <c r="C133" s="293" t="s">
        <v>4187</v>
      </c>
      <c r="D133" s="293"/>
      <c r="E133" s="293"/>
      <c r="F133" s="316" t="s">
        <v>4188</v>
      </c>
      <c r="G133" s="293"/>
      <c r="H133" s="293" t="s">
        <v>4222</v>
      </c>
      <c r="I133" s="293" t="s">
        <v>4184</v>
      </c>
      <c r="J133" s="293">
        <v>50</v>
      </c>
      <c r="K133" s="341"/>
    </row>
    <row r="134" s="1" customFormat="1" ht="15" customHeight="1">
      <c r="B134" s="338"/>
      <c r="C134" s="293" t="s">
        <v>4201</v>
      </c>
      <c r="D134" s="293"/>
      <c r="E134" s="293"/>
      <c r="F134" s="316" t="s">
        <v>4188</v>
      </c>
      <c r="G134" s="293"/>
      <c r="H134" s="293" t="s">
        <v>4222</v>
      </c>
      <c r="I134" s="293" t="s">
        <v>4184</v>
      </c>
      <c r="J134" s="293">
        <v>50</v>
      </c>
      <c r="K134" s="341"/>
    </row>
    <row r="135" s="1" customFormat="1" ht="15" customHeight="1">
      <c r="B135" s="338"/>
      <c r="C135" s="293" t="s">
        <v>4207</v>
      </c>
      <c r="D135" s="293"/>
      <c r="E135" s="293"/>
      <c r="F135" s="316" t="s">
        <v>4188</v>
      </c>
      <c r="G135" s="293"/>
      <c r="H135" s="293" t="s">
        <v>4222</v>
      </c>
      <c r="I135" s="293" t="s">
        <v>4184</v>
      </c>
      <c r="J135" s="293">
        <v>50</v>
      </c>
      <c r="K135" s="341"/>
    </row>
    <row r="136" s="1" customFormat="1" ht="15" customHeight="1">
      <c r="B136" s="338"/>
      <c r="C136" s="293" t="s">
        <v>4209</v>
      </c>
      <c r="D136" s="293"/>
      <c r="E136" s="293"/>
      <c r="F136" s="316" t="s">
        <v>4188</v>
      </c>
      <c r="G136" s="293"/>
      <c r="H136" s="293" t="s">
        <v>4222</v>
      </c>
      <c r="I136" s="293" t="s">
        <v>4184</v>
      </c>
      <c r="J136" s="293">
        <v>50</v>
      </c>
      <c r="K136" s="341"/>
    </row>
    <row r="137" s="1" customFormat="1" ht="15" customHeight="1">
      <c r="B137" s="338"/>
      <c r="C137" s="293" t="s">
        <v>4210</v>
      </c>
      <c r="D137" s="293"/>
      <c r="E137" s="293"/>
      <c r="F137" s="316" t="s">
        <v>4188</v>
      </c>
      <c r="G137" s="293"/>
      <c r="H137" s="293" t="s">
        <v>4235</v>
      </c>
      <c r="I137" s="293" t="s">
        <v>4184</v>
      </c>
      <c r="J137" s="293">
        <v>255</v>
      </c>
      <c r="K137" s="341"/>
    </row>
    <row r="138" s="1" customFormat="1" ht="15" customHeight="1">
      <c r="B138" s="338"/>
      <c r="C138" s="293" t="s">
        <v>4212</v>
      </c>
      <c r="D138" s="293"/>
      <c r="E138" s="293"/>
      <c r="F138" s="316" t="s">
        <v>4182</v>
      </c>
      <c r="G138" s="293"/>
      <c r="H138" s="293" t="s">
        <v>4236</v>
      </c>
      <c r="I138" s="293" t="s">
        <v>4214</v>
      </c>
      <c r="J138" s="293"/>
      <c r="K138" s="341"/>
    </row>
    <row r="139" s="1" customFormat="1" ht="15" customHeight="1">
      <c r="B139" s="338"/>
      <c r="C139" s="293" t="s">
        <v>4215</v>
      </c>
      <c r="D139" s="293"/>
      <c r="E139" s="293"/>
      <c r="F139" s="316" t="s">
        <v>4182</v>
      </c>
      <c r="G139" s="293"/>
      <c r="H139" s="293" t="s">
        <v>4237</v>
      </c>
      <c r="I139" s="293" t="s">
        <v>4217</v>
      </c>
      <c r="J139" s="293"/>
      <c r="K139" s="341"/>
    </row>
    <row r="140" s="1" customFormat="1" ht="15" customHeight="1">
      <c r="B140" s="338"/>
      <c r="C140" s="293" t="s">
        <v>4218</v>
      </c>
      <c r="D140" s="293"/>
      <c r="E140" s="293"/>
      <c r="F140" s="316" t="s">
        <v>4182</v>
      </c>
      <c r="G140" s="293"/>
      <c r="H140" s="293" t="s">
        <v>4218</v>
      </c>
      <c r="I140" s="293" t="s">
        <v>4217</v>
      </c>
      <c r="J140" s="293"/>
      <c r="K140" s="341"/>
    </row>
    <row r="141" s="1" customFormat="1" ht="15" customHeight="1">
      <c r="B141" s="338"/>
      <c r="C141" s="293" t="s">
        <v>36</v>
      </c>
      <c r="D141" s="293"/>
      <c r="E141" s="293"/>
      <c r="F141" s="316" t="s">
        <v>4182</v>
      </c>
      <c r="G141" s="293"/>
      <c r="H141" s="293" t="s">
        <v>4238</v>
      </c>
      <c r="I141" s="293" t="s">
        <v>4217</v>
      </c>
      <c r="J141" s="293"/>
      <c r="K141" s="341"/>
    </row>
    <row r="142" s="1" customFormat="1" ht="15" customHeight="1">
      <c r="B142" s="338"/>
      <c r="C142" s="293" t="s">
        <v>4239</v>
      </c>
      <c r="D142" s="293"/>
      <c r="E142" s="293"/>
      <c r="F142" s="316" t="s">
        <v>4182</v>
      </c>
      <c r="G142" s="293"/>
      <c r="H142" s="293" t="s">
        <v>4240</v>
      </c>
      <c r="I142" s="293" t="s">
        <v>4217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4241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4176</v>
      </c>
      <c r="D148" s="308"/>
      <c r="E148" s="308"/>
      <c r="F148" s="308" t="s">
        <v>4177</v>
      </c>
      <c r="G148" s="309"/>
      <c r="H148" s="308" t="s">
        <v>52</v>
      </c>
      <c r="I148" s="308" t="s">
        <v>55</v>
      </c>
      <c r="J148" s="308" t="s">
        <v>4178</v>
      </c>
      <c r="K148" s="307"/>
    </row>
    <row r="149" s="1" customFormat="1" ht="17.25" customHeight="1">
      <c r="B149" s="305"/>
      <c r="C149" s="310" t="s">
        <v>4179</v>
      </c>
      <c r="D149" s="310"/>
      <c r="E149" s="310"/>
      <c r="F149" s="311" t="s">
        <v>4180</v>
      </c>
      <c r="G149" s="312"/>
      <c r="H149" s="310"/>
      <c r="I149" s="310"/>
      <c r="J149" s="310" t="s">
        <v>4181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4185</v>
      </c>
      <c r="D151" s="293"/>
      <c r="E151" s="293"/>
      <c r="F151" s="346" t="s">
        <v>4182</v>
      </c>
      <c r="G151" s="293"/>
      <c r="H151" s="345" t="s">
        <v>4222</v>
      </c>
      <c r="I151" s="345" t="s">
        <v>4184</v>
      </c>
      <c r="J151" s="345">
        <v>120</v>
      </c>
      <c r="K151" s="341"/>
    </row>
    <row r="152" s="1" customFormat="1" ht="15" customHeight="1">
      <c r="B152" s="318"/>
      <c r="C152" s="345" t="s">
        <v>4231</v>
      </c>
      <c r="D152" s="293"/>
      <c r="E152" s="293"/>
      <c r="F152" s="346" t="s">
        <v>4182</v>
      </c>
      <c r="G152" s="293"/>
      <c r="H152" s="345" t="s">
        <v>4242</v>
      </c>
      <c r="I152" s="345" t="s">
        <v>4184</v>
      </c>
      <c r="J152" s="345" t="s">
        <v>4233</v>
      </c>
      <c r="K152" s="341"/>
    </row>
    <row r="153" s="1" customFormat="1" ht="15" customHeight="1">
      <c r="B153" s="318"/>
      <c r="C153" s="345" t="s">
        <v>4130</v>
      </c>
      <c r="D153" s="293"/>
      <c r="E153" s="293"/>
      <c r="F153" s="346" t="s">
        <v>4182</v>
      </c>
      <c r="G153" s="293"/>
      <c r="H153" s="345" t="s">
        <v>4243</v>
      </c>
      <c r="I153" s="345" t="s">
        <v>4184</v>
      </c>
      <c r="J153" s="345" t="s">
        <v>4233</v>
      </c>
      <c r="K153" s="341"/>
    </row>
    <row r="154" s="1" customFormat="1" ht="15" customHeight="1">
      <c r="B154" s="318"/>
      <c r="C154" s="345" t="s">
        <v>4187</v>
      </c>
      <c r="D154" s="293"/>
      <c r="E154" s="293"/>
      <c r="F154" s="346" t="s">
        <v>4188</v>
      </c>
      <c r="G154" s="293"/>
      <c r="H154" s="345" t="s">
        <v>4222</v>
      </c>
      <c r="I154" s="345" t="s">
        <v>4184</v>
      </c>
      <c r="J154" s="345">
        <v>50</v>
      </c>
      <c r="K154" s="341"/>
    </row>
    <row r="155" s="1" customFormat="1" ht="15" customHeight="1">
      <c r="B155" s="318"/>
      <c r="C155" s="345" t="s">
        <v>4190</v>
      </c>
      <c r="D155" s="293"/>
      <c r="E155" s="293"/>
      <c r="F155" s="346" t="s">
        <v>4182</v>
      </c>
      <c r="G155" s="293"/>
      <c r="H155" s="345" t="s">
        <v>4222</v>
      </c>
      <c r="I155" s="345" t="s">
        <v>4192</v>
      </c>
      <c r="J155" s="345"/>
      <c r="K155" s="341"/>
    </row>
    <row r="156" s="1" customFormat="1" ht="15" customHeight="1">
      <c r="B156" s="318"/>
      <c r="C156" s="345" t="s">
        <v>4201</v>
      </c>
      <c r="D156" s="293"/>
      <c r="E156" s="293"/>
      <c r="F156" s="346" t="s">
        <v>4188</v>
      </c>
      <c r="G156" s="293"/>
      <c r="H156" s="345" t="s">
        <v>4222</v>
      </c>
      <c r="I156" s="345" t="s">
        <v>4184</v>
      </c>
      <c r="J156" s="345">
        <v>50</v>
      </c>
      <c r="K156" s="341"/>
    </row>
    <row r="157" s="1" customFormat="1" ht="15" customHeight="1">
      <c r="B157" s="318"/>
      <c r="C157" s="345" t="s">
        <v>4209</v>
      </c>
      <c r="D157" s="293"/>
      <c r="E157" s="293"/>
      <c r="F157" s="346" t="s">
        <v>4188</v>
      </c>
      <c r="G157" s="293"/>
      <c r="H157" s="345" t="s">
        <v>4222</v>
      </c>
      <c r="I157" s="345" t="s">
        <v>4184</v>
      </c>
      <c r="J157" s="345">
        <v>50</v>
      </c>
      <c r="K157" s="341"/>
    </row>
    <row r="158" s="1" customFormat="1" ht="15" customHeight="1">
      <c r="B158" s="318"/>
      <c r="C158" s="345" t="s">
        <v>4207</v>
      </c>
      <c r="D158" s="293"/>
      <c r="E158" s="293"/>
      <c r="F158" s="346" t="s">
        <v>4188</v>
      </c>
      <c r="G158" s="293"/>
      <c r="H158" s="345" t="s">
        <v>4222</v>
      </c>
      <c r="I158" s="345" t="s">
        <v>4184</v>
      </c>
      <c r="J158" s="345">
        <v>50</v>
      </c>
      <c r="K158" s="341"/>
    </row>
    <row r="159" s="1" customFormat="1" ht="15" customHeight="1">
      <c r="B159" s="318"/>
      <c r="C159" s="345" t="s">
        <v>109</v>
      </c>
      <c r="D159" s="293"/>
      <c r="E159" s="293"/>
      <c r="F159" s="346" t="s">
        <v>4182</v>
      </c>
      <c r="G159" s="293"/>
      <c r="H159" s="345" t="s">
        <v>4244</v>
      </c>
      <c r="I159" s="345" t="s">
        <v>4184</v>
      </c>
      <c r="J159" s="345" t="s">
        <v>4245</v>
      </c>
      <c r="K159" s="341"/>
    </row>
    <row r="160" s="1" customFormat="1" ht="15" customHeight="1">
      <c r="B160" s="318"/>
      <c r="C160" s="345" t="s">
        <v>4246</v>
      </c>
      <c r="D160" s="293"/>
      <c r="E160" s="293"/>
      <c r="F160" s="346" t="s">
        <v>4182</v>
      </c>
      <c r="G160" s="293"/>
      <c r="H160" s="345" t="s">
        <v>4247</v>
      </c>
      <c r="I160" s="345" t="s">
        <v>4217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4248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4176</v>
      </c>
      <c r="D166" s="308"/>
      <c r="E166" s="308"/>
      <c r="F166" s="308" t="s">
        <v>4177</v>
      </c>
      <c r="G166" s="350"/>
      <c r="H166" s="351" t="s">
        <v>52</v>
      </c>
      <c r="I166" s="351" t="s">
        <v>55</v>
      </c>
      <c r="J166" s="308" t="s">
        <v>4178</v>
      </c>
      <c r="K166" s="285"/>
    </row>
    <row r="167" s="1" customFormat="1" ht="17.25" customHeight="1">
      <c r="B167" s="286"/>
      <c r="C167" s="310" t="s">
        <v>4179</v>
      </c>
      <c r="D167" s="310"/>
      <c r="E167" s="310"/>
      <c r="F167" s="311" t="s">
        <v>4180</v>
      </c>
      <c r="G167" s="352"/>
      <c r="H167" s="353"/>
      <c r="I167" s="353"/>
      <c r="J167" s="310" t="s">
        <v>4181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4185</v>
      </c>
      <c r="D169" s="293"/>
      <c r="E169" s="293"/>
      <c r="F169" s="316" t="s">
        <v>4182</v>
      </c>
      <c r="G169" s="293"/>
      <c r="H169" s="293" t="s">
        <v>4222</v>
      </c>
      <c r="I169" s="293" t="s">
        <v>4184</v>
      </c>
      <c r="J169" s="293">
        <v>120</v>
      </c>
      <c r="K169" s="341"/>
    </row>
    <row r="170" s="1" customFormat="1" ht="15" customHeight="1">
      <c r="B170" s="318"/>
      <c r="C170" s="293" t="s">
        <v>4231</v>
      </c>
      <c r="D170" s="293"/>
      <c r="E170" s="293"/>
      <c r="F170" s="316" t="s">
        <v>4182</v>
      </c>
      <c r="G170" s="293"/>
      <c r="H170" s="293" t="s">
        <v>4232</v>
      </c>
      <c r="I170" s="293" t="s">
        <v>4184</v>
      </c>
      <c r="J170" s="293" t="s">
        <v>4233</v>
      </c>
      <c r="K170" s="341"/>
    </row>
    <row r="171" s="1" customFormat="1" ht="15" customHeight="1">
      <c r="B171" s="318"/>
      <c r="C171" s="293" t="s">
        <v>4130</v>
      </c>
      <c r="D171" s="293"/>
      <c r="E171" s="293"/>
      <c r="F171" s="316" t="s">
        <v>4182</v>
      </c>
      <c r="G171" s="293"/>
      <c r="H171" s="293" t="s">
        <v>4249</v>
      </c>
      <c r="I171" s="293" t="s">
        <v>4184</v>
      </c>
      <c r="J171" s="293" t="s">
        <v>4233</v>
      </c>
      <c r="K171" s="341"/>
    </row>
    <row r="172" s="1" customFormat="1" ht="15" customHeight="1">
      <c r="B172" s="318"/>
      <c r="C172" s="293" t="s">
        <v>4187</v>
      </c>
      <c r="D172" s="293"/>
      <c r="E172" s="293"/>
      <c r="F172" s="316" t="s">
        <v>4188</v>
      </c>
      <c r="G172" s="293"/>
      <c r="H172" s="293" t="s">
        <v>4249</v>
      </c>
      <c r="I172" s="293" t="s">
        <v>4184</v>
      </c>
      <c r="J172" s="293">
        <v>50</v>
      </c>
      <c r="K172" s="341"/>
    </row>
    <row r="173" s="1" customFormat="1" ht="15" customHeight="1">
      <c r="B173" s="318"/>
      <c r="C173" s="293" t="s">
        <v>4190</v>
      </c>
      <c r="D173" s="293"/>
      <c r="E173" s="293"/>
      <c r="F173" s="316" t="s">
        <v>4182</v>
      </c>
      <c r="G173" s="293"/>
      <c r="H173" s="293" t="s">
        <v>4249</v>
      </c>
      <c r="I173" s="293" t="s">
        <v>4192</v>
      </c>
      <c r="J173" s="293"/>
      <c r="K173" s="341"/>
    </row>
    <row r="174" s="1" customFormat="1" ht="15" customHeight="1">
      <c r="B174" s="318"/>
      <c r="C174" s="293" t="s">
        <v>4201</v>
      </c>
      <c r="D174" s="293"/>
      <c r="E174" s="293"/>
      <c r="F174" s="316" t="s">
        <v>4188</v>
      </c>
      <c r="G174" s="293"/>
      <c r="H174" s="293" t="s">
        <v>4249</v>
      </c>
      <c r="I174" s="293" t="s">
        <v>4184</v>
      </c>
      <c r="J174" s="293">
        <v>50</v>
      </c>
      <c r="K174" s="341"/>
    </row>
    <row r="175" s="1" customFormat="1" ht="15" customHeight="1">
      <c r="B175" s="318"/>
      <c r="C175" s="293" t="s">
        <v>4209</v>
      </c>
      <c r="D175" s="293"/>
      <c r="E175" s="293"/>
      <c r="F175" s="316" t="s">
        <v>4188</v>
      </c>
      <c r="G175" s="293"/>
      <c r="H175" s="293" t="s">
        <v>4249</v>
      </c>
      <c r="I175" s="293" t="s">
        <v>4184</v>
      </c>
      <c r="J175" s="293">
        <v>50</v>
      </c>
      <c r="K175" s="341"/>
    </row>
    <row r="176" s="1" customFormat="1" ht="15" customHeight="1">
      <c r="B176" s="318"/>
      <c r="C176" s="293" t="s">
        <v>4207</v>
      </c>
      <c r="D176" s="293"/>
      <c r="E176" s="293"/>
      <c r="F176" s="316" t="s">
        <v>4188</v>
      </c>
      <c r="G176" s="293"/>
      <c r="H176" s="293" t="s">
        <v>4249</v>
      </c>
      <c r="I176" s="293" t="s">
        <v>4184</v>
      </c>
      <c r="J176" s="293">
        <v>50</v>
      </c>
      <c r="K176" s="341"/>
    </row>
    <row r="177" s="1" customFormat="1" ht="15" customHeight="1">
      <c r="B177" s="318"/>
      <c r="C177" s="293" t="s">
        <v>144</v>
      </c>
      <c r="D177" s="293"/>
      <c r="E177" s="293"/>
      <c r="F177" s="316" t="s">
        <v>4182</v>
      </c>
      <c r="G177" s="293"/>
      <c r="H177" s="293" t="s">
        <v>4250</v>
      </c>
      <c r="I177" s="293" t="s">
        <v>4251</v>
      </c>
      <c r="J177" s="293"/>
      <c r="K177" s="341"/>
    </row>
    <row r="178" s="1" customFormat="1" ht="15" customHeight="1">
      <c r="B178" s="318"/>
      <c r="C178" s="293" t="s">
        <v>55</v>
      </c>
      <c r="D178" s="293"/>
      <c r="E178" s="293"/>
      <c r="F178" s="316" t="s">
        <v>4182</v>
      </c>
      <c r="G178" s="293"/>
      <c r="H178" s="293" t="s">
        <v>4252</v>
      </c>
      <c r="I178" s="293" t="s">
        <v>4253</v>
      </c>
      <c r="J178" s="293">
        <v>1</v>
      </c>
      <c r="K178" s="341"/>
    </row>
    <row r="179" s="1" customFormat="1" ht="15" customHeight="1">
      <c r="B179" s="318"/>
      <c r="C179" s="293" t="s">
        <v>51</v>
      </c>
      <c r="D179" s="293"/>
      <c r="E179" s="293"/>
      <c r="F179" s="316" t="s">
        <v>4182</v>
      </c>
      <c r="G179" s="293"/>
      <c r="H179" s="293" t="s">
        <v>4254</v>
      </c>
      <c r="I179" s="293" t="s">
        <v>4184</v>
      </c>
      <c r="J179" s="293">
        <v>20</v>
      </c>
      <c r="K179" s="341"/>
    </row>
    <row r="180" s="1" customFormat="1" ht="15" customHeight="1">
      <c r="B180" s="318"/>
      <c r="C180" s="293" t="s">
        <v>52</v>
      </c>
      <c r="D180" s="293"/>
      <c r="E180" s="293"/>
      <c r="F180" s="316" t="s">
        <v>4182</v>
      </c>
      <c r="G180" s="293"/>
      <c r="H180" s="293" t="s">
        <v>4255</v>
      </c>
      <c r="I180" s="293" t="s">
        <v>4184</v>
      </c>
      <c r="J180" s="293">
        <v>255</v>
      </c>
      <c r="K180" s="341"/>
    </row>
    <row r="181" s="1" customFormat="1" ht="15" customHeight="1">
      <c r="B181" s="318"/>
      <c r="C181" s="293" t="s">
        <v>145</v>
      </c>
      <c r="D181" s="293"/>
      <c r="E181" s="293"/>
      <c r="F181" s="316" t="s">
        <v>4182</v>
      </c>
      <c r="G181" s="293"/>
      <c r="H181" s="293" t="s">
        <v>4146</v>
      </c>
      <c r="I181" s="293" t="s">
        <v>4184</v>
      </c>
      <c r="J181" s="293">
        <v>10</v>
      </c>
      <c r="K181" s="341"/>
    </row>
    <row r="182" s="1" customFormat="1" ht="15" customHeight="1">
      <c r="B182" s="318"/>
      <c r="C182" s="293" t="s">
        <v>146</v>
      </c>
      <c r="D182" s="293"/>
      <c r="E182" s="293"/>
      <c r="F182" s="316" t="s">
        <v>4182</v>
      </c>
      <c r="G182" s="293"/>
      <c r="H182" s="293" t="s">
        <v>4256</v>
      </c>
      <c r="I182" s="293" t="s">
        <v>4217</v>
      </c>
      <c r="J182" s="293"/>
      <c r="K182" s="341"/>
    </row>
    <row r="183" s="1" customFormat="1" ht="15" customHeight="1">
      <c r="B183" s="318"/>
      <c r="C183" s="293" t="s">
        <v>4257</v>
      </c>
      <c r="D183" s="293"/>
      <c r="E183" s="293"/>
      <c r="F183" s="316" t="s">
        <v>4182</v>
      </c>
      <c r="G183" s="293"/>
      <c r="H183" s="293" t="s">
        <v>4258</v>
      </c>
      <c r="I183" s="293" t="s">
        <v>4217</v>
      </c>
      <c r="J183" s="293"/>
      <c r="K183" s="341"/>
    </row>
    <row r="184" s="1" customFormat="1" ht="15" customHeight="1">
      <c r="B184" s="318"/>
      <c r="C184" s="293" t="s">
        <v>4246</v>
      </c>
      <c r="D184" s="293"/>
      <c r="E184" s="293"/>
      <c r="F184" s="316" t="s">
        <v>4182</v>
      </c>
      <c r="G184" s="293"/>
      <c r="H184" s="293" t="s">
        <v>4259</v>
      </c>
      <c r="I184" s="293" t="s">
        <v>4217</v>
      </c>
      <c r="J184" s="293"/>
      <c r="K184" s="341"/>
    </row>
    <row r="185" s="1" customFormat="1" ht="15" customHeight="1">
      <c r="B185" s="318"/>
      <c r="C185" s="293" t="s">
        <v>148</v>
      </c>
      <c r="D185" s="293"/>
      <c r="E185" s="293"/>
      <c r="F185" s="316" t="s">
        <v>4188</v>
      </c>
      <c r="G185" s="293"/>
      <c r="H185" s="293" t="s">
        <v>4260</v>
      </c>
      <c r="I185" s="293" t="s">
        <v>4184</v>
      </c>
      <c r="J185" s="293">
        <v>50</v>
      </c>
      <c r="K185" s="341"/>
    </row>
    <row r="186" s="1" customFormat="1" ht="15" customHeight="1">
      <c r="B186" s="318"/>
      <c r="C186" s="293" t="s">
        <v>4261</v>
      </c>
      <c r="D186" s="293"/>
      <c r="E186" s="293"/>
      <c r="F186" s="316" t="s">
        <v>4188</v>
      </c>
      <c r="G186" s="293"/>
      <c r="H186" s="293" t="s">
        <v>4262</v>
      </c>
      <c r="I186" s="293" t="s">
        <v>4263</v>
      </c>
      <c r="J186" s="293"/>
      <c r="K186" s="341"/>
    </row>
    <row r="187" s="1" customFormat="1" ht="15" customHeight="1">
      <c r="B187" s="318"/>
      <c r="C187" s="293" t="s">
        <v>4264</v>
      </c>
      <c r="D187" s="293"/>
      <c r="E187" s="293"/>
      <c r="F187" s="316" t="s">
        <v>4188</v>
      </c>
      <c r="G187" s="293"/>
      <c r="H187" s="293" t="s">
        <v>4265</v>
      </c>
      <c r="I187" s="293" t="s">
        <v>4263</v>
      </c>
      <c r="J187" s="293"/>
      <c r="K187" s="341"/>
    </row>
    <row r="188" s="1" customFormat="1" ht="15" customHeight="1">
      <c r="B188" s="318"/>
      <c r="C188" s="293" t="s">
        <v>4266</v>
      </c>
      <c r="D188" s="293"/>
      <c r="E188" s="293"/>
      <c r="F188" s="316" t="s">
        <v>4188</v>
      </c>
      <c r="G188" s="293"/>
      <c r="H188" s="293" t="s">
        <v>4267</v>
      </c>
      <c r="I188" s="293" t="s">
        <v>4263</v>
      </c>
      <c r="J188" s="293"/>
      <c r="K188" s="341"/>
    </row>
    <row r="189" s="1" customFormat="1" ht="15" customHeight="1">
      <c r="B189" s="318"/>
      <c r="C189" s="354" t="s">
        <v>4268</v>
      </c>
      <c r="D189" s="293"/>
      <c r="E189" s="293"/>
      <c r="F189" s="316" t="s">
        <v>4188</v>
      </c>
      <c r="G189" s="293"/>
      <c r="H189" s="293" t="s">
        <v>4269</v>
      </c>
      <c r="I189" s="293" t="s">
        <v>4270</v>
      </c>
      <c r="J189" s="355" t="s">
        <v>4271</v>
      </c>
      <c r="K189" s="341"/>
    </row>
    <row r="190" s="17" customFormat="1" ht="15" customHeight="1">
      <c r="B190" s="356"/>
      <c r="C190" s="357" t="s">
        <v>4272</v>
      </c>
      <c r="D190" s="358"/>
      <c r="E190" s="358"/>
      <c r="F190" s="359" t="s">
        <v>4188</v>
      </c>
      <c r="G190" s="358"/>
      <c r="H190" s="358" t="s">
        <v>4273</v>
      </c>
      <c r="I190" s="358" t="s">
        <v>4270</v>
      </c>
      <c r="J190" s="360" t="s">
        <v>4271</v>
      </c>
      <c r="K190" s="361"/>
    </row>
    <row r="191" s="1" customFormat="1" ht="15" customHeight="1">
      <c r="B191" s="318"/>
      <c r="C191" s="354" t="s">
        <v>40</v>
      </c>
      <c r="D191" s="293"/>
      <c r="E191" s="293"/>
      <c r="F191" s="316" t="s">
        <v>4182</v>
      </c>
      <c r="G191" s="293"/>
      <c r="H191" s="290" t="s">
        <v>4274</v>
      </c>
      <c r="I191" s="293" t="s">
        <v>4275</v>
      </c>
      <c r="J191" s="293"/>
      <c r="K191" s="341"/>
    </row>
    <row r="192" s="1" customFormat="1" ht="15" customHeight="1">
      <c r="B192" s="318"/>
      <c r="C192" s="354" t="s">
        <v>4276</v>
      </c>
      <c r="D192" s="293"/>
      <c r="E192" s="293"/>
      <c r="F192" s="316" t="s">
        <v>4182</v>
      </c>
      <c r="G192" s="293"/>
      <c r="H192" s="293" t="s">
        <v>4277</v>
      </c>
      <c r="I192" s="293" t="s">
        <v>4217</v>
      </c>
      <c r="J192" s="293"/>
      <c r="K192" s="341"/>
    </row>
    <row r="193" s="1" customFormat="1" ht="15" customHeight="1">
      <c r="B193" s="318"/>
      <c r="C193" s="354" t="s">
        <v>4278</v>
      </c>
      <c r="D193" s="293"/>
      <c r="E193" s="293"/>
      <c r="F193" s="316" t="s">
        <v>4182</v>
      </c>
      <c r="G193" s="293"/>
      <c r="H193" s="293" t="s">
        <v>4279</v>
      </c>
      <c r="I193" s="293" t="s">
        <v>4217</v>
      </c>
      <c r="J193" s="293"/>
      <c r="K193" s="341"/>
    </row>
    <row r="194" s="1" customFormat="1" ht="15" customHeight="1">
      <c r="B194" s="318"/>
      <c r="C194" s="354" t="s">
        <v>4280</v>
      </c>
      <c r="D194" s="293"/>
      <c r="E194" s="293"/>
      <c r="F194" s="316" t="s">
        <v>4188</v>
      </c>
      <c r="G194" s="293"/>
      <c r="H194" s="293" t="s">
        <v>4281</v>
      </c>
      <c r="I194" s="293" t="s">
        <v>4217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4282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4283</v>
      </c>
      <c r="D201" s="363"/>
      <c r="E201" s="363"/>
      <c r="F201" s="363" t="s">
        <v>4284</v>
      </c>
      <c r="G201" s="364"/>
      <c r="H201" s="363" t="s">
        <v>4285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4275</v>
      </c>
      <c r="D203" s="293"/>
      <c r="E203" s="293"/>
      <c r="F203" s="316" t="s">
        <v>41</v>
      </c>
      <c r="G203" s="293"/>
      <c r="H203" s="293" t="s">
        <v>4286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42</v>
      </c>
      <c r="G204" s="293"/>
      <c r="H204" s="293" t="s">
        <v>4287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45</v>
      </c>
      <c r="G205" s="293"/>
      <c r="H205" s="293" t="s">
        <v>4288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43</v>
      </c>
      <c r="G206" s="293"/>
      <c r="H206" s="293" t="s">
        <v>4289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44</v>
      </c>
      <c r="G207" s="293"/>
      <c r="H207" s="293" t="s">
        <v>4290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4229</v>
      </c>
      <c r="D209" s="293"/>
      <c r="E209" s="293"/>
      <c r="F209" s="316" t="s">
        <v>77</v>
      </c>
      <c r="G209" s="293"/>
      <c r="H209" s="293" t="s">
        <v>4291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4128</v>
      </c>
      <c r="G210" s="293"/>
      <c r="H210" s="293" t="s">
        <v>4129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4126</v>
      </c>
      <c r="G211" s="293"/>
      <c r="H211" s="293" t="s">
        <v>4292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102</v>
      </c>
      <c r="G212" s="354"/>
      <c r="H212" s="345" t="s">
        <v>103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2937</v>
      </c>
      <c r="G213" s="354"/>
      <c r="H213" s="345" t="s">
        <v>3838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4253</v>
      </c>
      <c r="D215" s="293"/>
      <c r="E215" s="293"/>
      <c r="F215" s="316">
        <v>1</v>
      </c>
      <c r="G215" s="354"/>
      <c r="H215" s="345" t="s">
        <v>4293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4294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4295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4296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objektu Jiráskova 602/3, 268 01 Hořovice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ROUND(J110,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ROUND((SUM(BE110:BE1295)),  2)</f>
        <v>0</v>
      </c>
      <c r="G33" s="40"/>
      <c r="H33" s="40"/>
      <c r="I33" s="150">
        <v>0.20999999999999999</v>
      </c>
      <c r="J33" s="149">
        <f>ROUND(((SUM(BE110:BE1295))*I33),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ROUND((SUM(BF110:BF1295)),  2)</f>
        <v>0</v>
      </c>
      <c r="G34" s="40"/>
      <c r="H34" s="40"/>
      <c r="I34" s="150">
        <v>0.12</v>
      </c>
      <c r="J34" s="149">
        <f>ROUND(((SUM(BF110:BF1295))*I34),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ROUND((SUM(BG110:BG1295)),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ROUND((SUM(BH110:BH1295)),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ROUND((SUM(BI110:BI1295)),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objektu Jiráskova 602/3, 268 01 Hořovice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Městský úřad Hořovice, Palackého náměstí 2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J110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112</v>
      </c>
      <c r="E60" s="170"/>
      <c r="F60" s="170"/>
      <c r="G60" s="170"/>
      <c r="H60" s="170"/>
      <c r="I60" s="170"/>
      <c r="J60" s="171">
        <f>J111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113</v>
      </c>
      <c r="E61" s="176"/>
      <c r="F61" s="176"/>
      <c r="G61" s="176"/>
      <c r="H61" s="176"/>
      <c r="I61" s="176"/>
      <c r="J61" s="177">
        <f>J112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114</v>
      </c>
      <c r="E62" s="176"/>
      <c r="F62" s="176"/>
      <c r="G62" s="176"/>
      <c r="H62" s="176"/>
      <c r="I62" s="176"/>
      <c r="J62" s="177">
        <f>J167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115</v>
      </c>
      <c r="E63" s="176"/>
      <c r="F63" s="176"/>
      <c r="G63" s="176"/>
      <c r="H63" s="176"/>
      <c r="I63" s="176"/>
      <c r="J63" s="177">
        <f>J224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116</v>
      </c>
      <c r="E64" s="176"/>
      <c r="F64" s="176"/>
      <c r="G64" s="176"/>
      <c r="H64" s="176"/>
      <c r="I64" s="176"/>
      <c r="J64" s="177">
        <f>J293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117</v>
      </c>
      <c r="E65" s="176"/>
      <c r="F65" s="176"/>
      <c r="G65" s="176"/>
      <c r="H65" s="176"/>
      <c r="I65" s="176"/>
      <c r="J65" s="177">
        <f>J308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118</v>
      </c>
      <c r="E66" s="176"/>
      <c r="F66" s="176"/>
      <c r="G66" s="176"/>
      <c r="H66" s="176"/>
      <c r="I66" s="176"/>
      <c r="J66" s="177">
        <f>J442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119</v>
      </c>
      <c r="E67" s="176"/>
      <c r="F67" s="176"/>
      <c r="G67" s="176"/>
      <c r="H67" s="176"/>
      <c r="I67" s="176"/>
      <c r="J67" s="177">
        <f>J623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120</v>
      </c>
      <c r="E68" s="176"/>
      <c r="F68" s="176"/>
      <c r="G68" s="176"/>
      <c r="H68" s="176"/>
      <c r="I68" s="176"/>
      <c r="J68" s="177">
        <f>J633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121</v>
      </c>
      <c r="E69" s="170"/>
      <c r="F69" s="170"/>
      <c r="G69" s="170"/>
      <c r="H69" s="170"/>
      <c r="I69" s="170"/>
      <c r="J69" s="171">
        <f>J636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122</v>
      </c>
      <c r="E70" s="176"/>
      <c r="F70" s="176"/>
      <c r="G70" s="176"/>
      <c r="H70" s="176"/>
      <c r="I70" s="176"/>
      <c r="J70" s="177">
        <f>J637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123</v>
      </c>
      <c r="E71" s="176"/>
      <c r="F71" s="176"/>
      <c r="G71" s="176"/>
      <c r="H71" s="176"/>
      <c r="I71" s="176"/>
      <c r="J71" s="177">
        <f>J675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124</v>
      </c>
      <c r="E72" s="176"/>
      <c r="F72" s="176"/>
      <c r="G72" s="176"/>
      <c r="H72" s="176"/>
      <c r="I72" s="176"/>
      <c r="J72" s="177">
        <f>J689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125</v>
      </c>
      <c r="E73" s="176"/>
      <c r="F73" s="176"/>
      <c r="G73" s="176"/>
      <c r="H73" s="176"/>
      <c r="I73" s="176"/>
      <c r="J73" s="177">
        <f>J723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126</v>
      </c>
      <c r="E74" s="176"/>
      <c r="F74" s="176"/>
      <c r="G74" s="176"/>
      <c r="H74" s="176"/>
      <c r="I74" s="176"/>
      <c r="J74" s="177">
        <f>J728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127</v>
      </c>
      <c r="E75" s="176"/>
      <c r="F75" s="176"/>
      <c r="G75" s="176"/>
      <c r="H75" s="176"/>
      <c r="I75" s="176"/>
      <c r="J75" s="177">
        <f>J731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128</v>
      </c>
      <c r="E76" s="176"/>
      <c r="F76" s="176"/>
      <c r="G76" s="176"/>
      <c r="H76" s="176"/>
      <c r="I76" s="176"/>
      <c r="J76" s="177">
        <f>J736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129</v>
      </c>
      <c r="E77" s="176"/>
      <c r="F77" s="176"/>
      <c r="G77" s="176"/>
      <c r="H77" s="176"/>
      <c r="I77" s="176"/>
      <c r="J77" s="177">
        <f>J757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3"/>
      <c r="C78" s="174"/>
      <c r="D78" s="175" t="s">
        <v>130</v>
      </c>
      <c r="E78" s="176"/>
      <c r="F78" s="176"/>
      <c r="G78" s="176"/>
      <c r="H78" s="176"/>
      <c r="I78" s="176"/>
      <c r="J78" s="177">
        <f>J760</f>
        <v>0</v>
      </c>
      <c r="K78" s="174"/>
      <c r="L78" s="17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3"/>
      <c r="C79" s="174"/>
      <c r="D79" s="175" t="s">
        <v>131</v>
      </c>
      <c r="E79" s="176"/>
      <c r="F79" s="176"/>
      <c r="G79" s="176"/>
      <c r="H79" s="176"/>
      <c r="I79" s="176"/>
      <c r="J79" s="177">
        <f>J770</f>
        <v>0</v>
      </c>
      <c r="K79" s="174"/>
      <c r="L79" s="17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3"/>
      <c r="C80" s="174"/>
      <c r="D80" s="175" t="s">
        <v>132</v>
      </c>
      <c r="E80" s="176"/>
      <c r="F80" s="176"/>
      <c r="G80" s="176"/>
      <c r="H80" s="176"/>
      <c r="I80" s="176"/>
      <c r="J80" s="177">
        <f>J922</f>
        <v>0</v>
      </c>
      <c r="K80" s="174"/>
      <c r="L80" s="17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3"/>
      <c r="C81" s="174"/>
      <c r="D81" s="175" t="s">
        <v>133</v>
      </c>
      <c r="E81" s="176"/>
      <c r="F81" s="176"/>
      <c r="G81" s="176"/>
      <c r="H81" s="176"/>
      <c r="I81" s="176"/>
      <c r="J81" s="177">
        <f>J944</f>
        <v>0</v>
      </c>
      <c r="K81" s="174"/>
      <c r="L81" s="17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3"/>
      <c r="C82" s="174"/>
      <c r="D82" s="175" t="s">
        <v>134</v>
      </c>
      <c r="E82" s="176"/>
      <c r="F82" s="176"/>
      <c r="G82" s="176"/>
      <c r="H82" s="176"/>
      <c r="I82" s="176"/>
      <c r="J82" s="177">
        <f>J1014</f>
        <v>0</v>
      </c>
      <c r="K82" s="174"/>
      <c r="L82" s="17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3"/>
      <c r="C83" s="174"/>
      <c r="D83" s="175" t="s">
        <v>135</v>
      </c>
      <c r="E83" s="176"/>
      <c r="F83" s="176"/>
      <c r="G83" s="176"/>
      <c r="H83" s="176"/>
      <c r="I83" s="176"/>
      <c r="J83" s="177">
        <f>J1020</f>
        <v>0</v>
      </c>
      <c r="K83" s="174"/>
      <c r="L83" s="17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3"/>
      <c r="C84" s="174"/>
      <c r="D84" s="175" t="s">
        <v>136</v>
      </c>
      <c r="E84" s="176"/>
      <c r="F84" s="176"/>
      <c r="G84" s="176"/>
      <c r="H84" s="176"/>
      <c r="I84" s="176"/>
      <c r="J84" s="177">
        <f>J1172</f>
        <v>0</v>
      </c>
      <c r="K84" s="174"/>
      <c r="L84" s="178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3"/>
      <c r="C85" s="174"/>
      <c r="D85" s="175" t="s">
        <v>137</v>
      </c>
      <c r="E85" s="176"/>
      <c r="F85" s="176"/>
      <c r="G85" s="176"/>
      <c r="H85" s="176"/>
      <c r="I85" s="176"/>
      <c r="J85" s="177">
        <f>J1211</f>
        <v>0</v>
      </c>
      <c r="K85" s="174"/>
      <c r="L85" s="178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3"/>
      <c r="C86" s="174"/>
      <c r="D86" s="175" t="s">
        <v>138</v>
      </c>
      <c r="E86" s="176"/>
      <c r="F86" s="176"/>
      <c r="G86" s="176"/>
      <c r="H86" s="176"/>
      <c r="I86" s="176"/>
      <c r="J86" s="177">
        <f>J1227</f>
        <v>0</v>
      </c>
      <c r="K86" s="174"/>
      <c r="L86" s="178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3"/>
      <c r="C87" s="174"/>
      <c r="D87" s="175" t="s">
        <v>139</v>
      </c>
      <c r="E87" s="176"/>
      <c r="F87" s="176"/>
      <c r="G87" s="176"/>
      <c r="H87" s="176"/>
      <c r="I87" s="176"/>
      <c r="J87" s="177">
        <f>J1247</f>
        <v>0</v>
      </c>
      <c r="K87" s="174"/>
      <c r="L87" s="178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3"/>
      <c r="C88" s="174"/>
      <c r="D88" s="175" t="s">
        <v>140</v>
      </c>
      <c r="E88" s="176"/>
      <c r="F88" s="176"/>
      <c r="G88" s="176"/>
      <c r="H88" s="176"/>
      <c r="I88" s="176"/>
      <c r="J88" s="177">
        <f>J1265</f>
        <v>0</v>
      </c>
      <c r="K88" s="174"/>
      <c r="L88" s="178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73"/>
      <c r="C89" s="174"/>
      <c r="D89" s="175" t="s">
        <v>141</v>
      </c>
      <c r="E89" s="176"/>
      <c r="F89" s="176"/>
      <c r="G89" s="176"/>
      <c r="H89" s="176"/>
      <c r="I89" s="176"/>
      <c r="J89" s="177">
        <f>J1276</f>
        <v>0</v>
      </c>
      <c r="K89" s="174"/>
      <c r="L89" s="178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73"/>
      <c r="C90" s="174"/>
      <c r="D90" s="175" t="s">
        <v>142</v>
      </c>
      <c r="E90" s="176"/>
      <c r="F90" s="176"/>
      <c r="G90" s="176"/>
      <c r="H90" s="176"/>
      <c r="I90" s="176"/>
      <c r="J90" s="177">
        <f>J1287</f>
        <v>0</v>
      </c>
      <c r="K90" s="174"/>
      <c r="L90" s="178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2" customFormat="1" ht="21.84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61"/>
      <c r="C92" s="62"/>
      <c r="D92" s="62"/>
      <c r="E92" s="62"/>
      <c r="F92" s="62"/>
      <c r="G92" s="62"/>
      <c r="H92" s="62"/>
      <c r="I92" s="62"/>
      <c r="J92" s="62"/>
      <c r="K92" s="6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6" s="2" customFormat="1" ht="6.96" customHeight="1">
      <c r="A96" s="40"/>
      <c r="B96" s="63"/>
      <c r="C96" s="64"/>
      <c r="D96" s="64"/>
      <c r="E96" s="64"/>
      <c r="F96" s="64"/>
      <c r="G96" s="64"/>
      <c r="H96" s="64"/>
      <c r="I96" s="64"/>
      <c r="J96" s="64"/>
      <c r="K96" s="64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24.96" customHeight="1">
      <c r="A97" s="40"/>
      <c r="B97" s="41"/>
      <c r="C97" s="25" t="s">
        <v>143</v>
      </c>
      <c r="D97" s="42"/>
      <c r="E97" s="42"/>
      <c r="F97" s="42"/>
      <c r="G97" s="42"/>
      <c r="H97" s="42"/>
      <c r="I97" s="42"/>
      <c r="J97" s="42"/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2" customHeight="1">
      <c r="A99" s="40"/>
      <c r="B99" s="41"/>
      <c r="C99" s="34" t="s">
        <v>16</v>
      </c>
      <c r="D99" s="42"/>
      <c r="E99" s="42"/>
      <c r="F99" s="42"/>
      <c r="G99" s="42"/>
      <c r="H99" s="42"/>
      <c r="I99" s="42"/>
      <c r="J99" s="42"/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6.5" customHeight="1">
      <c r="A100" s="40"/>
      <c r="B100" s="41"/>
      <c r="C100" s="42"/>
      <c r="D100" s="42"/>
      <c r="E100" s="162" t="str">
        <f>E7</f>
        <v>Stavební úpravy objektu Jiráskova 602/3, 268 01 Hořovice</v>
      </c>
      <c r="F100" s="34"/>
      <c r="G100" s="34"/>
      <c r="H100" s="34"/>
      <c r="I100" s="42"/>
      <c r="J100" s="42"/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2" customHeight="1">
      <c r="A101" s="40"/>
      <c r="B101" s="41"/>
      <c r="C101" s="34" t="s">
        <v>106</v>
      </c>
      <c r="D101" s="42"/>
      <c r="E101" s="42"/>
      <c r="F101" s="42"/>
      <c r="G101" s="42"/>
      <c r="H101" s="42"/>
      <c r="I101" s="42"/>
      <c r="J101" s="42"/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6.5" customHeight="1">
      <c r="A102" s="40"/>
      <c r="B102" s="41"/>
      <c r="C102" s="42"/>
      <c r="D102" s="42"/>
      <c r="E102" s="71" t="str">
        <f>E9</f>
        <v>01 - Stavební část</v>
      </c>
      <c r="F102" s="42"/>
      <c r="G102" s="42"/>
      <c r="H102" s="42"/>
      <c r="I102" s="42"/>
      <c r="J102" s="42"/>
      <c r="K102" s="42"/>
      <c r="L102" s="13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6.96" customHeight="1">
      <c r="A103" s="40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136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21</v>
      </c>
      <c r="D104" s="42"/>
      <c r="E104" s="42"/>
      <c r="F104" s="29" t="str">
        <f>F12</f>
        <v xml:space="preserve"> </v>
      </c>
      <c r="G104" s="42"/>
      <c r="H104" s="42"/>
      <c r="I104" s="34" t="s">
        <v>23</v>
      </c>
      <c r="J104" s="74" t="str">
        <f>IF(J12="","",J12)</f>
        <v>28. 4. 2025</v>
      </c>
      <c r="K104" s="42"/>
      <c r="L104" s="136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6.96" customHeight="1">
      <c r="A105" s="40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136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15.15" customHeight="1">
      <c r="A106" s="40"/>
      <c r="B106" s="41"/>
      <c r="C106" s="34" t="s">
        <v>25</v>
      </c>
      <c r="D106" s="42"/>
      <c r="E106" s="42"/>
      <c r="F106" s="29" t="str">
        <f>E15</f>
        <v>Městský úřad Hořovice, Palackého náměstí 2</v>
      </c>
      <c r="G106" s="42"/>
      <c r="H106" s="42"/>
      <c r="I106" s="34" t="s">
        <v>31</v>
      </c>
      <c r="J106" s="38" t="str">
        <f>E21</f>
        <v xml:space="preserve"> </v>
      </c>
      <c r="K106" s="42"/>
      <c r="L106" s="136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5.15" customHeight="1">
      <c r="A107" s="40"/>
      <c r="B107" s="41"/>
      <c r="C107" s="34" t="s">
        <v>29</v>
      </c>
      <c r="D107" s="42"/>
      <c r="E107" s="42"/>
      <c r="F107" s="29" t="str">
        <f>IF(E18="","",E18)</f>
        <v>Vyplň údaj</v>
      </c>
      <c r="G107" s="42"/>
      <c r="H107" s="42"/>
      <c r="I107" s="34" t="s">
        <v>33</v>
      </c>
      <c r="J107" s="38" t="str">
        <f>E24</f>
        <v xml:space="preserve"> </v>
      </c>
      <c r="K107" s="42"/>
      <c r="L107" s="136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10.32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136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11" customFormat="1" ht="29.28" customHeight="1">
      <c r="A109" s="179"/>
      <c r="B109" s="180"/>
      <c r="C109" s="181" t="s">
        <v>144</v>
      </c>
      <c r="D109" s="182" t="s">
        <v>55</v>
      </c>
      <c r="E109" s="182" t="s">
        <v>51</v>
      </c>
      <c r="F109" s="182" t="s">
        <v>52</v>
      </c>
      <c r="G109" s="182" t="s">
        <v>145</v>
      </c>
      <c r="H109" s="182" t="s">
        <v>146</v>
      </c>
      <c r="I109" s="182" t="s">
        <v>147</v>
      </c>
      <c r="J109" s="182" t="s">
        <v>110</v>
      </c>
      <c r="K109" s="183" t="s">
        <v>148</v>
      </c>
      <c r="L109" s="184"/>
      <c r="M109" s="94" t="s">
        <v>19</v>
      </c>
      <c r="N109" s="95" t="s">
        <v>40</v>
      </c>
      <c r="O109" s="95" t="s">
        <v>149</v>
      </c>
      <c r="P109" s="95" t="s">
        <v>150</v>
      </c>
      <c r="Q109" s="95" t="s">
        <v>151</v>
      </c>
      <c r="R109" s="95" t="s">
        <v>152</v>
      </c>
      <c r="S109" s="95" t="s">
        <v>153</v>
      </c>
      <c r="T109" s="96" t="s">
        <v>154</v>
      </c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</row>
    <row r="110" s="2" customFormat="1" ht="22.8" customHeight="1">
      <c r="A110" s="40"/>
      <c r="B110" s="41"/>
      <c r="C110" s="101" t="s">
        <v>155</v>
      </c>
      <c r="D110" s="42"/>
      <c r="E110" s="42"/>
      <c r="F110" s="42"/>
      <c r="G110" s="42"/>
      <c r="H110" s="42"/>
      <c r="I110" s="42"/>
      <c r="J110" s="185">
        <f>BK110</f>
        <v>0</v>
      </c>
      <c r="K110" s="42"/>
      <c r="L110" s="46"/>
      <c r="M110" s="97"/>
      <c r="N110" s="186"/>
      <c r="O110" s="98"/>
      <c r="P110" s="187">
        <f>P111+P636</f>
        <v>0</v>
      </c>
      <c r="Q110" s="98"/>
      <c r="R110" s="187">
        <f>R111+R636</f>
        <v>322.85346049554039</v>
      </c>
      <c r="S110" s="98"/>
      <c r="T110" s="188">
        <f>T111+T636</f>
        <v>269.74504300000001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69</v>
      </c>
      <c r="AU110" s="19" t="s">
        <v>111</v>
      </c>
      <c r="BK110" s="189">
        <f>BK111+BK636</f>
        <v>0</v>
      </c>
    </row>
    <row r="111" s="12" customFormat="1" ht="25.92" customHeight="1">
      <c r="A111" s="12"/>
      <c r="B111" s="190"/>
      <c r="C111" s="191"/>
      <c r="D111" s="192" t="s">
        <v>69</v>
      </c>
      <c r="E111" s="193" t="s">
        <v>156</v>
      </c>
      <c r="F111" s="193" t="s">
        <v>157</v>
      </c>
      <c r="G111" s="191"/>
      <c r="H111" s="191"/>
      <c r="I111" s="194"/>
      <c r="J111" s="195">
        <f>BK111</f>
        <v>0</v>
      </c>
      <c r="K111" s="191"/>
      <c r="L111" s="196"/>
      <c r="M111" s="197"/>
      <c r="N111" s="198"/>
      <c r="O111" s="198"/>
      <c r="P111" s="199">
        <f>P112+P167+P224+P293+P308+P442+P623+P633</f>
        <v>0</v>
      </c>
      <c r="Q111" s="198"/>
      <c r="R111" s="199">
        <f>R112+R167+R224+R293+R308+R442+R623+R633</f>
        <v>253.09393474378791</v>
      </c>
      <c r="S111" s="198"/>
      <c r="T111" s="200">
        <f>T112+T167+T224+T293+T308+T442+T623+T633</f>
        <v>228.208326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1" t="s">
        <v>78</v>
      </c>
      <c r="AT111" s="202" t="s">
        <v>69</v>
      </c>
      <c r="AU111" s="202" t="s">
        <v>70</v>
      </c>
      <c r="AY111" s="201" t="s">
        <v>158</v>
      </c>
      <c r="BK111" s="203">
        <f>BK112+BK167+BK224+BK293+BK308+BK442+BK623+BK633</f>
        <v>0</v>
      </c>
    </row>
    <row r="112" s="12" customFormat="1" ht="22.8" customHeight="1">
      <c r="A112" s="12"/>
      <c r="B112" s="190"/>
      <c r="C112" s="191"/>
      <c r="D112" s="192" t="s">
        <v>69</v>
      </c>
      <c r="E112" s="204" t="s">
        <v>78</v>
      </c>
      <c r="F112" s="204" t="s">
        <v>159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SUM(P113:P166)</f>
        <v>0</v>
      </c>
      <c r="Q112" s="198"/>
      <c r="R112" s="199">
        <f>SUM(R113:R166)</f>
        <v>0</v>
      </c>
      <c r="S112" s="198"/>
      <c r="T112" s="200">
        <f>SUM(T113:T166)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78</v>
      </c>
      <c r="AT112" s="202" t="s">
        <v>69</v>
      </c>
      <c r="AU112" s="202" t="s">
        <v>78</v>
      </c>
      <c r="AY112" s="201" t="s">
        <v>158</v>
      </c>
      <c r="BK112" s="203">
        <f>SUM(BK113:BK166)</f>
        <v>0</v>
      </c>
    </row>
    <row r="113" s="2" customFormat="1" ht="24.15" customHeight="1">
      <c r="A113" s="40"/>
      <c r="B113" s="41"/>
      <c r="C113" s="206" t="s">
        <v>78</v>
      </c>
      <c r="D113" s="206" t="s">
        <v>160</v>
      </c>
      <c r="E113" s="207" t="s">
        <v>161</v>
      </c>
      <c r="F113" s="208" t="s">
        <v>162</v>
      </c>
      <c r="G113" s="209" t="s">
        <v>163</v>
      </c>
      <c r="H113" s="210">
        <v>38</v>
      </c>
      <c r="I113" s="211"/>
      <c r="J113" s="212">
        <f>ROUND(I113*H113,2)</f>
        <v>0</v>
      </c>
      <c r="K113" s="208" t="s">
        <v>164</v>
      </c>
      <c r="L113" s="46"/>
      <c r="M113" s="213" t="s">
        <v>19</v>
      </c>
      <c r="N113" s="214" t="s">
        <v>41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165</v>
      </c>
      <c r="AT113" s="217" t="s">
        <v>160</v>
      </c>
      <c r="AU113" s="217" t="s">
        <v>80</v>
      </c>
      <c r="AY113" s="19" t="s">
        <v>158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165</v>
      </c>
      <c r="BM113" s="217" t="s">
        <v>166</v>
      </c>
    </row>
    <row r="114" s="2" customFormat="1">
      <c r="A114" s="40"/>
      <c r="B114" s="41"/>
      <c r="C114" s="42"/>
      <c r="D114" s="219" t="s">
        <v>167</v>
      </c>
      <c r="E114" s="42"/>
      <c r="F114" s="220" t="s">
        <v>168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167</v>
      </c>
      <c r="AU114" s="19" t="s">
        <v>80</v>
      </c>
    </row>
    <row r="115" s="13" customFormat="1">
      <c r="A115" s="13"/>
      <c r="B115" s="224"/>
      <c r="C115" s="225"/>
      <c r="D115" s="226" t="s">
        <v>169</v>
      </c>
      <c r="E115" s="227" t="s">
        <v>19</v>
      </c>
      <c r="F115" s="228" t="s">
        <v>170</v>
      </c>
      <c r="G115" s="225"/>
      <c r="H115" s="227" t="s">
        <v>19</v>
      </c>
      <c r="I115" s="229"/>
      <c r="J115" s="225"/>
      <c r="K115" s="225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169</v>
      </c>
      <c r="AU115" s="234" t="s">
        <v>80</v>
      </c>
      <c r="AV115" s="13" t="s">
        <v>78</v>
      </c>
      <c r="AW115" s="13" t="s">
        <v>32</v>
      </c>
      <c r="AX115" s="13" t="s">
        <v>70</v>
      </c>
      <c r="AY115" s="234" t="s">
        <v>158</v>
      </c>
    </row>
    <row r="116" s="13" customFormat="1">
      <c r="A116" s="13"/>
      <c r="B116" s="224"/>
      <c r="C116" s="225"/>
      <c r="D116" s="226" t="s">
        <v>169</v>
      </c>
      <c r="E116" s="227" t="s">
        <v>19</v>
      </c>
      <c r="F116" s="228" t="s">
        <v>171</v>
      </c>
      <c r="G116" s="225"/>
      <c r="H116" s="227" t="s">
        <v>19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169</v>
      </c>
      <c r="AU116" s="234" t="s">
        <v>80</v>
      </c>
      <c r="AV116" s="13" t="s">
        <v>78</v>
      </c>
      <c r="AW116" s="13" t="s">
        <v>32</v>
      </c>
      <c r="AX116" s="13" t="s">
        <v>70</v>
      </c>
      <c r="AY116" s="234" t="s">
        <v>158</v>
      </c>
    </row>
    <row r="117" s="14" customFormat="1">
      <c r="A117" s="14"/>
      <c r="B117" s="235"/>
      <c r="C117" s="236"/>
      <c r="D117" s="226" t="s">
        <v>169</v>
      </c>
      <c r="E117" s="237" t="s">
        <v>19</v>
      </c>
      <c r="F117" s="238" t="s">
        <v>172</v>
      </c>
      <c r="G117" s="236"/>
      <c r="H117" s="239">
        <v>38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169</v>
      </c>
      <c r="AU117" s="245" t="s">
        <v>80</v>
      </c>
      <c r="AV117" s="14" t="s">
        <v>80</v>
      </c>
      <c r="AW117" s="14" t="s">
        <v>32</v>
      </c>
      <c r="AX117" s="14" t="s">
        <v>78</v>
      </c>
      <c r="AY117" s="245" t="s">
        <v>158</v>
      </c>
    </row>
    <row r="118" s="2" customFormat="1" ht="37.8" customHeight="1">
      <c r="A118" s="40"/>
      <c r="B118" s="41"/>
      <c r="C118" s="206" t="s">
        <v>80</v>
      </c>
      <c r="D118" s="206" t="s">
        <v>160</v>
      </c>
      <c r="E118" s="207" t="s">
        <v>173</v>
      </c>
      <c r="F118" s="208" t="s">
        <v>174</v>
      </c>
      <c r="G118" s="209" t="s">
        <v>163</v>
      </c>
      <c r="H118" s="210">
        <v>76</v>
      </c>
      <c r="I118" s="211"/>
      <c r="J118" s="212">
        <f>ROUND(I118*H118,2)</f>
        <v>0</v>
      </c>
      <c r="K118" s="208" t="s">
        <v>164</v>
      </c>
      <c r="L118" s="46"/>
      <c r="M118" s="213" t="s">
        <v>19</v>
      </c>
      <c r="N118" s="214" t="s">
        <v>41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165</v>
      </c>
      <c r="AT118" s="217" t="s">
        <v>160</v>
      </c>
      <c r="AU118" s="217" t="s">
        <v>80</v>
      </c>
      <c r="AY118" s="19" t="s">
        <v>158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165</v>
      </c>
      <c r="BM118" s="217" t="s">
        <v>175</v>
      </c>
    </row>
    <row r="119" s="2" customFormat="1">
      <c r="A119" s="40"/>
      <c r="B119" s="41"/>
      <c r="C119" s="42"/>
      <c r="D119" s="219" t="s">
        <v>167</v>
      </c>
      <c r="E119" s="42"/>
      <c r="F119" s="220" t="s">
        <v>176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167</v>
      </c>
      <c r="AU119" s="19" t="s">
        <v>80</v>
      </c>
    </row>
    <row r="120" s="13" customFormat="1">
      <c r="A120" s="13"/>
      <c r="B120" s="224"/>
      <c r="C120" s="225"/>
      <c r="D120" s="226" t="s">
        <v>169</v>
      </c>
      <c r="E120" s="227" t="s">
        <v>19</v>
      </c>
      <c r="F120" s="228" t="s">
        <v>177</v>
      </c>
      <c r="G120" s="225"/>
      <c r="H120" s="227" t="s">
        <v>19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169</v>
      </c>
      <c r="AU120" s="234" t="s">
        <v>80</v>
      </c>
      <c r="AV120" s="13" t="s">
        <v>78</v>
      </c>
      <c r="AW120" s="13" t="s">
        <v>32</v>
      </c>
      <c r="AX120" s="13" t="s">
        <v>70</v>
      </c>
      <c r="AY120" s="234" t="s">
        <v>158</v>
      </c>
    </row>
    <row r="121" s="14" customFormat="1">
      <c r="A121" s="14"/>
      <c r="B121" s="235"/>
      <c r="C121" s="236"/>
      <c r="D121" s="226" t="s">
        <v>169</v>
      </c>
      <c r="E121" s="237" t="s">
        <v>19</v>
      </c>
      <c r="F121" s="238" t="s">
        <v>172</v>
      </c>
      <c r="G121" s="236"/>
      <c r="H121" s="239">
        <v>38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169</v>
      </c>
      <c r="AU121" s="245" t="s">
        <v>80</v>
      </c>
      <c r="AV121" s="14" t="s">
        <v>80</v>
      </c>
      <c r="AW121" s="14" t="s">
        <v>32</v>
      </c>
      <c r="AX121" s="14" t="s">
        <v>70</v>
      </c>
      <c r="AY121" s="245" t="s">
        <v>158</v>
      </c>
    </row>
    <row r="122" s="13" customFormat="1">
      <c r="A122" s="13"/>
      <c r="B122" s="224"/>
      <c r="C122" s="225"/>
      <c r="D122" s="226" t="s">
        <v>169</v>
      </c>
      <c r="E122" s="227" t="s">
        <v>19</v>
      </c>
      <c r="F122" s="228" t="s">
        <v>178</v>
      </c>
      <c r="G122" s="225"/>
      <c r="H122" s="227" t="s">
        <v>19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169</v>
      </c>
      <c r="AU122" s="234" t="s">
        <v>80</v>
      </c>
      <c r="AV122" s="13" t="s">
        <v>78</v>
      </c>
      <c r="AW122" s="13" t="s">
        <v>32</v>
      </c>
      <c r="AX122" s="13" t="s">
        <v>70</v>
      </c>
      <c r="AY122" s="234" t="s">
        <v>158</v>
      </c>
    </row>
    <row r="123" s="14" customFormat="1">
      <c r="A123" s="14"/>
      <c r="B123" s="235"/>
      <c r="C123" s="236"/>
      <c r="D123" s="226" t="s">
        <v>169</v>
      </c>
      <c r="E123" s="237" t="s">
        <v>19</v>
      </c>
      <c r="F123" s="238" t="s">
        <v>172</v>
      </c>
      <c r="G123" s="236"/>
      <c r="H123" s="239">
        <v>38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169</v>
      </c>
      <c r="AU123" s="245" t="s">
        <v>80</v>
      </c>
      <c r="AV123" s="14" t="s">
        <v>80</v>
      </c>
      <c r="AW123" s="14" t="s">
        <v>32</v>
      </c>
      <c r="AX123" s="14" t="s">
        <v>70</v>
      </c>
      <c r="AY123" s="245" t="s">
        <v>158</v>
      </c>
    </row>
    <row r="124" s="15" customFormat="1">
      <c r="A124" s="15"/>
      <c r="B124" s="246"/>
      <c r="C124" s="247"/>
      <c r="D124" s="226" t="s">
        <v>169</v>
      </c>
      <c r="E124" s="248" t="s">
        <v>19</v>
      </c>
      <c r="F124" s="249" t="s">
        <v>179</v>
      </c>
      <c r="G124" s="247"/>
      <c r="H124" s="250">
        <v>76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6" t="s">
        <v>169</v>
      </c>
      <c r="AU124" s="256" t="s">
        <v>80</v>
      </c>
      <c r="AV124" s="15" t="s">
        <v>165</v>
      </c>
      <c r="AW124" s="15" t="s">
        <v>32</v>
      </c>
      <c r="AX124" s="15" t="s">
        <v>78</v>
      </c>
      <c r="AY124" s="256" t="s">
        <v>158</v>
      </c>
    </row>
    <row r="125" s="2" customFormat="1" ht="24.15" customHeight="1">
      <c r="A125" s="40"/>
      <c r="B125" s="41"/>
      <c r="C125" s="206" t="s">
        <v>180</v>
      </c>
      <c r="D125" s="206" t="s">
        <v>160</v>
      </c>
      <c r="E125" s="207" t="s">
        <v>181</v>
      </c>
      <c r="F125" s="208" t="s">
        <v>182</v>
      </c>
      <c r="G125" s="209" t="s">
        <v>163</v>
      </c>
      <c r="H125" s="210">
        <v>38</v>
      </c>
      <c r="I125" s="211"/>
      <c r="J125" s="212">
        <f>ROUND(I125*H125,2)</f>
        <v>0</v>
      </c>
      <c r="K125" s="208" t="s">
        <v>164</v>
      </c>
      <c r="L125" s="46"/>
      <c r="M125" s="213" t="s">
        <v>19</v>
      </c>
      <c r="N125" s="214" t="s">
        <v>41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165</v>
      </c>
      <c r="AT125" s="217" t="s">
        <v>160</v>
      </c>
      <c r="AU125" s="217" t="s">
        <v>80</v>
      </c>
      <c r="AY125" s="19" t="s">
        <v>158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78</v>
      </c>
      <c r="BK125" s="218">
        <f>ROUND(I125*H125,2)</f>
        <v>0</v>
      </c>
      <c r="BL125" s="19" t="s">
        <v>165</v>
      </c>
      <c r="BM125" s="217" t="s">
        <v>183</v>
      </c>
    </row>
    <row r="126" s="2" customFormat="1">
      <c r="A126" s="40"/>
      <c r="B126" s="41"/>
      <c r="C126" s="42"/>
      <c r="D126" s="219" t="s">
        <v>167</v>
      </c>
      <c r="E126" s="42"/>
      <c r="F126" s="220" t="s">
        <v>184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167</v>
      </c>
      <c r="AU126" s="19" t="s">
        <v>80</v>
      </c>
    </row>
    <row r="127" s="13" customFormat="1">
      <c r="A127" s="13"/>
      <c r="B127" s="224"/>
      <c r="C127" s="225"/>
      <c r="D127" s="226" t="s">
        <v>169</v>
      </c>
      <c r="E127" s="227" t="s">
        <v>19</v>
      </c>
      <c r="F127" s="228" t="s">
        <v>185</v>
      </c>
      <c r="G127" s="225"/>
      <c r="H127" s="227" t="s">
        <v>19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169</v>
      </c>
      <c r="AU127" s="234" t="s">
        <v>80</v>
      </c>
      <c r="AV127" s="13" t="s">
        <v>78</v>
      </c>
      <c r="AW127" s="13" t="s">
        <v>32</v>
      </c>
      <c r="AX127" s="13" t="s">
        <v>70</v>
      </c>
      <c r="AY127" s="234" t="s">
        <v>158</v>
      </c>
    </row>
    <row r="128" s="13" customFormat="1">
      <c r="A128" s="13"/>
      <c r="B128" s="224"/>
      <c r="C128" s="225"/>
      <c r="D128" s="226" t="s">
        <v>169</v>
      </c>
      <c r="E128" s="227" t="s">
        <v>19</v>
      </c>
      <c r="F128" s="228" t="s">
        <v>171</v>
      </c>
      <c r="G128" s="225"/>
      <c r="H128" s="227" t="s">
        <v>19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169</v>
      </c>
      <c r="AU128" s="234" t="s">
        <v>80</v>
      </c>
      <c r="AV128" s="13" t="s">
        <v>78</v>
      </c>
      <c r="AW128" s="13" t="s">
        <v>32</v>
      </c>
      <c r="AX128" s="13" t="s">
        <v>70</v>
      </c>
      <c r="AY128" s="234" t="s">
        <v>158</v>
      </c>
    </row>
    <row r="129" s="14" customFormat="1">
      <c r="A129" s="14"/>
      <c r="B129" s="235"/>
      <c r="C129" s="236"/>
      <c r="D129" s="226" t="s">
        <v>169</v>
      </c>
      <c r="E129" s="237" t="s">
        <v>19</v>
      </c>
      <c r="F129" s="238" t="s">
        <v>172</v>
      </c>
      <c r="G129" s="236"/>
      <c r="H129" s="239">
        <v>38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169</v>
      </c>
      <c r="AU129" s="245" t="s">
        <v>80</v>
      </c>
      <c r="AV129" s="14" t="s">
        <v>80</v>
      </c>
      <c r="AW129" s="14" t="s">
        <v>32</v>
      </c>
      <c r="AX129" s="14" t="s">
        <v>78</v>
      </c>
      <c r="AY129" s="245" t="s">
        <v>158</v>
      </c>
    </row>
    <row r="130" s="2" customFormat="1" ht="16.5" customHeight="1">
      <c r="A130" s="40"/>
      <c r="B130" s="41"/>
      <c r="C130" s="206" t="s">
        <v>165</v>
      </c>
      <c r="D130" s="206" t="s">
        <v>160</v>
      </c>
      <c r="E130" s="207" t="s">
        <v>186</v>
      </c>
      <c r="F130" s="208" t="s">
        <v>187</v>
      </c>
      <c r="G130" s="209" t="s">
        <v>163</v>
      </c>
      <c r="H130" s="210">
        <v>48.25</v>
      </c>
      <c r="I130" s="211"/>
      <c r="J130" s="212">
        <f>ROUND(I130*H130,2)</f>
        <v>0</v>
      </c>
      <c r="K130" s="208" t="s">
        <v>164</v>
      </c>
      <c r="L130" s="46"/>
      <c r="M130" s="213" t="s">
        <v>19</v>
      </c>
      <c r="N130" s="214" t="s">
        <v>41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165</v>
      </c>
      <c r="AT130" s="217" t="s">
        <v>160</v>
      </c>
      <c r="AU130" s="217" t="s">
        <v>80</v>
      </c>
      <c r="AY130" s="19" t="s">
        <v>158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165</v>
      </c>
      <c r="BM130" s="217" t="s">
        <v>188</v>
      </c>
    </row>
    <row r="131" s="2" customFormat="1">
      <c r="A131" s="40"/>
      <c r="B131" s="41"/>
      <c r="C131" s="42"/>
      <c r="D131" s="219" t="s">
        <v>167</v>
      </c>
      <c r="E131" s="42"/>
      <c r="F131" s="220" t="s">
        <v>189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167</v>
      </c>
      <c r="AU131" s="19" t="s">
        <v>80</v>
      </c>
    </row>
    <row r="132" s="13" customFormat="1">
      <c r="A132" s="13"/>
      <c r="B132" s="224"/>
      <c r="C132" s="225"/>
      <c r="D132" s="226" t="s">
        <v>169</v>
      </c>
      <c r="E132" s="227" t="s">
        <v>19</v>
      </c>
      <c r="F132" s="228" t="s">
        <v>190</v>
      </c>
      <c r="G132" s="225"/>
      <c r="H132" s="227" t="s">
        <v>19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169</v>
      </c>
      <c r="AU132" s="234" t="s">
        <v>80</v>
      </c>
      <c r="AV132" s="13" t="s">
        <v>78</v>
      </c>
      <c r="AW132" s="13" t="s">
        <v>32</v>
      </c>
      <c r="AX132" s="13" t="s">
        <v>70</v>
      </c>
      <c r="AY132" s="234" t="s">
        <v>158</v>
      </c>
    </row>
    <row r="133" s="14" customFormat="1">
      <c r="A133" s="14"/>
      <c r="B133" s="235"/>
      <c r="C133" s="236"/>
      <c r="D133" s="226" t="s">
        <v>169</v>
      </c>
      <c r="E133" s="237" t="s">
        <v>19</v>
      </c>
      <c r="F133" s="238" t="s">
        <v>191</v>
      </c>
      <c r="G133" s="236"/>
      <c r="H133" s="239">
        <v>22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169</v>
      </c>
      <c r="AU133" s="245" t="s">
        <v>80</v>
      </c>
      <c r="AV133" s="14" t="s">
        <v>80</v>
      </c>
      <c r="AW133" s="14" t="s">
        <v>32</v>
      </c>
      <c r="AX133" s="14" t="s">
        <v>70</v>
      </c>
      <c r="AY133" s="245" t="s">
        <v>158</v>
      </c>
    </row>
    <row r="134" s="14" customFormat="1">
      <c r="A134" s="14"/>
      <c r="B134" s="235"/>
      <c r="C134" s="236"/>
      <c r="D134" s="226" t="s">
        <v>169</v>
      </c>
      <c r="E134" s="237" t="s">
        <v>19</v>
      </c>
      <c r="F134" s="238" t="s">
        <v>192</v>
      </c>
      <c r="G134" s="236"/>
      <c r="H134" s="239">
        <v>26.25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169</v>
      </c>
      <c r="AU134" s="245" t="s">
        <v>80</v>
      </c>
      <c r="AV134" s="14" t="s">
        <v>80</v>
      </c>
      <c r="AW134" s="14" t="s">
        <v>32</v>
      </c>
      <c r="AX134" s="14" t="s">
        <v>70</v>
      </c>
      <c r="AY134" s="245" t="s">
        <v>158</v>
      </c>
    </row>
    <row r="135" s="15" customFormat="1">
      <c r="A135" s="15"/>
      <c r="B135" s="246"/>
      <c r="C135" s="247"/>
      <c r="D135" s="226" t="s">
        <v>169</v>
      </c>
      <c r="E135" s="248" t="s">
        <v>19</v>
      </c>
      <c r="F135" s="249" t="s">
        <v>179</v>
      </c>
      <c r="G135" s="247"/>
      <c r="H135" s="250">
        <v>48.25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6" t="s">
        <v>169</v>
      </c>
      <c r="AU135" s="256" t="s">
        <v>80</v>
      </c>
      <c r="AV135" s="15" t="s">
        <v>165</v>
      </c>
      <c r="AW135" s="15" t="s">
        <v>32</v>
      </c>
      <c r="AX135" s="15" t="s">
        <v>78</v>
      </c>
      <c r="AY135" s="256" t="s">
        <v>158</v>
      </c>
    </row>
    <row r="136" s="2" customFormat="1" ht="24.15" customHeight="1">
      <c r="A136" s="40"/>
      <c r="B136" s="41"/>
      <c r="C136" s="206" t="s">
        <v>193</v>
      </c>
      <c r="D136" s="206" t="s">
        <v>160</v>
      </c>
      <c r="E136" s="207" t="s">
        <v>194</v>
      </c>
      <c r="F136" s="208" t="s">
        <v>195</v>
      </c>
      <c r="G136" s="209" t="s">
        <v>163</v>
      </c>
      <c r="H136" s="210">
        <v>40</v>
      </c>
      <c r="I136" s="211"/>
      <c r="J136" s="212">
        <f>ROUND(I136*H136,2)</f>
        <v>0</v>
      </c>
      <c r="K136" s="208" t="s">
        <v>164</v>
      </c>
      <c r="L136" s="46"/>
      <c r="M136" s="213" t="s">
        <v>19</v>
      </c>
      <c r="N136" s="214" t="s">
        <v>41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165</v>
      </c>
      <c r="AT136" s="217" t="s">
        <v>160</v>
      </c>
      <c r="AU136" s="217" t="s">
        <v>80</v>
      </c>
      <c r="AY136" s="19" t="s">
        <v>158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165</v>
      </c>
      <c r="BM136" s="217" t="s">
        <v>196</v>
      </c>
    </row>
    <row r="137" s="2" customFormat="1">
      <c r="A137" s="40"/>
      <c r="B137" s="41"/>
      <c r="C137" s="42"/>
      <c r="D137" s="219" t="s">
        <v>167</v>
      </c>
      <c r="E137" s="42"/>
      <c r="F137" s="220" t="s">
        <v>197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167</v>
      </c>
      <c r="AU137" s="19" t="s">
        <v>80</v>
      </c>
    </row>
    <row r="138" s="13" customFormat="1">
      <c r="A138" s="13"/>
      <c r="B138" s="224"/>
      <c r="C138" s="225"/>
      <c r="D138" s="226" t="s">
        <v>169</v>
      </c>
      <c r="E138" s="227" t="s">
        <v>19</v>
      </c>
      <c r="F138" s="228" t="s">
        <v>198</v>
      </c>
      <c r="G138" s="225"/>
      <c r="H138" s="227" t="s">
        <v>19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169</v>
      </c>
      <c r="AU138" s="234" t="s">
        <v>80</v>
      </c>
      <c r="AV138" s="13" t="s">
        <v>78</v>
      </c>
      <c r="AW138" s="13" t="s">
        <v>32</v>
      </c>
      <c r="AX138" s="13" t="s">
        <v>70</v>
      </c>
      <c r="AY138" s="234" t="s">
        <v>158</v>
      </c>
    </row>
    <row r="139" s="14" customFormat="1">
      <c r="A139" s="14"/>
      <c r="B139" s="235"/>
      <c r="C139" s="236"/>
      <c r="D139" s="226" t="s">
        <v>169</v>
      </c>
      <c r="E139" s="237" t="s">
        <v>19</v>
      </c>
      <c r="F139" s="238" t="s">
        <v>199</v>
      </c>
      <c r="G139" s="236"/>
      <c r="H139" s="239">
        <v>40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169</v>
      </c>
      <c r="AU139" s="245" t="s">
        <v>80</v>
      </c>
      <c r="AV139" s="14" t="s">
        <v>80</v>
      </c>
      <c r="AW139" s="14" t="s">
        <v>32</v>
      </c>
      <c r="AX139" s="14" t="s">
        <v>78</v>
      </c>
      <c r="AY139" s="245" t="s">
        <v>158</v>
      </c>
    </row>
    <row r="140" s="2" customFormat="1" ht="24.15" customHeight="1">
      <c r="A140" s="40"/>
      <c r="B140" s="41"/>
      <c r="C140" s="206" t="s">
        <v>200</v>
      </c>
      <c r="D140" s="206" t="s">
        <v>160</v>
      </c>
      <c r="E140" s="207" t="s">
        <v>201</v>
      </c>
      <c r="F140" s="208" t="s">
        <v>202</v>
      </c>
      <c r="G140" s="209" t="s">
        <v>163</v>
      </c>
      <c r="H140" s="210">
        <v>78</v>
      </c>
      <c r="I140" s="211"/>
      <c r="J140" s="212">
        <f>ROUND(I140*H140,2)</f>
        <v>0</v>
      </c>
      <c r="K140" s="208" t="s">
        <v>164</v>
      </c>
      <c r="L140" s="46"/>
      <c r="M140" s="213" t="s">
        <v>19</v>
      </c>
      <c r="N140" s="214" t="s">
        <v>41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165</v>
      </c>
      <c r="AT140" s="217" t="s">
        <v>160</v>
      </c>
      <c r="AU140" s="217" t="s">
        <v>80</v>
      </c>
      <c r="AY140" s="19" t="s">
        <v>158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165</v>
      </c>
      <c r="BM140" s="217" t="s">
        <v>203</v>
      </c>
    </row>
    <row r="141" s="2" customFormat="1">
      <c r="A141" s="40"/>
      <c r="B141" s="41"/>
      <c r="C141" s="42"/>
      <c r="D141" s="219" t="s">
        <v>167</v>
      </c>
      <c r="E141" s="42"/>
      <c r="F141" s="220" t="s">
        <v>204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167</v>
      </c>
      <c r="AU141" s="19" t="s">
        <v>80</v>
      </c>
    </row>
    <row r="142" s="13" customFormat="1">
      <c r="A142" s="13"/>
      <c r="B142" s="224"/>
      <c r="C142" s="225"/>
      <c r="D142" s="226" t="s">
        <v>169</v>
      </c>
      <c r="E142" s="227" t="s">
        <v>19</v>
      </c>
      <c r="F142" s="228" t="s">
        <v>205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169</v>
      </c>
      <c r="AU142" s="234" t="s">
        <v>80</v>
      </c>
      <c r="AV142" s="13" t="s">
        <v>78</v>
      </c>
      <c r="AW142" s="13" t="s">
        <v>32</v>
      </c>
      <c r="AX142" s="13" t="s">
        <v>70</v>
      </c>
      <c r="AY142" s="234" t="s">
        <v>158</v>
      </c>
    </row>
    <row r="143" s="14" customFormat="1">
      <c r="A143" s="14"/>
      <c r="B143" s="235"/>
      <c r="C143" s="236"/>
      <c r="D143" s="226" t="s">
        <v>169</v>
      </c>
      <c r="E143" s="237" t="s">
        <v>19</v>
      </c>
      <c r="F143" s="238" t="s">
        <v>199</v>
      </c>
      <c r="G143" s="236"/>
      <c r="H143" s="239">
        <v>40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169</v>
      </c>
      <c r="AU143" s="245" t="s">
        <v>80</v>
      </c>
      <c r="AV143" s="14" t="s">
        <v>80</v>
      </c>
      <c r="AW143" s="14" t="s">
        <v>32</v>
      </c>
      <c r="AX143" s="14" t="s">
        <v>70</v>
      </c>
      <c r="AY143" s="245" t="s">
        <v>158</v>
      </c>
    </row>
    <row r="144" s="13" customFormat="1">
      <c r="A144" s="13"/>
      <c r="B144" s="224"/>
      <c r="C144" s="225"/>
      <c r="D144" s="226" t="s">
        <v>169</v>
      </c>
      <c r="E144" s="227" t="s">
        <v>19</v>
      </c>
      <c r="F144" s="228" t="s">
        <v>206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169</v>
      </c>
      <c r="AU144" s="234" t="s">
        <v>80</v>
      </c>
      <c r="AV144" s="13" t="s">
        <v>78</v>
      </c>
      <c r="AW144" s="13" t="s">
        <v>32</v>
      </c>
      <c r="AX144" s="13" t="s">
        <v>70</v>
      </c>
      <c r="AY144" s="234" t="s">
        <v>158</v>
      </c>
    </row>
    <row r="145" s="14" customFormat="1">
      <c r="A145" s="14"/>
      <c r="B145" s="235"/>
      <c r="C145" s="236"/>
      <c r="D145" s="226" t="s">
        <v>169</v>
      </c>
      <c r="E145" s="237" t="s">
        <v>19</v>
      </c>
      <c r="F145" s="238" t="s">
        <v>172</v>
      </c>
      <c r="G145" s="236"/>
      <c r="H145" s="239">
        <v>38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169</v>
      </c>
      <c r="AU145" s="245" t="s">
        <v>80</v>
      </c>
      <c r="AV145" s="14" t="s">
        <v>80</v>
      </c>
      <c r="AW145" s="14" t="s">
        <v>32</v>
      </c>
      <c r="AX145" s="14" t="s">
        <v>70</v>
      </c>
      <c r="AY145" s="245" t="s">
        <v>158</v>
      </c>
    </row>
    <row r="146" s="15" customFormat="1">
      <c r="A146" s="15"/>
      <c r="B146" s="246"/>
      <c r="C146" s="247"/>
      <c r="D146" s="226" t="s">
        <v>169</v>
      </c>
      <c r="E146" s="248" t="s">
        <v>19</v>
      </c>
      <c r="F146" s="249" t="s">
        <v>179</v>
      </c>
      <c r="G146" s="247"/>
      <c r="H146" s="250">
        <v>78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169</v>
      </c>
      <c r="AU146" s="256" t="s">
        <v>80</v>
      </c>
      <c r="AV146" s="15" t="s">
        <v>165</v>
      </c>
      <c r="AW146" s="15" t="s">
        <v>32</v>
      </c>
      <c r="AX146" s="15" t="s">
        <v>78</v>
      </c>
      <c r="AY146" s="256" t="s">
        <v>158</v>
      </c>
    </row>
    <row r="147" s="2" customFormat="1" ht="24.15" customHeight="1">
      <c r="A147" s="40"/>
      <c r="B147" s="41"/>
      <c r="C147" s="206" t="s">
        <v>207</v>
      </c>
      <c r="D147" s="206" t="s">
        <v>160</v>
      </c>
      <c r="E147" s="207" t="s">
        <v>208</v>
      </c>
      <c r="F147" s="208" t="s">
        <v>209</v>
      </c>
      <c r="G147" s="209" t="s">
        <v>163</v>
      </c>
      <c r="H147" s="210">
        <v>2.5600000000000001</v>
      </c>
      <c r="I147" s="211"/>
      <c r="J147" s="212">
        <f>ROUND(I147*H147,2)</f>
        <v>0</v>
      </c>
      <c r="K147" s="208" t="s">
        <v>164</v>
      </c>
      <c r="L147" s="46"/>
      <c r="M147" s="213" t="s">
        <v>19</v>
      </c>
      <c r="N147" s="214" t="s">
        <v>41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165</v>
      </c>
      <c r="AT147" s="217" t="s">
        <v>160</v>
      </c>
      <c r="AU147" s="217" t="s">
        <v>80</v>
      </c>
      <c r="AY147" s="19" t="s">
        <v>158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165</v>
      </c>
      <c r="BM147" s="217" t="s">
        <v>210</v>
      </c>
    </row>
    <row r="148" s="2" customFormat="1">
      <c r="A148" s="40"/>
      <c r="B148" s="41"/>
      <c r="C148" s="42"/>
      <c r="D148" s="219" t="s">
        <v>167</v>
      </c>
      <c r="E148" s="42"/>
      <c r="F148" s="220" t="s">
        <v>211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167</v>
      </c>
      <c r="AU148" s="19" t="s">
        <v>80</v>
      </c>
    </row>
    <row r="149" s="13" customFormat="1">
      <c r="A149" s="13"/>
      <c r="B149" s="224"/>
      <c r="C149" s="225"/>
      <c r="D149" s="226" t="s">
        <v>169</v>
      </c>
      <c r="E149" s="227" t="s">
        <v>19</v>
      </c>
      <c r="F149" s="228" t="s">
        <v>212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169</v>
      </c>
      <c r="AU149" s="234" t="s">
        <v>80</v>
      </c>
      <c r="AV149" s="13" t="s">
        <v>78</v>
      </c>
      <c r="AW149" s="13" t="s">
        <v>32</v>
      </c>
      <c r="AX149" s="13" t="s">
        <v>70</v>
      </c>
      <c r="AY149" s="234" t="s">
        <v>158</v>
      </c>
    </row>
    <row r="150" s="14" customFormat="1">
      <c r="A150" s="14"/>
      <c r="B150" s="235"/>
      <c r="C150" s="236"/>
      <c r="D150" s="226" t="s">
        <v>169</v>
      </c>
      <c r="E150" s="237" t="s">
        <v>19</v>
      </c>
      <c r="F150" s="238" t="s">
        <v>213</v>
      </c>
      <c r="G150" s="236"/>
      <c r="H150" s="239">
        <v>1.6000000000000001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169</v>
      </c>
      <c r="AU150" s="245" t="s">
        <v>80</v>
      </c>
      <c r="AV150" s="14" t="s">
        <v>80</v>
      </c>
      <c r="AW150" s="14" t="s">
        <v>32</v>
      </c>
      <c r="AX150" s="14" t="s">
        <v>70</v>
      </c>
      <c r="AY150" s="245" t="s">
        <v>158</v>
      </c>
    </row>
    <row r="151" s="13" customFormat="1">
      <c r="A151" s="13"/>
      <c r="B151" s="224"/>
      <c r="C151" s="225"/>
      <c r="D151" s="226" t="s">
        <v>169</v>
      </c>
      <c r="E151" s="227" t="s">
        <v>19</v>
      </c>
      <c r="F151" s="228" t="s">
        <v>214</v>
      </c>
      <c r="G151" s="225"/>
      <c r="H151" s="227" t="s">
        <v>19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169</v>
      </c>
      <c r="AU151" s="234" t="s">
        <v>80</v>
      </c>
      <c r="AV151" s="13" t="s">
        <v>78</v>
      </c>
      <c r="AW151" s="13" t="s">
        <v>32</v>
      </c>
      <c r="AX151" s="13" t="s">
        <v>70</v>
      </c>
      <c r="AY151" s="234" t="s">
        <v>158</v>
      </c>
    </row>
    <row r="152" s="14" customFormat="1">
      <c r="A152" s="14"/>
      <c r="B152" s="235"/>
      <c r="C152" s="236"/>
      <c r="D152" s="226" t="s">
        <v>169</v>
      </c>
      <c r="E152" s="237" t="s">
        <v>19</v>
      </c>
      <c r="F152" s="238" t="s">
        <v>215</v>
      </c>
      <c r="G152" s="236"/>
      <c r="H152" s="239">
        <v>0.95999999999999996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169</v>
      </c>
      <c r="AU152" s="245" t="s">
        <v>80</v>
      </c>
      <c r="AV152" s="14" t="s">
        <v>80</v>
      </c>
      <c r="AW152" s="14" t="s">
        <v>32</v>
      </c>
      <c r="AX152" s="14" t="s">
        <v>70</v>
      </c>
      <c r="AY152" s="245" t="s">
        <v>158</v>
      </c>
    </row>
    <row r="153" s="15" customFormat="1">
      <c r="A153" s="15"/>
      <c r="B153" s="246"/>
      <c r="C153" s="247"/>
      <c r="D153" s="226" t="s">
        <v>169</v>
      </c>
      <c r="E153" s="248" t="s">
        <v>19</v>
      </c>
      <c r="F153" s="249" t="s">
        <v>179</v>
      </c>
      <c r="G153" s="247"/>
      <c r="H153" s="250">
        <v>2.5600000000000001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6" t="s">
        <v>169</v>
      </c>
      <c r="AU153" s="256" t="s">
        <v>80</v>
      </c>
      <c r="AV153" s="15" t="s">
        <v>165</v>
      </c>
      <c r="AW153" s="15" t="s">
        <v>32</v>
      </c>
      <c r="AX153" s="15" t="s">
        <v>78</v>
      </c>
      <c r="AY153" s="256" t="s">
        <v>158</v>
      </c>
    </row>
    <row r="154" s="2" customFormat="1" ht="24.15" customHeight="1">
      <c r="A154" s="40"/>
      <c r="B154" s="41"/>
      <c r="C154" s="206" t="s">
        <v>216</v>
      </c>
      <c r="D154" s="206" t="s">
        <v>160</v>
      </c>
      <c r="E154" s="207" t="s">
        <v>217</v>
      </c>
      <c r="F154" s="208" t="s">
        <v>218</v>
      </c>
      <c r="G154" s="209" t="s">
        <v>163</v>
      </c>
      <c r="H154" s="210">
        <v>9</v>
      </c>
      <c r="I154" s="211"/>
      <c r="J154" s="212">
        <f>ROUND(I154*H154,2)</f>
        <v>0</v>
      </c>
      <c r="K154" s="208" t="s">
        <v>164</v>
      </c>
      <c r="L154" s="46"/>
      <c r="M154" s="213" t="s">
        <v>19</v>
      </c>
      <c r="N154" s="214" t="s">
        <v>41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165</v>
      </c>
      <c r="AT154" s="217" t="s">
        <v>160</v>
      </c>
      <c r="AU154" s="217" t="s">
        <v>80</v>
      </c>
      <c r="AY154" s="19" t="s">
        <v>158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165</v>
      </c>
      <c r="BM154" s="217" t="s">
        <v>219</v>
      </c>
    </row>
    <row r="155" s="2" customFormat="1">
      <c r="A155" s="40"/>
      <c r="B155" s="41"/>
      <c r="C155" s="42"/>
      <c r="D155" s="219" t="s">
        <v>167</v>
      </c>
      <c r="E155" s="42"/>
      <c r="F155" s="220" t="s">
        <v>220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167</v>
      </c>
      <c r="AU155" s="19" t="s">
        <v>80</v>
      </c>
    </row>
    <row r="156" s="13" customFormat="1">
      <c r="A156" s="13"/>
      <c r="B156" s="224"/>
      <c r="C156" s="225"/>
      <c r="D156" s="226" t="s">
        <v>169</v>
      </c>
      <c r="E156" s="227" t="s">
        <v>19</v>
      </c>
      <c r="F156" s="228" t="s">
        <v>221</v>
      </c>
      <c r="G156" s="225"/>
      <c r="H156" s="227" t="s">
        <v>19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169</v>
      </c>
      <c r="AU156" s="234" t="s">
        <v>80</v>
      </c>
      <c r="AV156" s="13" t="s">
        <v>78</v>
      </c>
      <c r="AW156" s="13" t="s">
        <v>32</v>
      </c>
      <c r="AX156" s="13" t="s">
        <v>70</v>
      </c>
      <c r="AY156" s="234" t="s">
        <v>158</v>
      </c>
    </row>
    <row r="157" s="14" customFormat="1">
      <c r="A157" s="14"/>
      <c r="B157" s="235"/>
      <c r="C157" s="236"/>
      <c r="D157" s="226" t="s">
        <v>169</v>
      </c>
      <c r="E157" s="237" t="s">
        <v>19</v>
      </c>
      <c r="F157" s="238" t="s">
        <v>222</v>
      </c>
      <c r="G157" s="236"/>
      <c r="H157" s="239">
        <v>9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169</v>
      </c>
      <c r="AU157" s="245" t="s">
        <v>80</v>
      </c>
      <c r="AV157" s="14" t="s">
        <v>80</v>
      </c>
      <c r="AW157" s="14" t="s">
        <v>32</v>
      </c>
      <c r="AX157" s="14" t="s">
        <v>78</v>
      </c>
      <c r="AY157" s="245" t="s">
        <v>158</v>
      </c>
    </row>
    <row r="158" s="2" customFormat="1" ht="37.8" customHeight="1">
      <c r="A158" s="40"/>
      <c r="B158" s="41"/>
      <c r="C158" s="206" t="s">
        <v>222</v>
      </c>
      <c r="D158" s="206" t="s">
        <v>160</v>
      </c>
      <c r="E158" s="207" t="s">
        <v>223</v>
      </c>
      <c r="F158" s="208" t="s">
        <v>224</v>
      </c>
      <c r="G158" s="209" t="s">
        <v>163</v>
      </c>
      <c r="H158" s="210">
        <v>50.600000000000001</v>
      </c>
      <c r="I158" s="211"/>
      <c r="J158" s="212">
        <f>ROUND(I158*H158,2)</f>
        <v>0</v>
      </c>
      <c r="K158" s="208" t="s">
        <v>164</v>
      </c>
      <c r="L158" s="46"/>
      <c r="M158" s="213" t="s">
        <v>19</v>
      </c>
      <c r="N158" s="214" t="s">
        <v>41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165</v>
      </c>
      <c r="AT158" s="217" t="s">
        <v>160</v>
      </c>
      <c r="AU158" s="217" t="s">
        <v>80</v>
      </c>
      <c r="AY158" s="19" t="s">
        <v>158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165</v>
      </c>
      <c r="BM158" s="217" t="s">
        <v>225</v>
      </c>
    </row>
    <row r="159" s="2" customFormat="1">
      <c r="A159" s="40"/>
      <c r="B159" s="41"/>
      <c r="C159" s="42"/>
      <c r="D159" s="219" t="s">
        <v>167</v>
      </c>
      <c r="E159" s="42"/>
      <c r="F159" s="220" t="s">
        <v>226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167</v>
      </c>
      <c r="AU159" s="19" t="s">
        <v>80</v>
      </c>
    </row>
    <row r="160" s="14" customFormat="1">
      <c r="A160" s="14"/>
      <c r="B160" s="235"/>
      <c r="C160" s="236"/>
      <c r="D160" s="226" t="s">
        <v>169</v>
      </c>
      <c r="E160" s="237" t="s">
        <v>19</v>
      </c>
      <c r="F160" s="238" t="s">
        <v>227</v>
      </c>
      <c r="G160" s="236"/>
      <c r="H160" s="239">
        <v>50.600000000000001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169</v>
      </c>
      <c r="AU160" s="245" t="s">
        <v>80</v>
      </c>
      <c r="AV160" s="14" t="s">
        <v>80</v>
      </c>
      <c r="AW160" s="14" t="s">
        <v>32</v>
      </c>
      <c r="AX160" s="14" t="s">
        <v>78</v>
      </c>
      <c r="AY160" s="245" t="s">
        <v>158</v>
      </c>
    </row>
    <row r="161" s="2" customFormat="1" ht="37.8" customHeight="1">
      <c r="A161" s="40"/>
      <c r="B161" s="41"/>
      <c r="C161" s="206" t="s">
        <v>96</v>
      </c>
      <c r="D161" s="206" t="s">
        <v>160</v>
      </c>
      <c r="E161" s="207" t="s">
        <v>228</v>
      </c>
      <c r="F161" s="208" t="s">
        <v>229</v>
      </c>
      <c r="G161" s="209" t="s">
        <v>163</v>
      </c>
      <c r="H161" s="210">
        <v>759</v>
      </c>
      <c r="I161" s="211"/>
      <c r="J161" s="212">
        <f>ROUND(I161*H161,2)</f>
        <v>0</v>
      </c>
      <c r="K161" s="208" t="s">
        <v>164</v>
      </c>
      <c r="L161" s="46"/>
      <c r="M161" s="213" t="s">
        <v>19</v>
      </c>
      <c r="N161" s="214" t="s">
        <v>41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165</v>
      </c>
      <c r="AT161" s="217" t="s">
        <v>160</v>
      </c>
      <c r="AU161" s="217" t="s">
        <v>80</v>
      </c>
      <c r="AY161" s="19" t="s">
        <v>158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78</v>
      </c>
      <c r="BK161" s="218">
        <f>ROUND(I161*H161,2)</f>
        <v>0</v>
      </c>
      <c r="BL161" s="19" t="s">
        <v>165</v>
      </c>
      <c r="BM161" s="217" t="s">
        <v>230</v>
      </c>
    </row>
    <row r="162" s="2" customFormat="1">
      <c r="A162" s="40"/>
      <c r="B162" s="41"/>
      <c r="C162" s="42"/>
      <c r="D162" s="219" t="s">
        <v>167</v>
      </c>
      <c r="E162" s="42"/>
      <c r="F162" s="220" t="s">
        <v>231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167</v>
      </c>
      <c r="AU162" s="19" t="s">
        <v>80</v>
      </c>
    </row>
    <row r="163" s="14" customFormat="1">
      <c r="A163" s="14"/>
      <c r="B163" s="235"/>
      <c r="C163" s="236"/>
      <c r="D163" s="226" t="s">
        <v>169</v>
      </c>
      <c r="E163" s="237" t="s">
        <v>19</v>
      </c>
      <c r="F163" s="238" t="s">
        <v>232</v>
      </c>
      <c r="G163" s="236"/>
      <c r="H163" s="239">
        <v>759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169</v>
      </c>
      <c r="AU163" s="245" t="s">
        <v>80</v>
      </c>
      <c r="AV163" s="14" t="s">
        <v>80</v>
      </c>
      <c r="AW163" s="14" t="s">
        <v>32</v>
      </c>
      <c r="AX163" s="14" t="s">
        <v>78</v>
      </c>
      <c r="AY163" s="245" t="s">
        <v>158</v>
      </c>
    </row>
    <row r="164" s="2" customFormat="1" ht="24.15" customHeight="1">
      <c r="A164" s="40"/>
      <c r="B164" s="41"/>
      <c r="C164" s="206" t="s">
        <v>233</v>
      </c>
      <c r="D164" s="206" t="s">
        <v>160</v>
      </c>
      <c r="E164" s="207" t="s">
        <v>234</v>
      </c>
      <c r="F164" s="208" t="s">
        <v>235</v>
      </c>
      <c r="G164" s="209" t="s">
        <v>236</v>
      </c>
      <c r="H164" s="210">
        <v>91.079999999999998</v>
      </c>
      <c r="I164" s="211"/>
      <c r="J164" s="212">
        <f>ROUND(I164*H164,2)</f>
        <v>0</v>
      </c>
      <c r="K164" s="208" t="s">
        <v>164</v>
      </c>
      <c r="L164" s="46"/>
      <c r="M164" s="213" t="s">
        <v>19</v>
      </c>
      <c r="N164" s="214" t="s">
        <v>41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165</v>
      </c>
      <c r="AT164" s="217" t="s">
        <v>160</v>
      </c>
      <c r="AU164" s="217" t="s">
        <v>80</v>
      </c>
      <c r="AY164" s="19" t="s">
        <v>158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165</v>
      </c>
      <c r="BM164" s="217" t="s">
        <v>237</v>
      </c>
    </row>
    <row r="165" s="2" customFormat="1">
      <c r="A165" s="40"/>
      <c r="B165" s="41"/>
      <c r="C165" s="42"/>
      <c r="D165" s="219" t="s">
        <v>167</v>
      </c>
      <c r="E165" s="42"/>
      <c r="F165" s="220" t="s">
        <v>238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167</v>
      </c>
      <c r="AU165" s="19" t="s">
        <v>80</v>
      </c>
    </row>
    <row r="166" s="14" customFormat="1">
      <c r="A166" s="14"/>
      <c r="B166" s="235"/>
      <c r="C166" s="236"/>
      <c r="D166" s="226" t="s">
        <v>169</v>
      </c>
      <c r="E166" s="237" t="s">
        <v>19</v>
      </c>
      <c r="F166" s="238" t="s">
        <v>239</v>
      </c>
      <c r="G166" s="236"/>
      <c r="H166" s="239">
        <v>91.079999999999998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169</v>
      </c>
      <c r="AU166" s="245" t="s">
        <v>80</v>
      </c>
      <c r="AV166" s="14" t="s">
        <v>80</v>
      </c>
      <c r="AW166" s="14" t="s">
        <v>32</v>
      </c>
      <c r="AX166" s="14" t="s">
        <v>78</v>
      </c>
      <c r="AY166" s="245" t="s">
        <v>158</v>
      </c>
    </row>
    <row r="167" s="12" customFormat="1" ht="22.8" customHeight="1">
      <c r="A167" s="12"/>
      <c r="B167" s="190"/>
      <c r="C167" s="191"/>
      <c r="D167" s="192" t="s">
        <v>69</v>
      </c>
      <c r="E167" s="204" t="s">
        <v>80</v>
      </c>
      <c r="F167" s="204" t="s">
        <v>240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SUM(P168:P223)</f>
        <v>0</v>
      </c>
      <c r="Q167" s="198"/>
      <c r="R167" s="199">
        <f>SUM(R168:R223)</f>
        <v>31.059836794840002</v>
      </c>
      <c r="S167" s="198"/>
      <c r="T167" s="200">
        <f>SUM(T168:T223)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78</v>
      </c>
      <c r="AT167" s="202" t="s">
        <v>69</v>
      </c>
      <c r="AU167" s="202" t="s">
        <v>78</v>
      </c>
      <c r="AY167" s="201" t="s">
        <v>158</v>
      </c>
      <c r="BK167" s="203">
        <f>SUM(BK168:BK223)</f>
        <v>0</v>
      </c>
    </row>
    <row r="168" s="2" customFormat="1" ht="16.5" customHeight="1">
      <c r="A168" s="40"/>
      <c r="B168" s="41"/>
      <c r="C168" s="206" t="s">
        <v>8</v>
      </c>
      <c r="D168" s="206" t="s">
        <v>160</v>
      </c>
      <c r="E168" s="207" t="s">
        <v>241</v>
      </c>
      <c r="F168" s="208" t="s">
        <v>242</v>
      </c>
      <c r="G168" s="209" t="s">
        <v>163</v>
      </c>
      <c r="H168" s="210">
        <v>12</v>
      </c>
      <c r="I168" s="211"/>
      <c r="J168" s="212">
        <f>ROUND(I168*H168,2)</f>
        <v>0</v>
      </c>
      <c r="K168" s="208" t="s">
        <v>164</v>
      </c>
      <c r="L168" s="46"/>
      <c r="M168" s="213" t="s">
        <v>19</v>
      </c>
      <c r="N168" s="214" t="s">
        <v>41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165</v>
      </c>
      <c r="AT168" s="217" t="s">
        <v>160</v>
      </c>
      <c r="AU168" s="217" t="s">
        <v>80</v>
      </c>
      <c r="AY168" s="19" t="s">
        <v>158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165</v>
      </c>
      <c r="BM168" s="217" t="s">
        <v>243</v>
      </c>
    </row>
    <row r="169" s="2" customFormat="1">
      <c r="A169" s="40"/>
      <c r="B169" s="41"/>
      <c r="C169" s="42"/>
      <c r="D169" s="219" t="s">
        <v>167</v>
      </c>
      <c r="E169" s="42"/>
      <c r="F169" s="220" t="s">
        <v>244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167</v>
      </c>
      <c r="AU169" s="19" t="s">
        <v>80</v>
      </c>
    </row>
    <row r="170" s="13" customFormat="1">
      <c r="A170" s="13"/>
      <c r="B170" s="224"/>
      <c r="C170" s="225"/>
      <c r="D170" s="226" t="s">
        <v>169</v>
      </c>
      <c r="E170" s="227" t="s">
        <v>19</v>
      </c>
      <c r="F170" s="228" t="s">
        <v>245</v>
      </c>
      <c r="G170" s="225"/>
      <c r="H170" s="227" t="s">
        <v>19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169</v>
      </c>
      <c r="AU170" s="234" t="s">
        <v>80</v>
      </c>
      <c r="AV170" s="13" t="s">
        <v>78</v>
      </c>
      <c r="AW170" s="13" t="s">
        <v>32</v>
      </c>
      <c r="AX170" s="13" t="s">
        <v>70</v>
      </c>
      <c r="AY170" s="234" t="s">
        <v>158</v>
      </c>
    </row>
    <row r="171" s="14" customFormat="1">
      <c r="A171" s="14"/>
      <c r="B171" s="235"/>
      <c r="C171" s="236"/>
      <c r="D171" s="226" t="s">
        <v>169</v>
      </c>
      <c r="E171" s="237" t="s">
        <v>19</v>
      </c>
      <c r="F171" s="238" t="s">
        <v>8</v>
      </c>
      <c r="G171" s="236"/>
      <c r="H171" s="239">
        <v>12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169</v>
      </c>
      <c r="AU171" s="245" t="s">
        <v>80</v>
      </c>
      <c r="AV171" s="14" t="s">
        <v>80</v>
      </c>
      <c r="AW171" s="14" t="s">
        <v>32</v>
      </c>
      <c r="AX171" s="14" t="s">
        <v>78</v>
      </c>
      <c r="AY171" s="245" t="s">
        <v>158</v>
      </c>
    </row>
    <row r="172" s="2" customFormat="1" ht="24.15" customHeight="1">
      <c r="A172" s="40"/>
      <c r="B172" s="41"/>
      <c r="C172" s="206" t="s">
        <v>246</v>
      </c>
      <c r="D172" s="206" t="s">
        <v>160</v>
      </c>
      <c r="E172" s="207" t="s">
        <v>247</v>
      </c>
      <c r="F172" s="208" t="s">
        <v>248</v>
      </c>
      <c r="G172" s="209" t="s">
        <v>249</v>
      </c>
      <c r="H172" s="210">
        <v>50</v>
      </c>
      <c r="I172" s="211"/>
      <c r="J172" s="212">
        <f>ROUND(I172*H172,2)</f>
        <v>0</v>
      </c>
      <c r="K172" s="208" t="s">
        <v>164</v>
      </c>
      <c r="L172" s="46"/>
      <c r="M172" s="213" t="s">
        <v>19</v>
      </c>
      <c r="N172" s="214" t="s">
        <v>41</v>
      </c>
      <c r="O172" s="86"/>
      <c r="P172" s="215">
        <f>O172*H172</f>
        <v>0</v>
      </c>
      <c r="Q172" s="215">
        <v>0.28716900000000001</v>
      </c>
      <c r="R172" s="215">
        <f>Q172*H172</f>
        <v>14.358450000000001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165</v>
      </c>
      <c r="AT172" s="217" t="s">
        <v>160</v>
      </c>
      <c r="AU172" s="217" t="s">
        <v>80</v>
      </c>
      <c r="AY172" s="19" t="s">
        <v>158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165</v>
      </c>
      <c r="BM172" s="217" t="s">
        <v>250</v>
      </c>
    </row>
    <row r="173" s="2" customFormat="1">
      <c r="A173" s="40"/>
      <c r="B173" s="41"/>
      <c r="C173" s="42"/>
      <c r="D173" s="219" t="s">
        <v>167</v>
      </c>
      <c r="E173" s="42"/>
      <c r="F173" s="220" t="s">
        <v>251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167</v>
      </c>
      <c r="AU173" s="19" t="s">
        <v>80</v>
      </c>
    </row>
    <row r="174" s="2" customFormat="1" ht="24.15" customHeight="1">
      <c r="A174" s="40"/>
      <c r="B174" s="41"/>
      <c r="C174" s="206" t="s">
        <v>252</v>
      </c>
      <c r="D174" s="206" t="s">
        <v>160</v>
      </c>
      <c r="E174" s="207" t="s">
        <v>253</v>
      </c>
      <c r="F174" s="208" t="s">
        <v>254</v>
      </c>
      <c r="G174" s="209" t="s">
        <v>255</v>
      </c>
      <c r="H174" s="210">
        <v>90</v>
      </c>
      <c r="I174" s="211"/>
      <c r="J174" s="212">
        <f>ROUND(I174*H174,2)</f>
        <v>0</v>
      </c>
      <c r="K174" s="208" t="s">
        <v>164</v>
      </c>
      <c r="L174" s="46"/>
      <c r="M174" s="213" t="s">
        <v>19</v>
      </c>
      <c r="N174" s="214" t="s">
        <v>41</v>
      </c>
      <c r="O174" s="86"/>
      <c r="P174" s="215">
        <f>O174*H174</f>
        <v>0</v>
      </c>
      <c r="Q174" s="215">
        <v>0.00030945000000000001</v>
      </c>
      <c r="R174" s="215">
        <f>Q174*H174</f>
        <v>0.0278505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165</v>
      </c>
      <c r="AT174" s="217" t="s">
        <v>160</v>
      </c>
      <c r="AU174" s="217" t="s">
        <v>80</v>
      </c>
      <c r="AY174" s="19" t="s">
        <v>158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78</v>
      </c>
      <c r="BK174" s="218">
        <f>ROUND(I174*H174,2)</f>
        <v>0</v>
      </c>
      <c r="BL174" s="19" t="s">
        <v>165</v>
      </c>
      <c r="BM174" s="217" t="s">
        <v>256</v>
      </c>
    </row>
    <row r="175" s="2" customFormat="1">
      <c r="A175" s="40"/>
      <c r="B175" s="41"/>
      <c r="C175" s="42"/>
      <c r="D175" s="219" t="s">
        <v>167</v>
      </c>
      <c r="E175" s="42"/>
      <c r="F175" s="220" t="s">
        <v>257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167</v>
      </c>
      <c r="AU175" s="19" t="s">
        <v>80</v>
      </c>
    </row>
    <row r="176" s="13" customFormat="1">
      <c r="A176" s="13"/>
      <c r="B176" s="224"/>
      <c r="C176" s="225"/>
      <c r="D176" s="226" t="s">
        <v>169</v>
      </c>
      <c r="E176" s="227" t="s">
        <v>19</v>
      </c>
      <c r="F176" s="228" t="s">
        <v>258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169</v>
      </c>
      <c r="AU176" s="234" t="s">
        <v>80</v>
      </c>
      <c r="AV176" s="13" t="s">
        <v>78</v>
      </c>
      <c r="AW176" s="13" t="s">
        <v>32</v>
      </c>
      <c r="AX176" s="13" t="s">
        <v>70</v>
      </c>
      <c r="AY176" s="234" t="s">
        <v>158</v>
      </c>
    </row>
    <row r="177" s="14" customFormat="1">
      <c r="A177" s="14"/>
      <c r="B177" s="235"/>
      <c r="C177" s="236"/>
      <c r="D177" s="226" t="s">
        <v>169</v>
      </c>
      <c r="E177" s="237" t="s">
        <v>19</v>
      </c>
      <c r="F177" s="238" t="s">
        <v>259</v>
      </c>
      <c r="G177" s="236"/>
      <c r="H177" s="239">
        <v>90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169</v>
      </c>
      <c r="AU177" s="245" t="s">
        <v>80</v>
      </c>
      <c r="AV177" s="14" t="s">
        <v>80</v>
      </c>
      <c r="AW177" s="14" t="s">
        <v>32</v>
      </c>
      <c r="AX177" s="14" t="s">
        <v>78</v>
      </c>
      <c r="AY177" s="245" t="s">
        <v>158</v>
      </c>
    </row>
    <row r="178" s="2" customFormat="1" ht="16.5" customHeight="1">
      <c r="A178" s="40"/>
      <c r="B178" s="41"/>
      <c r="C178" s="257" t="s">
        <v>260</v>
      </c>
      <c r="D178" s="257" t="s">
        <v>261</v>
      </c>
      <c r="E178" s="258" t="s">
        <v>262</v>
      </c>
      <c r="F178" s="259" t="s">
        <v>263</v>
      </c>
      <c r="G178" s="260" t="s">
        <v>255</v>
      </c>
      <c r="H178" s="261">
        <v>106.605</v>
      </c>
      <c r="I178" s="262"/>
      <c r="J178" s="263">
        <f>ROUND(I178*H178,2)</f>
        <v>0</v>
      </c>
      <c r="K178" s="259" t="s">
        <v>164</v>
      </c>
      <c r="L178" s="264"/>
      <c r="M178" s="265" t="s">
        <v>19</v>
      </c>
      <c r="N178" s="266" t="s">
        <v>41</v>
      </c>
      <c r="O178" s="86"/>
      <c r="P178" s="215">
        <f>O178*H178</f>
        <v>0</v>
      </c>
      <c r="Q178" s="215">
        <v>0.00010000000000000001</v>
      </c>
      <c r="R178" s="215">
        <f>Q178*H178</f>
        <v>0.010660500000000002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216</v>
      </c>
      <c r="AT178" s="217" t="s">
        <v>261</v>
      </c>
      <c r="AU178" s="217" t="s">
        <v>80</v>
      </c>
      <c r="AY178" s="19" t="s">
        <v>158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165</v>
      </c>
      <c r="BM178" s="217" t="s">
        <v>264</v>
      </c>
    </row>
    <row r="179" s="14" customFormat="1">
      <c r="A179" s="14"/>
      <c r="B179" s="235"/>
      <c r="C179" s="236"/>
      <c r="D179" s="226" t="s">
        <v>169</v>
      </c>
      <c r="E179" s="236"/>
      <c r="F179" s="238" t="s">
        <v>265</v>
      </c>
      <c r="G179" s="236"/>
      <c r="H179" s="239">
        <v>106.605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169</v>
      </c>
      <c r="AU179" s="245" t="s">
        <v>80</v>
      </c>
      <c r="AV179" s="14" t="s">
        <v>80</v>
      </c>
      <c r="AW179" s="14" t="s">
        <v>4</v>
      </c>
      <c r="AX179" s="14" t="s">
        <v>78</v>
      </c>
      <c r="AY179" s="245" t="s">
        <v>158</v>
      </c>
    </row>
    <row r="180" s="2" customFormat="1" ht="16.5" customHeight="1">
      <c r="A180" s="40"/>
      <c r="B180" s="41"/>
      <c r="C180" s="206" t="s">
        <v>266</v>
      </c>
      <c r="D180" s="206" t="s">
        <v>160</v>
      </c>
      <c r="E180" s="207" t="s">
        <v>267</v>
      </c>
      <c r="F180" s="208" t="s">
        <v>268</v>
      </c>
      <c r="G180" s="209" t="s">
        <v>255</v>
      </c>
      <c r="H180" s="210">
        <v>162.5</v>
      </c>
      <c r="I180" s="211"/>
      <c r="J180" s="212">
        <f>ROUND(I180*H180,2)</f>
        <v>0</v>
      </c>
      <c r="K180" s="208" t="s">
        <v>164</v>
      </c>
      <c r="L180" s="46"/>
      <c r="M180" s="213" t="s">
        <v>19</v>
      </c>
      <c r="N180" s="214" t="s">
        <v>41</v>
      </c>
      <c r="O180" s="86"/>
      <c r="P180" s="215">
        <f>O180*H180</f>
        <v>0</v>
      </c>
      <c r="Q180" s="215">
        <v>9.8999999999999994E-05</v>
      </c>
      <c r="R180" s="215">
        <f>Q180*H180</f>
        <v>0.016087499999999998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165</v>
      </c>
      <c r="AT180" s="217" t="s">
        <v>160</v>
      </c>
      <c r="AU180" s="217" t="s">
        <v>80</v>
      </c>
      <c r="AY180" s="19" t="s">
        <v>158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78</v>
      </c>
      <c r="BK180" s="218">
        <f>ROUND(I180*H180,2)</f>
        <v>0</v>
      </c>
      <c r="BL180" s="19" t="s">
        <v>165</v>
      </c>
      <c r="BM180" s="217" t="s">
        <v>269</v>
      </c>
    </row>
    <row r="181" s="2" customFormat="1">
      <c r="A181" s="40"/>
      <c r="B181" s="41"/>
      <c r="C181" s="42"/>
      <c r="D181" s="219" t="s">
        <v>167</v>
      </c>
      <c r="E181" s="42"/>
      <c r="F181" s="220" t="s">
        <v>270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167</v>
      </c>
      <c r="AU181" s="19" t="s">
        <v>80</v>
      </c>
    </row>
    <row r="182" s="14" customFormat="1">
      <c r="A182" s="14"/>
      <c r="B182" s="235"/>
      <c r="C182" s="236"/>
      <c r="D182" s="226" t="s">
        <v>169</v>
      </c>
      <c r="E182" s="237" t="s">
        <v>19</v>
      </c>
      <c r="F182" s="238" t="s">
        <v>271</v>
      </c>
      <c r="G182" s="236"/>
      <c r="H182" s="239">
        <v>40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169</v>
      </c>
      <c r="AU182" s="245" t="s">
        <v>80</v>
      </c>
      <c r="AV182" s="14" t="s">
        <v>80</v>
      </c>
      <c r="AW182" s="14" t="s">
        <v>32</v>
      </c>
      <c r="AX182" s="14" t="s">
        <v>70</v>
      </c>
      <c r="AY182" s="245" t="s">
        <v>158</v>
      </c>
    </row>
    <row r="183" s="14" customFormat="1">
      <c r="A183" s="14"/>
      <c r="B183" s="235"/>
      <c r="C183" s="236"/>
      <c r="D183" s="226" t="s">
        <v>169</v>
      </c>
      <c r="E183" s="237" t="s">
        <v>19</v>
      </c>
      <c r="F183" s="238" t="s">
        <v>272</v>
      </c>
      <c r="G183" s="236"/>
      <c r="H183" s="239">
        <v>122.5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169</v>
      </c>
      <c r="AU183" s="245" t="s">
        <v>80</v>
      </c>
      <c r="AV183" s="14" t="s">
        <v>80</v>
      </c>
      <c r="AW183" s="14" t="s">
        <v>32</v>
      </c>
      <c r="AX183" s="14" t="s">
        <v>70</v>
      </c>
      <c r="AY183" s="245" t="s">
        <v>158</v>
      </c>
    </row>
    <row r="184" s="15" customFormat="1">
      <c r="A184" s="15"/>
      <c r="B184" s="246"/>
      <c r="C184" s="247"/>
      <c r="D184" s="226" t="s">
        <v>169</v>
      </c>
      <c r="E184" s="248" t="s">
        <v>19</v>
      </c>
      <c r="F184" s="249" t="s">
        <v>179</v>
      </c>
      <c r="G184" s="247"/>
      <c r="H184" s="250">
        <v>162.5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6" t="s">
        <v>169</v>
      </c>
      <c r="AU184" s="256" t="s">
        <v>80</v>
      </c>
      <c r="AV184" s="15" t="s">
        <v>165</v>
      </c>
      <c r="AW184" s="15" t="s">
        <v>32</v>
      </c>
      <c r="AX184" s="15" t="s">
        <v>78</v>
      </c>
      <c r="AY184" s="256" t="s">
        <v>158</v>
      </c>
    </row>
    <row r="185" s="2" customFormat="1" ht="16.5" customHeight="1">
      <c r="A185" s="40"/>
      <c r="B185" s="41"/>
      <c r="C185" s="257" t="s">
        <v>273</v>
      </c>
      <c r="D185" s="257" t="s">
        <v>261</v>
      </c>
      <c r="E185" s="258" t="s">
        <v>274</v>
      </c>
      <c r="F185" s="259" t="s">
        <v>275</v>
      </c>
      <c r="G185" s="260" t="s">
        <v>255</v>
      </c>
      <c r="H185" s="261">
        <v>47.380000000000003</v>
      </c>
      <c r="I185" s="262"/>
      <c r="J185" s="263">
        <f>ROUND(I185*H185,2)</f>
        <v>0</v>
      </c>
      <c r="K185" s="259" t="s">
        <v>164</v>
      </c>
      <c r="L185" s="264"/>
      <c r="M185" s="265" t="s">
        <v>19</v>
      </c>
      <c r="N185" s="266" t="s">
        <v>41</v>
      </c>
      <c r="O185" s="86"/>
      <c r="P185" s="215">
        <f>O185*H185</f>
        <v>0</v>
      </c>
      <c r="Q185" s="215">
        <v>0.00064999999999999997</v>
      </c>
      <c r="R185" s="215">
        <f>Q185*H185</f>
        <v>0.030797000000000001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216</v>
      </c>
      <c r="AT185" s="217" t="s">
        <v>261</v>
      </c>
      <c r="AU185" s="217" t="s">
        <v>80</v>
      </c>
      <c r="AY185" s="19" t="s">
        <v>158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78</v>
      </c>
      <c r="BK185" s="218">
        <f>ROUND(I185*H185,2)</f>
        <v>0</v>
      </c>
      <c r="BL185" s="19" t="s">
        <v>165</v>
      </c>
      <c r="BM185" s="217" t="s">
        <v>276</v>
      </c>
    </row>
    <row r="186" s="14" customFormat="1">
      <c r="A186" s="14"/>
      <c r="B186" s="235"/>
      <c r="C186" s="236"/>
      <c r="D186" s="226" t="s">
        <v>169</v>
      </c>
      <c r="E186" s="237" t="s">
        <v>19</v>
      </c>
      <c r="F186" s="238" t="s">
        <v>271</v>
      </c>
      <c r="G186" s="236"/>
      <c r="H186" s="239">
        <v>40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169</v>
      </c>
      <c r="AU186" s="245" t="s">
        <v>80</v>
      </c>
      <c r="AV186" s="14" t="s">
        <v>80</v>
      </c>
      <c r="AW186" s="14" t="s">
        <v>32</v>
      </c>
      <c r="AX186" s="14" t="s">
        <v>78</v>
      </c>
      <c r="AY186" s="245" t="s">
        <v>158</v>
      </c>
    </row>
    <row r="187" s="14" customFormat="1">
      <c r="A187" s="14"/>
      <c r="B187" s="235"/>
      <c r="C187" s="236"/>
      <c r="D187" s="226" t="s">
        <v>169</v>
      </c>
      <c r="E187" s="236"/>
      <c r="F187" s="238" t="s">
        <v>277</v>
      </c>
      <c r="G187" s="236"/>
      <c r="H187" s="239">
        <v>47.380000000000003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169</v>
      </c>
      <c r="AU187" s="245" t="s">
        <v>80</v>
      </c>
      <c r="AV187" s="14" t="s">
        <v>80</v>
      </c>
      <c r="AW187" s="14" t="s">
        <v>4</v>
      </c>
      <c r="AX187" s="14" t="s">
        <v>78</v>
      </c>
      <c r="AY187" s="245" t="s">
        <v>158</v>
      </c>
    </row>
    <row r="188" s="2" customFormat="1" ht="16.5" customHeight="1">
      <c r="A188" s="40"/>
      <c r="B188" s="41"/>
      <c r="C188" s="257" t="s">
        <v>278</v>
      </c>
      <c r="D188" s="257" t="s">
        <v>261</v>
      </c>
      <c r="E188" s="258" t="s">
        <v>279</v>
      </c>
      <c r="F188" s="259" t="s">
        <v>280</v>
      </c>
      <c r="G188" s="260" t="s">
        <v>255</v>
      </c>
      <c r="H188" s="261">
        <v>122.5</v>
      </c>
      <c r="I188" s="262"/>
      <c r="J188" s="263">
        <f>ROUND(I188*H188,2)</f>
        <v>0</v>
      </c>
      <c r="K188" s="259" t="s">
        <v>164</v>
      </c>
      <c r="L188" s="264"/>
      <c r="M188" s="265" t="s">
        <v>19</v>
      </c>
      <c r="N188" s="266" t="s">
        <v>41</v>
      </c>
      <c r="O188" s="86"/>
      <c r="P188" s="215">
        <f>O188*H188</f>
        <v>0</v>
      </c>
      <c r="Q188" s="215">
        <v>0.00158</v>
      </c>
      <c r="R188" s="215">
        <f>Q188*H188</f>
        <v>0.19355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216</v>
      </c>
      <c r="AT188" s="217" t="s">
        <v>261</v>
      </c>
      <c r="AU188" s="217" t="s">
        <v>80</v>
      </c>
      <c r="AY188" s="19" t="s">
        <v>158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78</v>
      </c>
      <c r="BK188" s="218">
        <f>ROUND(I188*H188,2)</f>
        <v>0</v>
      </c>
      <c r="BL188" s="19" t="s">
        <v>165</v>
      </c>
      <c r="BM188" s="217" t="s">
        <v>281</v>
      </c>
    </row>
    <row r="189" s="14" customFormat="1">
      <c r="A189" s="14"/>
      <c r="B189" s="235"/>
      <c r="C189" s="236"/>
      <c r="D189" s="226" t="s">
        <v>169</v>
      </c>
      <c r="E189" s="237" t="s">
        <v>19</v>
      </c>
      <c r="F189" s="238" t="s">
        <v>272</v>
      </c>
      <c r="G189" s="236"/>
      <c r="H189" s="239">
        <v>122.5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169</v>
      </c>
      <c r="AU189" s="245" t="s">
        <v>80</v>
      </c>
      <c r="AV189" s="14" t="s">
        <v>80</v>
      </c>
      <c r="AW189" s="14" t="s">
        <v>32</v>
      </c>
      <c r="AX189" s="14" t="s">
        <v>78</v>
      </c>
      <c r="AY189" s="245" t="s">
        <v>158</v>
      </c>
    </row>
    <row r="190" s="2" customFormat="1" ht="16.5" customHeight="1">
      <c r="A190" s="40"/>
      <c r="B190" s="41"/>
      <c r="C190" s="206" t="s">
        <v>282</v>
      </c>
      <c r="D190" s="206" t="s">
        <v>160</v>
      </c>
      <c r="E190" s="207" t="s">
        <v>283</v>
      </c>
      <c r="F190" s="208" t="s">
        <v>284</v>
      </c>
      <c r="G190" s="209" t="s">
        <v>255</v>
      </c>
      <c r="H190" s="210">
        <v>123</v>
      </c>
      <c r="I190" s="211"/>
      <c r="J190" s="212">
        <f>ROUND(I190*H190,2)</f>
        <v>0</v>
      </c>
      <c r="K190" s="208" t="s">
        <v>164</v>
      </c>
      <c r="L190" s="46"/>
      <c r="M190" s="213" t="s">
        <v>19</v>
      </c>
      <c r="N190" s="214" t="s">
        <v>41</v>
      </c>
      <c r="O190" s="86"/>
      <c r="P190" s="215">
        <f>O190*H190</f>
        <v>0</v>
      </c>
      <c r="Q190" s="215">
        <v>0.00013999999999999999</v>
      </c>
      <c r="R190" s="215">
        <f>Q190*H190</f>
        <v>0.017219999999999999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165</v>
      </c>
      <c r="AT190" s="217" t="s">
        <v>160</v>
      </c>
      <c r="AU190" s="217" t="s">
        <v>80</v>
      </c>
      <c r="AY190" s="19" t="s">
        <v>158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78</v>
      </c>
      <c r="BK190" s="218">
        <f>ROUND(I190*H190,2)</f>
        <v>0</v>
      </c>
      <c r="BL190" s="19" t="s">
        <v>165</v>
      </c>
      <c r="BM190" s="217" t="s">
        <v>285</v>
      </c>
    </row>
    <row r="191" s="2" customFormat="1">
      <c r="A191" s="40"/>
      <c r="B191" s="41"/>
      <c r="C191" s="42"/>
      <c r="D191" s="219" t="s">
        <v>167</v>
      </c>
      <c r="E191" s="42"/>
      <c r="F191" s="220" t="s">
        <v>286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167</v>
      </c>
      <c r="AU191" s="19" t="s">
        <v>80</v>
      </c>
    </row>
    <row r="192" s="13" customFormat="1">
      <c r="A192" s="13"/>
      <c r="B192" s="224"/>
      <c r="C192" s="225"/>
      <c r="D192" s="226" t="s">
        <v>169</v>
      </c>
      <c r="E192" s="227" t="s">
        <v>19</v>
      </c>
      <c r="F192" s="228" t="s">
        <v>287</v>
      </c>
      <c r="G192" s="225"/>
      <c r="H192" s="227" t="s">
        <v>19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169</v>
      </c>
      <c r="AU192" s="234" t="s">
        <v>80</v>
      </c>
      <c r="AV192" s="13" t="s">
        <v>78</v>
      </c>
      <c r="AW192" s="13" t="s">
        <v>32</v>
      </c>
      <c r="AX192" s="13" t="s">
        <v>70</v>
      </c>
      <c r="AY192" s="234" t="s">
        <v>158</v>
      </c>
    </row>
    <row r="193" s="14" customFormat="1">
      <c r="A193" s="14"/>
      <c r="B193" s="235"/>
      <c r="C193" s="236"/>
      <c r="D193" s="226" t="s">
        <v>169</v>
      </c>
      <c r="E193" s="237" t="s">
        <v>19</v>
      </c>
      <c r="F193" s="238" t="s">
        <v>288</v>
      </c>
      <c r="G193" s="236"/>
      <c r="H193" s="239">
        <v>123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169</v>
      </c>
      <c r="AU193" s="245" t="s">
        <v>80</v>
      </c>
      <c r="AV193" s="14" t="s">
        <v>80</v>
      </c>
      <c r="AW193" s="14" t="s">
        <v>32</v>
      </c>
      <c r="AX193" s="14" t="s">
        <v>78</v>
      </c>
      <c r="AY193" s="245" t="s">
        <v>158</v>
      </c>
    </row>
    <row r="194" s="2" customFormat="1" ht="16.5" customHeight="1">
      <c r="A194" s="40"/>
      <c r="B194" s="41"/>
      <c r="C194" s="257" t="s">
        <v>99</v>
      </c>
      <c r="D194" s="257" t="s">
        <v>261</v>
      </c>
      <c r="E194" s="258" t="s">
        <v>289</v>
      </c>
      <c r="F194" s="259" t="s">
        <v>290</v>
      </c>
      <c r="G194" s="260" t="s">
        <v>255</v>
      </c>
      <c r="H194" s="261">
        <v>145.69399999999999</v>
      </c>
      <c r="I194" s="262"/>
      <c r="J194" s="263">
        <f>ROUND(I194*H194,2)</f>
        <v>0</v>
      </c>
      <c r="K194" s="259" t="s">
        <v>164</v>
      </c>
      <c r="L194" s="264"/>
      <c r="M194" s="265" t="s">
        <v>19</v>
      </c>
      <c r="N194" s="266" t="s">
        <v>41</v>
      </c>
      <c r="O194" s="86"/>
      <c r="P194" s="215">
        <f>O194*H194</f>
        <v>0</v>
      </c>
      <c r="Q194" s="215">
        <v>0.00029999999999999997</v>
      </c>
      <c r="R194" s="215">
        <f>Q194*H194</f>
        <v>0.043708199999999996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216</v>
      </c>
      <c r="AT194" s="217" t="s">
        <v>261</v>
      </c>
      <c r="AU194" s="217" t="s">
        <v>80</v>
      </c>
      <c r="AY194" s="19" t="s">
        <v>158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78</v>
      </c>
      <c r="BK194" s="218">
        <f>ROUND(I194*H194,2)</f>
        <v>0</v>
      </c>
      <c r="BL194" s="19" t="s">
        <v>165</v>
      </c>
      <c r="BM194" s="217" t="s">
        <v>291</v>
      </c>
    </row>
    <row r="195" s="14" customFormat="1">
      <c r="A195" s="14"/>
      <c r="B195" s="235"/>
      <c r="C195" s="236"/>
      <c r="D195" s="226" t="s">
        <v>169</v>
      </c>
      <c r="E195" s="236"/>
      <c r="F195" s="238" t="s">
        <v>292</v>
      </c>
      <c r="G195" s="236"/>
      <c r="H195" s="239">
        <v>145.69399999999999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169</v>
      </c>
      <c r="AU195" s="245" t="s">
        <v>80</v>
      </c>
      <c r="AV195" s="14" t="s">
        <v>80</v>
      </c>
      <c r="AW195" s="14" t="s">
        <v>4</v>
      </c>
      <c r="AX195" s="14" t="s">
        <v>78</v>
      </c>
      <c r="AY195" s="245" t="s">
        <v>158</v>
      </c>
    </row>
    <row r="196" s="2" customFormat="1" ht="16.5" customHeight="1">
      <c r="A196" s="40"/>
      <c r="B196" s="41"/>
      <c r="C196" s="206" t="s">
        <v>7</v>
      </c>
      <c r="D196" s="206" t="s">
        <v>160</v>
      </c>
      <c r="E196" s="207" t="s">
        <v>293</v>
      </c>
      <c r="F196" s="208" t="s">
        <v>294</v>
      </c>
      <c r="G196" s="209" t="s">
        <v>163</v>
      </c>
      <c r="H196" s="210">
        <v>0.59999999999999998</v>
      </c>
      <c r="I196" s="211"/>
      <c r="J196" s="212">
        <f>ROUND(I196*H196,2)</f>
        <v>0</v>
      </c>
      <c r="K196" s="208" t="s">
        <v>164</v>
      </c>
      <c r="L196" s="46"/>
      <c r="M196" s="213" t="s">
        <v>19</v>
      </c>
      <c r="N196" s="214" t="s">
        <v>41</v>
      </c>
      <c r="O196" s="86"/>
      <c r="P196" s="215">
        <f>O196*H196</f>
        <v>0</v>
      </c>
      <c r="Q196" s="215">
        <v>2.1600000000000001</v>
      </c>
      <c r="R196" s="215">
        <f>Q196*H196</f>
        <v>1.296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165</v>
      </c>
      <c r="AT196" s="217" t="s">
        <v>160</v>
      </c>
      <c r="AU196" s="217" t="s">
        <v>80</v>
      </c>
      <c r="AY196" s="19" t="s">
        <v>158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78</v>
      </c>
      <c r="BK196" s="218">
        <f>ROUND(I196*H196,2)</f>
        <v>0</v>
      </c>
      <c r="BL196" s="19" t="s">
        <v>165</v>
      </c>
      <c r="BM196" s="217" t="s">
        <v>295</v>
      </c>
    </row>
    <row r="197" s="2" customFormat="1">
      <c r="A197" s="40"/>
      <c r="B197" s="41"/>
      <c r="C197" s="42"/>
      <c r="D197" s="219" t="s">
        <v>167</v>
      </c>
      <c r="E197" s="42"/>
      <c r="F197" s="220" t="s">
        <v>296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167</v>
      </c>
      <c r="AU197" s="19" t="s">
        <v>80</v>
      </c>
    </row>
    <row r="198" s="13" customFormat="1">
      <c r="A198" s="13"/>
      <c r="B198" s="224"/>
      <c r="C198" s="225"/>
      <c r="D198" s="226" t="s">
        <v>169</v>
      </c>
      <c r="E198" s="227" t="s">
        <v>19</v>
      </c>
      <c r="F198" s="228" t="s">
        <v>297</v>
      </c>
      <c r="G198" s="225"/>
      <c r="H198" s="227" t="s">
        <v>19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169</v>
      </c>
      <c r="AU198" s="234" t="s">
        <v>80</v>
      </c>
      <c r="AV198" s="13" t="s">
        <v>78</v>
      </c>
      <c r="AW198" s="13" t="s">
        <v>32</v>
      </c>
      <c r="AX198" s="13" t="s">
        <v>70</v>
      </c>
      <c r="AY198" s="234" t="s">
        <v>158</v>
      </c>
    </row>
    <row r="199" s="14" customFormat="1">
      <c r="A199" s="14"/>
      <c r="B199" s="235"/>
      <c r="C199" s="236"/>
      <c r="D199" s="226" t="s">
        <v>169</v>
      </c>
      <c r="E199" s="237" t="s">
        <v>19</v>
      </c>
      <c r="F199" s="238" t="s">
        <v>298</v>
      </c>
      <c r="G199" s="236"/>
      <c r="H199" s="239">
        <v>0.59999999999999998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169</v>
      </c>
      <c r="AU199" s="245" t="s">
        <v>80</v>
      </c>
      <c r="AV199" s="14" t="s">
        <v>80</v>
      </c>
      <c r="AW199" s="14" t="s">
        <v>32</v>
      </c>
      <c r="AX199" s="14" t="s">
        <v>78</v>
      </c>
      <c r="AY199" s="245" t="s">
        <v>158</v>
      </c>
    </row>
    <row r="200" s="2" customFormat="1" ht="16.5" customHeight="1">
      <c r="A200" s="40"/>
      <c r="B200" s="41"/>
      <c r="C200" s="206" t="s">
        <v>299</v>
      </c>
      <c r="D200" s="206" t="s">
        <v>160</v>
      </c>
      <c r="E200" s="207" t="s">
        <v>300</v>
      </c>
      <c r="F200" s="208" t="s">
        <v>301</v>
      </c>
      <c r="G200" s="209" t="s">
        <v>249</v>
      </c>
      <c r="H200" s="210">
        <v>30</v>
      </c>
      <c r="I200" s="211"/>
      <c r="J200" s="212">
        <f>ROUND(I200*H200,2)</f>
        <v>0</v>
      </c>
      <c r="K200" s="208" t="s">
        <v>164</v>
      </c>
      <c r="L200" s="46"/>
      <c r="M200" s="213" t="s">
        <v>19</v>
      </c>
      <c r="N200" s="214" t="s">
        <v>41</v>
      </c>
      <c r="O200" s="86"/>
      <c r="P200" s="215">
        <f>O200*H200</f>
        <v>0</v>
      </c>
      <c r="Q200" s="215">
        <v>0.00148854</v>
      </c>
      <c r="R200" s="215">
        <f>Q200*H200</f>
        <v>0.0446562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165</v>
      </c>
      <c r="AT200" s="217" t="s">
        <v>160</v>
      </c>
      <c r="AU200" s="217" t="s">
        <v>80</v>
      </c>
      <c r="AY200" s="19" t="s">
        <v>158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78</v>
      </c>
      <c r="BK200" s="218">
        <f>ROUND(I200*H200,2)</f>
        <v>0</v>
      </c>
      <c r="BL200" s="19" t="s">
        <v>165</v>
      </c>
      <c r="BM200" s="217" t="s">
        <v>302</v>
      </c>
    </row>
    <row r="201" s="2" customFormat="1">
      <c r="A201" s="40"/>
      <c r="B201" s="41"/>
      <c r="C201" s="42"/>
      <c r="D201" s="219" t="s">
        <v>167</v>
      </c>
      <c r="E201" s="42"/>
      <c r="F201" s="220" t="s">
        <v>303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167</v>
      </c>
      <c r="AU201" s="19" t="s">
        <v>80</v>
      </c>
    </row>
    <row r="202" s="2" customFormat="1" ht="16.5" customHeight="1">
      <c r="A202" s="40"/>
      <c r="B202" s="41"/>
      <c r="C202" s="206" t="s">
        <v>304</v>
      </c>
      <c r="D202" s="206" t="s">
        <v>160</v>
      </c>
      <c r="E202" s="207" t="s">
        <v>305</v>
      </c>
      <c r="F202" s="208" t="s">
        <v>306</v>
      </c>
      <c r="G202" s="209" t="s">
        <v>163</v>
      </c>
      <c r="H202" s="210">
        <v>1.2</v>
      </c>
      <c r="I202" s="211"/>
      <c r="J202" s="212">
        <f>ROUND(I202*H202,2)</f>
        <v>0</v>
      </c>
      <c r="K202" s="208" t="s">
        <v>307</v>
      </c>
      <c r="L202" s="46"/>
      <c r="M202" s="213" t="s">
        <v>19</v>
      </c>
      <c r="N202" s="214" t="s">
        <v>41</v>
      </c>
      <c r="O202" s="86"/>
      <c r="P202" s="215">
        <f>O202*H202</f>
        <v>0</v>
      </c>
      <c r="Q202" s="215">
        <v>2.3010199999999998</v>
      </c>
      <c r="R202" s="215">
        <f>Q202*H202</f>
        <v>2.7612239999999999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165</v>
      </c>
      <c r="AT202" s="217" t="s">
        <v>160</v>
      </c>
      <c r="AU202" s="217" t="s">
        <v>80</v>
      </c>
      <c r="AY202" s="19" t="s">
        <v>158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78</v>
      </c>
      <c r="BK202" s="218">
        <f>ROUND(I202*H202,2)</f>
        <v>0</v>
      </c>
      <c r="BL202" s="19" t="s">
        <v>165</v>
      </c>
      <c r="BM202" s="217" t="s">
        <v>308</v>
      </c>
    </row>
    <row r="203" s="2" customFormat="1">
      <c r="A203" s="40"/>
      <c r="B203" s="41"/>
      <c r="C203" s="42"/>
      <c r="D203" s="219" t="s">
        <v>167</v>
      </c>
      <c r="E203" s="42"/>
      <c r="F203" s="220" t="s">
        <v>309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167</v>
      </c>
      <c r="AU203" s="19" t="s">
        <v>80</v>
      </c>
    </row>
    <row r="204" s="13" customFormat="1">
      <c r="A204" s="13"/>
      <c r="B204" s="224"/>
      <c r="C204" s="225"/>
      <c r="D204" s="226" t="s">
        <v>169</v>
      </c>
      <c r="E204" s="227" t="s">
        <v>19</v>
      </c>
      <c r="F204" s="228" t="s">
        <v>310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169</v>
      </c>
      <c r="AU204" s="234" t="s">
        <v>80</v>
      </c>
      <c r="AV204" s="13" t="s">
        <v>78</v>
      </c>
      <c r="AW204" s="13" t="s">
        <v>32</v>
      </c>
      <c r="AX204" s="13" t="s">
        <v>70</v>
      </c>
      <c r="AY204" s="234" t="s">
        <v>158</v>
      </c>
    </row>
    <row r="205" s="14" customFormat="1">
      <c r="A205" s="14"/>
      <c r="B205" s="235"/>
      <c r="C205" s="236"/>
      <c r="D205" s="226" t="s">
        <v>169</v>
      </c>
      <c r="E205" s="237" t="s">
        <v>19</v>
      </c>
      <c r="F205" s="238" t="s">
        <v>311</v>
      </c>
      <c r="G205" s="236"/>
      <c r="H205" s="239">
        <v>1.2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169</v>
      </c>
      <c r="AU205" s="245" t="s">
        <v>80</v>
      </c>
      <c r="AV205" s="14" t="s">
        <v>80</v>
      </c>
      <c r="AW205" s="14" t="s">
        <v>32</v>
      </c>
      <c r="AX205" s="14" t="s">
        <v>78</v>
      </c>
      <c r="AY205" s="245" t="s">
        <v>158</v>
      </c>
    </row>
    <row r="206" s="2" customFormat="1" ht="16.5" customHeight="1">
      <c r="A206" s="40"/>
      <c r="B206" s="41"/>
      <c r="C206" s="206" t="s">
        <v>312</v>
      </c>
      <c r="D206" s="206" t="s">
        <v>160</v>
      </c>
      <c r="E206" s="207" t="s">
        <v>313</v>
      </c>
      <c r="F206" s="208" t="s">
        <v>314</v>
      </c>
      <c r="G206" s="209" t="s">
        <v>163</v>
      </c>
      <c r="H206" s="210">
        <v>1.8</v>
      </c>
      <c r="I206" s="211"/>
      <c r="J206" s="212">
        <f>ROUND(I206*H206,2)</f>
        <v>0</v>
      </c>
      <c r="K206" s="208" t="s">
        <v>164</v>
      </c>
      <c r="L206" s="46"/>
      <c r="M206" s="213" t="s">
        <v>19</v>
      </c>
      <c r="N206" s="214" t="s">
        <v>41</v>
      </c>
      <c r="O206" s="86"/>
      <c r="P206" s="215">
        <f>O206*H206</f>
        <v>0</v>
      </c>
      <c r="Q206" s="215">
        <v>2.3010199999999998</v>
      </c>
      <c r="R206" s="215">
        <f>Q206*H206</f>
        <v>4.1418359999999996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165</v>
      </c>
      <c r="AT206" s="217" t="s">
        <v>160</v>
      </c>
      <c r="AU206" s="217" t="s">
        <v>80</v>
      </c>
      <c r="AY206" s="19" t="s">
        <v>158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78</v>
      </c>
      <c r="BK206" s="218">
        <f>ROUND(I206*H206,2)</f>
        <v>0</v>
      </c>
      <c r="BL206" s="19" t="s">
        <v>165</v>
      </c>
      <c r="BM206" s="217" t="s">
        <v>315</v>
      </c>
    </row>
    <row r="207" s="2" customFormat="1">
      <c r="A207" s="40"/>
      <c r="B207" s="41"/>
      <c r="C207" s="42"/>
      <c r="D207" s="219" t="s">
        <v>167</v>
      </c>
      <c r="E207" s="42"/>
      <c r="F207" s="220" t="s">
        <v>316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167</v>
      </c>
      <c r="AU207" s="19" t="s">
        <v>80</v>
      </c>
    </row>
    <row r="208" s="13" customFormat="1">
      <c r="A208" s="13"/>
      <c r="B208" s="224"/>
      <c r="C208" s="225"/>
      <c r="D208" s="226" t="s">
        <v>169</v>
      </c>
      <c r="E208" s="227" t="s">
        <v>19</v>
      </c>
      <c r="F208" s="228" t="s">
        <v>317</v>
      </c>
      <c r="G208" s="225"/>
      <c r="H208" s="227" t="s">
        <v>19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169</v>
      </c>
      <c r="AU208" s="234" t="s">
        <v>80</v>
      </c>
      <c r="AV208" s="13" t="s">
        <v>78</v>
      </c>
      <c r="AW208" s="13" t="s">
        <v>32</v>
      </c>
      <c r="AX208" s="13" t="s">
        <v>70</v>
      </c>
      <c r="AY208" s="234" t="s">
        <v>158</v>
      </c>
    </row>
    <row r="209" s="14" customFormat="1">
      <c r="A209" s="14"/>
      <c r="B209" s="235"/>
      <c r="C209" s="236"/>
      <c r="D209" s="226" t="s">
        <v>169</v>
      </c>
      <c r="E209" s="237" t="s">
        <v>19</v>
      </c>
      <c r="F209" s="238" t="s">
        <v>318</v>
      </c>
      <c r="G209" s="236"/>
      <c r="H209" s="239">
        <v>1.8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169</v>
      </c>
      <c r="AU209" s="245" t="s">
        <v>80</v>
      </c>
      <c r="AV209" s="14" t="s">
        <v>80</v>
      </c>
      <c r="AW209" s="14" t="s">
        <v>32</v>
      </c>
      <c r="AX209" s="14" t="s">
        <v>78</v>
      </c>
      <c r="AY209" s="245" t="s">
        <v>158</v>
      </c>
    </row>
    <row r="210" s="2" customFormat="1" ht="21.75" customHeight="1">
      <c r="A210" s="40"/>
      <c r="B210" s="41"/>
      <c r="C210" s="206" t="s">
        <v>319</v>
      </c>
      <c r="D210" s="206" t="s">
        <v>160</v>
      </c>
      <c r="E210" s="207" t="s">
        <v>320</v>
      </c>
      <c r="F210" s="208" t="s">
        <v>321</v>
      </c>
      <c r="G210" s="209" t="s">
        <v>163</v>
      </c>
      <c r="H210" s="210">
        <v>0.35999999999999999</v>
      </c>
      <c r="I210" s="211"/>
      <c r="J210" s="212">
        <f>ROUND(I210*H210,2)</f>
        <v>0</v>
      </c>
      <c r="K210" s="208" t="s">
        <v>164</v>
      </c>
      <c r="L210" s="46"/>
      <c r="M210" s="213" t="s">
        <v>19</v>
      </c>
      <c r="N210" s="214" t="s">
        <v>41</v>
      </c>
      <c r="O210" s="86"/>
      <c r="P210" s="215">
        <f>O210*H210</f>
        <v>0</v>
      </c>
      <c r="Q210" s="215">
        <v>2.3010222040000001</v>
      </c>
      <c r="R210" s="215">
        <f>Q210*H210</f>
        <v>0.82836799344000001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165</v>
      </c>
      <c r="AT210" s="217" t="s">
        <v>160</v>
      </c>
      <c r="AU210" s="217" t="s">
        <v>80</v>
      </c>
      <c r="AY210" s="19" t="s">
        <v>158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78</v>
      </c>
      <c r="BK210" s="218">
        <f>ROUND(I210*H210,2)</f>
        <v>0</v>
      </c>
      <c r="BL210" s="19" t="s">
        <v>165</v>
      </c>
      <c r="BM210" s="217" t="s">
        <v>322</v>
      </c>
    </row>
    <row r="211" s="2" customFormat="1">
      <c r="A211" s="40"/>
      <c r="B211" s="41"/>
      <c r="C211" s="42"/>
      <c r="D211" s="219" t="s">
        <v>167</v>
      </c>
      <c r="E211" s="42"/>
      <c r="F211" s="220" t="s">
        <v>323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167</v>
      </c>
      <c r="AU211" s="19" t="s">
        <v>80</v>
      </c>
    </row>
    <row r="212" s="13" customFormat="1">
      <c r="A212" s="13"/>
      <c r="B212" s="224"/>
      <c r="C212" s="225"/>
      <c r="D212" s="226" t="s">
        <v>169</v>
      </c>
      <c r="E212" s="227" t="s">
        <v>19</v>
      </c>
      <c r="F212" s="228" t="s">
        <v>324</v>
      </c>
      <c r="G212" s="225"/>
      <c r="H212" s="227" t="s">
        <v>19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169</v>
      </c>
      <c r="AU212" s="234" t="s">
        <v>80</v>
      </c>
      <c r="AV212" s="13" t="s">
        <v>78</v>
      </c>
      <c r="AW212" s="13" t="s">
        <v>32</v>
      </c>
      <c r="AX212" s="13" t="s">
        <v>70</v>
      </c>
      <c r="AY212" s="234" t="s">
        <v>158</v>
      </c>
    </row>
    <row r="213" s="14" customFormat="1">
      <c r="A213" s="14"/>
      <c r="B213" s="235"/>
      <c r="C213" s="236"/>
      <c r="D213" s="226" t="s">
        <v>169</v>
      </c>
      <c r="E213" s="237" t="s">
        <v>19</v>
      </c>
      <c r="F213" s="238" t="s">
        <v>325</v>
      </c>
      <c r="G213" s="236"/>
      <c r="H213" s="239">
        <v>0.35999999999999999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169</v>
      </c>
      <c r="AU213" s="245" t="s">
        <v>80</v>
      </c>
      <c r="AV213" s="14" t="s">
        <v>80</v>
      </c>
      <c r="AW213" s="14" t="s">
        <v>32</v>
      </c>
      <c r="AX213" s="14" t="s">
        <v>78</v>
      </c>
      <c r="AY213" s="245" t="s">
        <v>158</v>
      </c>
    </row>
    <row r="214" s="2" customFormat="1" ht="16.5" customHeight="1">
      <c r="A214" s="40"/>
      <c r="B214" s="41"/>
      <c r="C214" s="206" t="s">
        <v>326</v>
      </c>
      <c r="D214" s="206" t="s">
        <v>160</v>
      </c>
      <c r="E214" s="207" t="s">
        <v>327</v>
      </c>
      <c r="F214" s="208" t="s">
        <v>328</v>
      </c>
      <c r="G214" s="209" t="s">
        <v>236</v>
      </c>
      <c r="H214" s="210">
        <v>0.050000000000000003</v>
      </c>
      <c r="I214" s="211"/>
      <c r="J214" s="212">
        <f>ROUND(I214*H214,2)</f>
        <v>0</v>
      </c>
      <c r="K214" s="208" t="s">
        <v>164</v>
      </c>
      <c r="L214" s="46"/>
      <c r="M214" s="213" t="s">
        <v>19</v>
      </c>
      <c r="N214" s="214" t="s">
        <v>41</v>
      </c>
      <c r="O214" s="86"/>
      <c r="P214" s="215">
        <f>O214*H214</f>
        <v>0</v>
      </c>
      <c r="Q214" s="215">
        <v>1.0606207999999999</v>
      </c>
      <c r="R214" s="215">
        <f>Q214*H214</f>
        <v>0.053031040000000002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165</v>
      </c>
      <c r="AT214" s="217" t="s">
        <v>160</v>
      </c>
      <c r="AU214" s="217" t="s">
        <v>80</v>
      </c>
      <c r="AY214" s="19" t="s">
        <v>158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78</v>
      </c>
      <c r="BK214" s="218">
        <f>ROUND(I214*H214,2)</f>
        <v>0</v>
      </c>
      <c r="BL214" s="19" t="s">
        <v>165</v>
      </c>
      <c r="BM214" s="217" t="s">
        <v>329</v>
      </c>
    </row>
    <row r="215" s="2" customFormat="1">
      <c r="A215" s="40"/>
      <c r="B215" s="41"/>
      <c r="C215" s="42"/>
      <c r="D215" s="219" t="s">
        <v>167</v>
      </c>
      <c r="E215" s="42"/>
      <c r="F215" s="220" t="s">
        <v>330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167</v>
      </c>
      <c r="AU215" s="19" t="s">
        <v>80</v>
      </c>
    </row>
    <row r="216" s="2" customFormat="1" ht="21.75" customHeight="1">
      <c r="A216" s="40"/>
      <c r="B216" s="41"/>
      <c r="C216" s="206" t="s">
        <v>331</v>
      </c>
      <c r="D216" s="206" t="s">
        <v>160</v>
      </c>
      <c r="E216" s="207" t="s">
        <v>332</v>
      </c>
      <c r="F216" s="208" t="s">
        <v>333</v>
      </c>
      <c r="G216" s="209" t="s">
        <v>163</v>
      </c>
      <c r="H216" s="210">
        <v>1.25</v>
      </c>
      <c r="I216" s="211"/>
      <c r="J216" s="212">
        <f>ROUND(I216*H216,2)</f>
        <v>0</v>
      </c>
      <c r="K216" s="208" t="s">
        <v>164</v>
      </c>
      <c r="L216" s="46"/>
      <c r="M216" s="213" t="s">
        <v>19</v>
      </c>
      <c r="N216" s="214" t="s">
        <v>41</v>
      </c>
      <c r="O216" s="86"/>
      <c r="P216" s="215">
        <f>O216*H216</f>
        <v>0</v>
      </c>
      <c r="Q216" s="215">
        <v>2.5018722040000001</v>
      </c>
      <c r="R216" s="215">
        <f>Q216*H216</f>
        <v>3.127340255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165</v>
      </c>
      <c r="AT216" s="217" t="s">
        <v>160</v>
      </c>
      <c r="AU216" s="217" t="s">
        <v>80</v>
      </c>
      <c r="AY216" s="19" t="s">
        <v>158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78</v>
      </c>
      <c r="BK216" s="218">
        <f>ROUND(I216*H216,2)</f>
        <v>0</v>
      </c>
      <c r="BL216" s="19" t="s">
        <v>165</v>
      </c>
      <c r="BM216" s="217" t="s">
        <v>334</v>
      </c>
    </row>
    <row r="217" s="2" customFormat="1">
      <c r="A217" s="40"/>
      <c r="B217" s="41"/>
      <c r="C217" s="42"/>
      <c r="D217" s="219" t="s">
        <v>167</v>
      </c>
      <c r="E217" s="42"/>
      <c r="F217" s="220" t="s">
        <v>335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167</v>
      </c>
      <c r="AU217" s="19" t="s">
        <v>80</v>
      </c>
    </row>
    <row r="218" s="14" customFormat="1">
      <c r="A218" s="14"/>
      <c r="B218" s="235"/>
      <c r="C218" s="236"/>
      <c r="D218" s="226" t="s">
        <v>169</v>
      </c>
      <c r="E218" s="237" t="s">
        <v>19</v>
      </c>
      <c r="F218" s="238" t="s">
        <v>336</v>
      </c>
      <c r="G218" s="236"/>
      <c r="H218" s="239">
        <v>1.25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169</v>
      </c>
      <c r="AU218" s="245" t="s">
        <v>80</v>
      </c>
      <c r="AV218" s="14" t="s">
        <v>80</v>
      </c>
      <c r="AW218" s="14" t="s">
        <v>32</v>
      </c>
      <c r="AX218" s="14" t="s">
        <v>78</v>
      </c>
      <c r="AY218" s="245" t="s">
        <v>158</v>
      </c>
    </row>
    <row r="219" s="2" customFormat="1" ht="16.5" customHeight="1">
      <c r="A219" s="40"/>
      <c r="B219" s="41"/>
      <c r="C219" s="206" t="s">
        <v>337</v>
      </c>
      <c r="D219" s="206" t="s">
        <v>160</v>
      </c>
      <c r="E219" s="207" t="s">
        <v>338</v>
      </c>
      <c r="F219" s="208" t="s">
        <v>339</v>
      </c>
      <c r="G219" s="209" t="s">
        <v>236</v>
      </c>
      <c r="H219" s="210">
        <v>0.10000000000000001</v>
      </c>
      <c r="I219" s="211"/>
      <c r="J219" s="212">
        <f>ROUND(I219*H219,2)</f>
        <v>0</v>
      </c>
      <c r="K219" s="208" t="s">
        <v>164</v>
      </c>
      <c r="L219" s="46"/>
      <c r="M219" s="213" t="s">
        <v>19</v>
      </c>
      <c r="N219" s="214" t="s">
        <v>41</v>
      </c>
      <c r="O219" s="86"/>
      <c r="P219" s="215">
        <f>O219*H219</f>
        <v>0</v>
      </c>
      <c r="Q219" s="215">
        <v>1.0606207999999999</v>
      </c>
      <c r="R219" s="215">
        <f>Q219*H219</f>
        <v>0.10606208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165</v>
      </c>
      <c r="AT219" s="217" t="s">
        <v>160</v>
      </c>
      <c r="AU219" s="217" t="s">
        <v>80</v>
      </c>
      <c r="AY219" s="19" t="s">
        <v>158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78</v>
      </c>
      <c r="BK219" s="218">
        <f>ROUND(I219*H219,2)</f>
        <v>0</v>
      </c>
      <c r="BL219" s="19" t="s">
        <v>165</v>
      </c>
      <c r="BM219" s="217" t="s">
        <v>340</v>
      </c>
    </row>
    <row r="220" s="2" customFormat="1">
      <c r="A220" s="40"/>
      <c r="B220" s="41"/>
      <c r="C220" s="42"/>
      <c r="D220" s="219" t="s">
        <v>167</v>
      </c>
      <c r="E220" s="42"/>
      <c r="F220" s="220" t="s">
        <v>341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167</v>
      </c>
      <c r="AU220" s="19" t="s">
        <v>80</v>
      </c>
    </row>
    <row r="221" s="2" customFormat="1" ht="16.5" customHeight="1">
      <c r="A221" s="40"/>
      <c r="B221" s="41"/>
      <c r="C221" s="206" t="s">
        <v>342</v>
      </c>
      <c r="D221" s="206" t="s">
        <v>160</v>
      </c>
      <c r="E221" s="207" t="s">
        <v>343</v>
      </c>
      <c r="F221" s="208" t="s">
        <v>344</v>
      </c>
      <c r="G221" s="209" t="s">
        <v>163</v>
      </c>
      <c r="H221" s="210">
        <v>1.6000000000000001</v>
      </c>
      <c r="I221" s="211"/>
      <c r="J221" s="212">
        <f>ROUND(I221*H221,2)</f>
        <v>0</v>
      </c>
      <c r="K221" s="208" t="s">
        <v>164</v>
      </c>
      <c r="L221" s="46"/>
      <c r="M221" s="213" t="s">
        <v>19</v>
      </c>
      <c r="N221" s="214" t="s">
        <v>41</v>
      </c>
      <c r="O221" s="86"/>
      <c r="P221" s="215">
        <f>O221*H221</f>
        <v>0</v>
      </c>
      <c r="Q221" s="215">
        <v>2.5018722040000001</v>
      </c>
      <c r="R221" s="215">
        <f>Q221*H221</f>
        <v>4.0029955264000003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165</v>
      </c>
      <c r="AT221" s="217" t="s">
        <v>160</v>
      </c>
      <c r="AU221" s="217" t="s">
        <v>80</v>
      </c>
      <c r="AY221" s="19" t="s">
        <v>158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78</v>
      </c>
      <c r="BK221" s="218">
        <f>ROUND(I221*H221,2)</f>
        <v>0</v>
      </c>
      <c r="BL221" s="19" t="s">
        <v>165</v>
      </c>
      <c r="BM221" s="217" t="s">
        <v>345</v>
      </c>
    </row>
    <row r="222" s="2" customFormat="1">
      <c r="A222" s="40"/>
      <c r="B222" s="41"/>
      <c r="C222" s="42"/>
      <c r="D222" s="219" t="s">
        <v>167</v>
      </c>
      <c r="E222" s="42"/>
      <c r="F222" s="220" t="s">
        <v>346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167</v>
      </c>
      <c r="AU222" s="19" t="s">
        <v>80</v>
      </c>
    </row>
    <row r="223" s="14" customFormat="1">
      <c r="A223" s="14"/>
      <c r="B223" s="235"/>
      <c r="C223" s="236"/>
      <c r="D223" s="226" t="s">
        <v>169</v>
      </c>
      <c r="E223" s="237" t="s">
        <v>19</v>
      </c>
      <c r="F223" s="238" t="s">
        <v>213</v>
      </c>
      <c r="G223" s="236"/>
      <c r="H223" s="239">
        <v>1.6000000000000001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169</v>
      </c>
      <c r="AU223" s="245" t="s">
        <v>80</v>
      </c>
      <c r="AV223" s="14" t="s">
        <v>80</v>
      </c>
      <c r="AW223" s="14" t="s">
        <v>32</v>
      </c>
      <c r="AX223" s="14" t="s">
        <v>78</v>
      </c>
      <c r="AY223" s="245" t="s">
        <v>158</v>
      </c>
    </row>
    <row r="224" s="12" customFormat="1" ht="22.8" customHeight="1">
      <c r="A224" s="12"/>
      <c r="B224" s="190"/>
      <c r="C224" s="191"/>
      <c r="D224" s="192" t="s">
        <v>69</v>
      </c>
      <c r="E224" s="204" t="s">
        <v>180</v>
      </c>
      <c r="F224" s="204" t="s">
        <v>347</v>
      </c>
      <c r="G224" s="191"/>
      <c r="H224" s="191"/>
      <c r="I224" s="194"/>
      <c r="J224" s="205">
        <f>BK224</f>
        <v>0</v>
      </c>
      <c r="K224" s="191"/>
      <c r="L224" s="196"/>
      <c r="M224" s="197"/>
      <c r="N224" s="198"/>
      <c r="O224" s="198"/>
      <c r="P224" s="199">
        <f>SUM(P225:P292)</f>
        <v>0</v>
      </c>
      <c r="Q224" s="198"/>
      <c r="R224" s="199">
        <f>SUM(R225:R292)</f>
        <v>73.678750298599994</v>
      </c>
      <c r="S224" s="198"/>
      <c r="T224" s="200">
        <f>SUM(T225:T292)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1" t="s">
        <v>78</v>
      </c>
      <c r="AT224" s="202" t="s">
        <v>69</v>
      </c>
      <c r="AU224" s="202" t="s">
        <v>78</v>
      </c>
      <c r="AY224" s="201" t="s">
        <v>158</v>
      </c>
      <c r="BK224" s="203">
        <f>SUM(BK225:BK292)</f>
        <v>0</v>
      </c>
    </row>
    <row r="225" s="2" customFormat="1" ht="24.15" customHeight="1">
      <c r="A225" s="40"/>
      <c r="B225" s="41"/>
      <c r="C225" s="206" t="s">
        <v>348</v>
      </c>
      <c r="D225" s="206" t="s">
        <v>160</v>
      </c>
      <c r="E225" s="207" t="s">
        <v>349</v>
      </c>
      <c r="F225" s="208" t="s">
        <v>350</v>
      </c>
      <c r="G225" s="209" t="s">
        <v>163</v>
      </c>
      <c r="H225" s="210">
        <v>6.7999999999999998</v>
      </c>
      <c r="I225" s="211"/>
      <c r="J225" s="212">
        <f>ROUND(I225*H225,2)</f>
        <v>0</v>
      </c>
      <c r="K225" s="208" t="s">
        <v>164</v>
      </c>
      <c r="L225" s="46"/>
      <c r="M225" s="213" t="s">
        <v>19</v>
      </c>
      <c r="N225" s="214" t="s">
        <v>41</v>
      </c>
      <c r="O225" s="86"/>
      <c r="P225" s="215">
        <f>O225*H225</f>
        <v>0</v>
      </c>
      <c r="Q225" s="215">
        <v>1.8775</v>
      </c>
      <c r="R225" s="215">
        <f>Q225*H225</f>
        <v>12.767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165</v>
      </c>
      <c r="AT225" s="217" t="s">
        <v>160</v>
      </c>
      <c r="AU225" s="217" t="s">
        <v>80</v>
      </c>
      <c r="AY225" s="19" t="s">
        <v>158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78</v>
      </c>
      <c r="BK225" s="218">
        <f>ROUND(I225*H225,2)</f>
        <v>0</v>
      </c>
      <c r="BL225" s="19" t="s">
        <v>165</v>
      </c>
      <c r="BM225" s="217" t="s">
        <v>351</v>
      </c>
    </row>
    <row r="226" s="2" customFormat="1">
      <c r="A226" s="40"/>
      <c r="B226" s="41"/>
      <c r="C226" s="42"/>
      <c r="D226" s="219" t="s">
        <v>167</v>
      </c>
      <c r="E226" s="42"/>
      <c r="F226" s="220" t="s">
        <v>352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167</v>
      </c>
      <c r="AU226" s="19" t="s">
        <v>80</v>
      </c>
    </row>
    <row r="227" s="13" customFormat="1">
      <c r="A227" s="13"/>
      <c r="B227" s="224"/>
      <c r="C227" s="225"/>
      <c r="D227" s="226" t="s">
        <v>169</v>
      </c>
      <c r="E227" s="227" t="s">
        <v>19</v>
      </c>
      <c r="F227" s="228" t="s">
        <v>353</v>
      </c>
      <c r="G227" s="225"/>
      <c r="H227" s="227" t="s">
        <v>19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169</v>
      </c>
      <c r="AU227" s="234" t="s">
        <v>80</v>
      </c>
      <c r="AV227" s="13" t="s">
        <v>78</v>
      </c>
      <c r="AW227" s="13" t="s">
        <v>32</v>
      </c>
      <c r="AX227" s="13" t="s">
        <v>70</v>
      </c>
      <c r="AY227" s="234" t="s">
        <v>158</v>
      </c>
    </row>
    <row r="228" s="14" customFormat="1">
      <c r="A228" s="14"/>
      <c r="B228" s="235"/>
      <c r="C228" s="236"/>
      <c r="D228" s="226" t="s">
        <v>169</v>
      </c>
      <c r="E228" s="237" t="s">
        <v>19</v>
      </c>
      <c r="F228" s="238" t="s">
        <v>354</v>
      </c>
      <c r="G228" s="236"/>
      <c r="H228" s="239">
        <v>6.7999999999999998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169</v>
      </c>
      <c r="AU228" s="245" t="s">
        <v>80</v>
      </c>
      <c r="AV228" s="14" t="s">
        <v>80</v>
      </c>
      <c r="AW228" s="14" t="s">
        <v>32</v>
      </c>
      <c r="AX228" s="14" t="s">
        <v>78</v>
      </c>
      <c r="AY228" s="245" t="s">
        <v>158</v>
      </c>
    </row>
    <row r="229" s="2" customFormat="1" ht="24.15" customHeight="1">
      <c r="A229" s="40"/>
      <c r="B229" s="41"/>
      <c r="C229" s="206" t="s">
        <v>355</v>
      </c>
      <c r="D229" s="206" t="s">
        <v>160</v>
      </c>
      <c r="E229" s="207" t="s">
        <v>356</v>
      </c>
      <c r="F229" s="208" t="s">
        <v>357</v>
      </c>
      <c r="G229" s="209" t="s">
        <v>255</v>
      </c>
      <c r="H229" s="210">
        <v>13</v>
      </c>
      <c r="I229" s="211"/>
      <c r="J229" s="212">
        <f>ROUND(I229*H229,2)</f>
        <v>0</v>
      </c>
      <c r="K229" s="208" t="s">
        <v>164</v>
      </c>
      <c r="L229" s="46"/>
      <c r="M229" s="213" t="s">
        <v>19</v>
      </c>
      <c r="N229" s="214" t="s">
        <v>41</v>
      </c>
      <c r="O229" s="86"/>
      <c r="P229" s="215">
        <f>O229*H229</f>
        <v>0</v>
      </c>
      <c r="Q229" s="215">
        <v>0.73558274000000001</v>
      </c>
      <c r="R229" s="215">
        <f>Q229*H229</f>
        <v>9.5625756200000005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165</v>
      </c>
      <c r="AT229" s="217" t="s">
        <v>160</v>
      </c>
      <c r="AU229" s="217" t="s">
        <v>80</v>
      </c>
      <c r="AY229" s="19" t="s">
        <v>158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78</v>
      </c>
      <c r="BK229" s="218">
        <f>ROUND(I229*H229,2)</f>
        <v>0</v>
      </c>
      <c r="BL229" s="19" t="s">
        <v>165</v>
      </c>
      <c r="BM229" s="217" t="s">
        <v>358</v>
      </c>
    </row>
    <row r="230" s="2" customFormat="1">
      <c r="A230" s="40"/>
      <c r="B230" s="41"/>
      <c r="C230" s="42"/>
      <c r="D230" s="219" t="s">
        <v>167</v>
      </c>
      <c r="E230" s="42"/>
      <c r="F230" s="220" t="s">
        <v>359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167</v>
      </c>
      <c r="AU230" s="19" t="s">
        <v>80</v>
      </c>
    </row>
    <row r="231" s="2" customFormat="1" ht="37.8" customHeight="1">
      <c r="A231" s="40"/>
      <c r="B231" s="41"/>
      <c r="C231" s="206" t="s">
        <v>360</v>
      </c>
      <c r="D231" s="206" t="s">
        <v>160</v>
      </c>
      <c r="E231" s="207" t="s">
        <v>361</v>
      </c>
      <c r="F231" s="208" t="s">
        <v>362</v>
      </c>
      <c r="G231" s="209" t="s">
        <v>255</v>
      </c>
      <c r="H231" s="210">
        <v>1.7</v>
      </c>
      <c r="I231" s="211"/>
      <c r="J231" s="212">
        <f>ROUND(I231*H231,2)</f>
        <v>0</v>
      </c>
      <c r="K231" s="208" t="s">
        <v>164</v>
      </c>
      <c r="L231" s="46"/>
      <c r="M231" s="213" t="s">
        <v>19</v>
      </c>
      <c r="N231" s="214" t="s">
        <v>41</v>
      </c>
      <c r="O231" s="86"/>
      <c r="P231" s="215">
        <f>O231*H231</f>
        <v>0</v>
      </c>
      <c r="Q231" s="215">
        <v>0.30465441799999998</v>
      </c>
      <c r="R231" s="215">
        <f>Q231*H231</f>
        <v>0.51791251059999999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165</v>
      </c>
      <c r="AT231" s="217" t="s">
        <v>160</v>
      </c>
      <c r="AU231" s="217" t="s">
        <v>80</v>
      </c>
      <c r="AY231" s="19" t="s">
        <v>158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78</v>
      </c>
      <c r="BK231" s="218">
        <f>ROUND(I231*H231,2)</f>
        <v>0</v>
      </c>
      <c r="BL231" s="19" t="s">
        <v>165</v>
      </c>
      <c r="BM231" s="217" t="s">
        <v>363</v>
      </c>
    </row>
    <row r="232" s="2" customFormat="1">
      <c r="A232" s="40"/>
      <c r="B232" s="41"/>
      <c r="C232" s="42"/>
      <c r="D232" s="219" t="s">
        <v>167</v>
      </c>
      <c r="E232" s="42"/>
      <c r="F232" s="220" t="s">
        <v>364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167</v>
      </c>
      <c r="AU232" s="19" t="s">
        <v>80</v>
      </c>
    </row>
    <row r="233" s="14" customFormat="1">
      <c r="A233" s="14"/>
      <c r="B233" s="235"/>
      <c r="C233" s="236"/>
      <c r="D233" s="226" t="s">
        <v>169</v>
      </c>
      <c r="E233" s="237" t="s">
        <v>19</v>
      </c>
      <c r="F233" s="238" t="s">
        <v>365</v>
      </c>
      <c r="G233" s="236"/>
      <c r="H233" s="239">
        <v>1.7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169</v>
      </c>
      <c r="AU233" s="245" t="s">
        <v>80</v>
      </c>
      <c r="AV233" s="14" t="s">
        <v>80</v>
      </c>
      <c r="AW233" s="14" t="s">
        <v>32</v>
      </c>
      <c r="AX233" s="14" t="s">
        <v>78</v>
      </c>
      <c r="AY233" s="245" t="s">
        <v>158</v>
      </c>
    </row>
    <row r="234" s="2" customFormat="1" ht="16.5" customHeight="1">
      <c r="A234" s="40"/>
      <c r="B234" s="41"/>
      <c r="C234" s="206" t="s">
        <v>366</v>
      </c>
      <c r="D234" s="206" t="s">
        <v>160</v>
      </c>
      <c r="E234" s="207" t="s">
        <v>367</v>
      </c>
      <c r="F234" s="208" t="s">
        <v>368</v>
      </c>
      <c r="G234" s="209" t="s">
        <v>369</v>
      </c>
      <c r="H234" s="210">
        <v>14</v>
      </c>
      <c r="I234" s="211"/>
      <c r="J234" s="212">
        <f>ROUND(I234*H234,2)</f>
        <v>0</v>
      </c>
      <c r="K234" s="208" t="s">
        <v>164</v>
      </c>
      <c r="L234" s="46"/>
      <c r="M234" s="213" t="s">
        <v>19</v>
      </c>
      <c r="N234" s="214" t="s">
        <v>41</v>
      </c>
      <c r="O234" s="86"/>
      <c r="P234" s="215">
        <f>O234*H234</f>
        <v>0</v>
      </c>
      <c r="Q234" s="215">
        <v>0.031953000000000002</v>
      </c>
      <c r="R234" s="215">
        <f>Q234*H234</f>
        <v>0.44734200000000002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165</v>
      </c>
      <c r="AT234" s="217" t="s">
        <v>160</v>
      </c>
      <c r="AU234" s="217" t="s">
        <v>80</v>
      </c>
      <c r="AY234" s="19" t="s">
        <v>158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78</v>
      </c>
      <c r="BK234" s="218">
        <f>ROUND(I234*H234,2)</f>
        <v>0</v>
      </c>
      <c r="BL234" s="19" t="s">
        <v>165</v>
      </c>
      <c r="BM234" s="217" t="s">
        <v>370</v>
      </c>
    </row>
    <row r="235" s="2" customFormat="1">
      <c r="A235" s="40"/>
      <c r="B235" s="41"/>
      <c r="C235" s="42"/>
      <c r="D235" s="219" t="s">
        <v>167</v>
      </c>
      <c r="E235" s="42"/>
      <c r="F235" s="220" t="s">
        <v>371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167</v>
      </c>
      <c r="AU235" s="19" t="s">
        <v>80</v>
      </c>
    </row>
    <row r="236" s="2" customFormat="1" ht="16.5" customHeight="1">
      <c r="A236" s="40"/>
      <c r="B236" s="41"/>
      <c r="C236" s="206" t="s">
        <v>372</v>
      </c>
      <c r="D236" s="206" t="s">
        <v>160</v>
      </c>
      <c r="E236" s="207" t="s">
        <v>373</v>
      </c>
      <c r="F236" s="208" t="s">
        <v>374</v>
      </c>
      <c r="G236" s="209" t="s">
        <v>163</v>
      </c>
      <c r="H236" s="210">
        <v>0.752</v>
      </c>
      <c r="I236" s="211"/>
      <c r="J236" s="212">
        <f>ROUND(I236*H236,2)</f>
        <v>0</v>
      </c>
      <c r="K236" s="208" t="s">
        <v>164</v>
      </c>
      <c r="L236" s="46"/>
      <c r="M236" s="213" t="s">
        <v>19</v>
      </c>
      <c r="N236" s="214" t="s">
        <v>41</v>
      </c>
      <c r="O236" s="86"/>
      <c r="P236" s="215">
        <f>O236*H236</f>
        <v>0</v>
      </c>
      <c r="Q236" s="215">
        <v>1.94302</v>
      </c>
      <c r="R236" s="215">
        <f>Q236*H236</f>
        <v>1.4611510400000001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165</v>
      </c>
      <c r="AT236" s="217" t="s">
        <v>160</v>
      </c>
      <c r="AU236" s="217" t="s">
        <v>80</v>
      </c>
      <c r="AY236" s="19" t="s">
        <v>158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78</v>
      </c>
      <c r="BK236" s="218">
        <f>ROUND(I236*H236,2)</f>
        <v>0</v>
      </c>
      <c r="BL236" s="19" t="s">
        <v>165</v>
      </c>
      <c r="BM236" s="217" t="s">
        <v>375</v>
      </c>
    </row>
    <row r="237" s="2" customFormat="1">
      <c r="A237" s="40"/>
      <c r="B237" s="41"/>
      <c r="C237" s="42"/>
      <c r="D237" s="219" t="s">
        <v>167</v>
      </c>
      <c r="E237" s="42"/>
      <c r="F237" s="220" t="s">
        <v>376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167</v>
      </c>
      <c r="AU237" s="19" t="s">
        <v>80</v>
      </c>
    </row>
    <row r="238" s="13" customFormat="1">
      <c r="A238" s="13"/>
      <c r="B238" s="224"/>
      <c r="C238" s="225"/>
      <c r="D238" s="226" t="s">
        <v>169</v>
      </c>
      <c r="E238" s="227" t="s">
        <v>19</v>
      </c>
      <c r="F238" s="228" t="s">
        <v>377</v>
      </c>
      <c r="G238" s="225"/>
      <c r="H238" s="227" t="s">
        <v>19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169</v>
      </c>
      <c r="AU238" s="234" t="s">
        <v>80</v>
      </c>
      <c r="AV238" s="13" t="s">
        <v>78</v>
      </c>
      <c r="AW238" s="13" t="s">
        <v>32</v>
      </c>
      <c r="AX238" s="13" t="s">
        <v>70</v>
      </c>
      <c r="AY238" s="234" t="s">
        <v>158</v>
      </c>
    </row>
    <row r="239" s="14" customFormat="1">
      <c r="A239" s="14"/>
      <c r="B239" s="235"/>
      <c r="C239" s="236"/>
      <c r="D239" s="226" t="s">
        <v>169</v>
      </c>
      <c r="E239" s="237" t="s">
        <v>19</v>
      </c>
      <c r="F239" s="238" t="s">
        <v>378</v>
      </c>
      <c r="G239" s="236"/>
      <c r="H239" s="239">
        <v>0.17699999999999999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169</v>
      </c>
      <c r="AU239" s="245" t="s">
        <v>80</v>
      </c>
      <c r="AV239" s="14" t="s">
        <v>80</v>
      </c>
      <c r="AW239" s="14" t="s">
        <v>32</v>
      </c>
      <c r="AX239" s="14" t="s">
        <v>70</v>
      </c>
      <c r="AY239" s="245" t="s">
        <v>158</v>
      </c>
    </row>
    <row r="240" s="13" customFormat="1">
      <c r="A240" s="13"/>
      <c r="B240" s="224"/>
      <c r="C240" s="225"/>
      <c r="D240" s="226" t="s">
        <v>169</v>
      </c>
      <c r="E240" s="227" t="s">
        <v>19</v>
      </c>
      <c r="F240" s="228" t="s">
        <v>379</v>
      </c>
      <c r="G240" s="225"/>
      <c r="H240" s="227" t="s">
        <v>19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169</v>
      </c>
      <c r="AU240" s="234" t="s">
        <v>80</v>
      </c>
      <c r="AV240" s="13" t="s">
        <v>78</v>
      </c>
      <c r="AW240" s="13" t="s">
        <v>32</v>
      </c>
      <c r="AX240" s="13" t="s">
        <v>70</v>
      </c>
      <c r="AY240" s="234" t="s">
        <v>158</v>
      </c>
    </row>
    <row r="241" s="14" customFormat="1">
      <c r="A241" s="14"/>
      <c r="B241" s="235"/>
      <c r="C241" s="236"/>
      <c r="D241" s="226" t="s">
        <v>169</v>
      </c>
      <c r="E241" s="237" t="s">
        <v>19</v>
      </c>
      <c r="F241" s="238" t="s">
        <v>380</v>
      </c>
      <c r="G241" s="236"/>
      <c r="H241" s="239">
        <v>0.056000000000000001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169</v>
      </c>
      <c r="AU241" s="245" t="s">
        <v>80</v>
      </c>
      <c r="AV241" s="14" t="s">
        <v>80</v>
      </c>
      <c r="AW241" s="14" t="s">
        <v>32</v>
      </c>
      <c r="AX241" s="14" t="s">
        <v>70</v>
      </c>
      <c r="AY241" s="245" t="s">
        <v>158</v>
      </c>
    </row>
    <row r="242" s="13" customFormat="1">
      <c r="A242" s="13"/>
      <c r="B242" s="224"/>
      <c r="C242" s="225"/>
      <c r="D242" s="226" t="s">
        <v>169</v>
      </c>
      <c r="E242" s="227" t="s">
        <v>19</v>
      </c>
      <c r="F242" s="228" t="s">
        <v>381</v>
      </c>
      <c r="G242" s="225"/>
      <c r="H242" s="227" t="s">
        <v>19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169</v>
      </c>
      <c r="AU242" s="234" t="s">
        <v>80</v>
      </c>
      <c r="AV242" s="13" t="s">
        <v>78</v>
      </c>
      <c r="AW242" s="13" t="s">
        <v>32</v>
      </c>
      <c r="AX242" s="13" t="s">
        <v>70</v>
      </c>
      <c r="AY242" s="234" t="s">
        <v>158</v>
      </c>
    </row>
    <row r="243" s="14" customFormat="1">
      <c r="A243" s="14"/>
      <c r="B243" s="235"/>
      <c r="C243" s="236"/>
      <c r="D243" s="226" t="s">
        <v>169</v>
      </c>
      <c r="E243" s="237" t="s">
        <v>19</v>
      </c>
      <c r="F243" s="238" t="s">
        <v>382</v>
      </c>
      <c r="G243" s="236"/>
      <c r="H243" s="239">
        <v>0.185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169</v>
      </c>
      <c r="AU243" s="245" t="s">
        <v>80</v>
      </c>
      <c r="AV243" s="14" t="s">
        <v>80</v>
      </c>
      <c r="AW243" s="14" t="s">
        <v>32</v>
      </c>
      <c r="AX243" s="14" t="s">
        <v>70</v>
      </c>
      <c r="AY243" s="245" t="s">
        <v>158</v>
      </c>
    </row>
    <row r="244" s="13" customFormat="1">
      <c r="A244" s="13"/>
      <c r="B244" s="224"/>
      <c r="C244" s="225"/>
      <c r="D244" s="226" t="s">
        <v>169</v>
      </c>
      <c r="E244" s="227" t="s">
        <v>19</v>
      </c>
      <c r="F244" s="228" t="s">
        <v>383</v>
      </c>
      <c r="G244" s="225"/>
      <c r="H244" s="227" t="s">
        <v>19</v>
      </c>
      <c r="I244" s="229"/>
      <c r="J244" s="225"/>
      <c r="K244" s="225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169</v>
      </c>
      <c r="AU244" s="234" t="s">
        <v>80</v>
      </c>
      <c r="AV244" s="13" t="s">
        <v>78</v>
      </c>
      <c r="AW244" s="13" t="s">
        <v>32</v>
      </c>
      <c r="AX244" s="13" t="s">
        <v>70</v>
      </c>
      <c r="AY244" s="234" t="s">
        <v>158</v>
      </c>
    </row>
    <row r="245" s="14" customFormat="1">
      <c r="A245" s="14"/>
      <c r="B245" s="235"/>
      <c r="C245" s="236"/>
      <c r="D245" s="226" t="s">
        <v>169</v>
      </c>
      <c r="E245" s="237" t="s">
        <v>19</v>
      </c>
      <c r="F245" s="238" t="s">
        <v>384</v>
      </c>
      <c r="G245" s="236"/>
      <c r="H245" s="239">
        <v>0.19400000000000001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169</v>
      </c>
      <c r="AU245" s="245" t="s">
        <v>80</v>
      </c>
      <c r="AV245" s="14" t="s">
        <v>80</v>
      </c>
      <c r="AW245" s="14" t="s">
        <v>32</v>
      </c>
      <c r="AX245" s="14" t="s">
        <v>70</v>
      </c>
      <c r="AY245" s="245" t="s">
        <v>158</v>
      </c>
    </row>
    <row r="246" s="13" customFormat="1">
      <c r="A246" s="13"/>
      <c r="B246" s="224"/>
      <c r="C246" s="225"/>
      <c r="D246" s="226" t="s">
        <v>169</v>
      </c>
      <c r="E246" s="227" t="s">
        <v>19</v>
      </c>
      <c r="F246" s="228" t="s">
        <v>385</v>
      </c>
      <c r="G246" s="225"/>
      <c r="H246" s="227" t="s">
        <v>19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169</v>
      </c>
      <c r="AU246" s="234" t="s">
        <v>80</v>
      </c>
      <c r="AV246" s="13" t="s">
        <v>78</v>
      </c>
      <c r="AW246" s="13" t="s">
        <v>32</v>
      </c>
      <c r="AX246" s="13" t="s">
        <v>70</v>
      </c>
      <c r="AY246" s="234" t="s">
        <v>158</v>
      </c>
    </row>
    <row r="247" s="14" customFormat="1">
      <c r="A247" s="14"/>
      <c r="B247" s="235"/>
      <c r="C247" s="236"/>
      <c r="D247" s="226" t="s">
        <v>169</v>
      </c>
      <c r="E247" s="237" t="s">
        <v>19</v>
      </c>
      <c r="F247" s="238" t="s">
        <v>386</v>
      </c>
      <c r="G247" s="236"/>
      <c r="H247" s="239">
        <v>0.14000000000000001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169</v>
      </c>
      <c r="AU247" s="245" t="s">
        <v>80</v>
      </c>
      <c r="AV247" s="14" t="s">
        <v>80</v>
      </c>
      <c r="AW247" s="14" t="s">
        <v>32</v>
      </c>
      <c r="AX247" s="14" t="s">
        <v>70</v>
      </c>
      <c r="AY247" s="245" t="s">
        <v>158</v>
      </c>
    </row>
    <row r="248" s="15" customFormat="1">
      <c r="A248" s="15"/>
      <c r="B248" s="246"/>
      <c r="C248" s="247"/>
      <c r="D248" s="226" t="s">
        <v>169</v>
      </c>
      <c r="E248" s="248" t="s">
        <v>19</v>
      </c>
      <c r="F248" s="249" t="s">
        <v>179</v>
      </c>
      <c r="G248" s="247"/>
      <c r="H248" s="250">
        <v>0.752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6" t="s">
        <v>169</v>
      </c>
      <c r="AU248" s="256" t="s">
        <v>80</v>
      </c>
      <c r="AV248" s="15" t="s">
        <v>165</v>
      </c>
      <c r="AW248" s="15" t="s">
        <v>32</v>
      </c>
      <c r="AX248" s="15" t="s">
        <v>78</v>
      </c>
      <c r="AY248" s="256" t="s">
        <v>158</v>
      </c>
    </row>
    <row r="249" s="2" customFormat="1" ht="16.5" customHeight="1">
      <c r="A249" s="40"/>
      <c r="B249" s="41"/>
      <c r="C249" s="206" t="s">
        <v>387</v>
      </c>
      <c r="D249" s="206" t="s">
        <v>160</v>
      </c>
      <c r="E249" s="207" t="s">
        <v>388</v>
      </c>
      <c r="F249" s="208" t="s">
        <v>389</v>
      </c>
      <c r="G249" s="209" t="s">
        <v>236</v>
      </c>
      <c r="H249" s="210">
        <v>1.032</v>
      </c>
      <c r="I249" s="211"/>
      <c r="J249" s="212">
        <f>ROUND(I249*H249,2)</f>
        <v>0</v>
      </c>
      <c r="K249" s="208" t="s">
        <v>164</v>
      </c>
      <c r="L249" s="46"/>
      <c r="M249" s="213" t="s">
        <v>19</v>
      </c>
      <c r="N249" s="214" t="s">
        <v>41</v>
      </c>
      <c r="O249" s="86"/>
      <c r="P249" s="215">
        <f>O249*H249</f>
        <v>0</v>
      </c>
      <c r="Q249" s="215">
        <v>1.0900000000000001</v>
      </c>
      <c r="R249" s="215">
        <f>Q249*H249</f>
        <v>1.1248800000000001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165</v>
      </c>
      <c r="AT249" s="217" t="s">
        <v>160</v>
      </c>
      <c r="AU249" s="217" t="s">
        <v>80</v>
      </c>
      <c r="AY249" s="19" t="s">
        <v>158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78</v>
      </c>
      <c r="BK249" s="218">
        <f>ROUND(I249*H249,2)</f>
        <v>0</v>
      </c>
      <c r="BL249" s="19" t="s">
        <v>165</v>
      </c>
      <c r="BM249" s="217" t="s">
        <v>390</v>
      </c>
    </row>
    <row r="250" s="2" customFormat="1">
      <c r="A250" s="40"/>
      <c r="B250" s="41"/>
      <c r="C250" s="42"/>
      <c r="D250" s="219" t="s">
        <v>167</v>
      </c>
      <c r="E250" s="42"/>
      <c r="F250" s="220" t="s">
        <v>391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167</v>
      </c>
      <c r="AU250" s="19" t="s">
        <v>80</v>
      </c>
    </row>
    <row r="251" s="13" customFormat="1">
      <c r="A251" s="13"/>
      <c r="B251" s="224"/>
      <c r="C251" s="225"/>
      <c r="D251" s="226" t="s">
        <v>169</v>
      </c>
      <c r="E251" s="227" t="s">
        <v>19</v>
      </c>
      <c r="F251" s="228" t="s">
        <v>377</v>
      </c>
      <c r="G251" s="225"/>
      <c r="H251" s="227" t="s">
        <v>19</v>
      </c>
      <c r="I251" s="229"/>
      <c r="J251" s="225"/>
      <c r="K251" s="225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169</v>
      </c>
      <c r="AU251" s="234" t="s">
        <v>80</v>
      </c>
      <c r="AV251" s="13" t="s">
        <v>78</v>
      </c>
      <c r="AW251" s="13" t="s">
        <v>32</v>
      </c>
      <c r="AX251" s="13" t="s">
        <v>70</v>
      </c>
      <c r="AY251" s="234" t="s">
        <v>158</v>
      </c>
    </row>
    <row r="252" s="14" customFormat="1">
      <c r="A252" s="14"/>
      <c r="B252" s="235"/>
      <c r="C252" s="236"/>
      <c r="D252" s="226" t="s">
        <v>169</v>
      </c>
      <c r="E252" s="237" t="s">
        <v>19</v>
      </c>
      <c r="F252" s="238" t="s">
        <v>392</v>
      </c>
      <c r="G252" s="236"/>
      <c r="H252" s="239">
        <v>0.23799999999999999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169</v>
      </c>
      <c r="AU252" s="245" t="s">
        <v>80</v>
      </c>
      <c r="AV252" s="14" t="s">
        <v>80</v>
      </c>
      <c r="AW252" s="14" t="s">
        <v>32</v>
      </c>
      <c r="AX252" s="14" t="s">
        <v>70</v>
      </c>
      <c r="AY252" s="245" t="s">
        <v>158</v>
      </c>
    </row>
    <row r="253" s="13" customFormat="1">
      <c r="A253" s="13"/>
      <c r="B253" s="224"/>
      <c r="C253" s="225"/>
      <c r="D253" s="226" t="s">
        <v>169</v>
      </c>
      <c r="E253" s="227" t="s">
        <v>19</v>
      </c>
      <c r="F253" s="228" t="s">
        <v>379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169</v>
      </c>
      <c r="AU253" s="234" t="s">
        <v>80</v>
      </c>
      <c r="AV253" s="13" t="s">
        <v>78</v>
      </c>
      <c r="AW253" s="13" t="s">
        <v>32</v>
      </c>
      <c r="AX253" s="13" t="s">
        <v>70</v>
      </c>
      <c r="AY253" s="234" t="s">
        <v>158</v>
      </c>
    </row>
    <row r="254" s="14" customFormat="1">
      <c r="A254" s="14"/>
      <c r="B254" s="235"/>
      <c r="C254" s="236"/>
      <c r="D254" s="226" t="s">
        <v>169</v>
      </c>
      <c r="E254" s="237" t="s">
        <v>19</v>
      </c>
      <c r="F254" s="238" t="s">
        <v>393</v>
      </c>
      <c r="G254" s="236"/>
      <c r="H254" s="239">
        <v>0.081000000000000003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169</v>
      </c>
      <c r="AU254" s="245" t="s">
        <v>80</v>
      </c>
      <c r="AV254" s="14" t="s">
        <v>80</v>
      </c>
      <c r="AW254" s="14" t="s">
        <v>32</v>
      </c>
      <c r="AX254" s="14" t="s">
        <v>70</v>
      </c>
      <c r="AY254" s="245" t="s">
        <v>158</v>
      </c>
    </row>
    <row r="255" s="13" customFormat="1">
      <c r="A255" s="13"/>
      <c r="B255" s="224"/>
      <c r="C255" s="225"/>
      <c r="D255" s="226" t="s">
        <v>169</v>
      </c>
      <c r="E255" s="227" t="s">
        <v>19</v>
      </c>
      <c r="F255" s="228" t="s">
        <v>381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169</v>
      </c>
      <c r="AU255" s="234" t="s">
        <v>80</v>
      </c>
      <c r="AV255" s="13" t="s">
        <v>78</v>
      </c>
      <c r="AW255" s="13" t="s">
        <v>32</v>
      </c>
      <c r="AX255" s="13" t="s">
        <v>70</v>
      </c>
      <c r="AY255" s="234" t="s">
        <v>158</v>
      </c>
    </row>
    <row r="256" s="14" customFormat="1">
      <c r="A256" s="14"/>
      <c r="B256" s="235"/>
      <c r="C256" s="236"/>
      <c r="D256" s="226" t="s">
        <v>169</v>
      </c>
      <c r="E256" s="237" t="s">
        <v>19</v>
      </c>
      <c r="F256" s="238" t="s">
        <v>394</v>
      </c>
      <c r="G256" s="236"/>
      <c r="H256" s="239">
        <v>0.25900000000000001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169</v>
      </c>
      <c r="AU256" s="245" t="s">
        <v>80</v>
      </c>
      <c r="AV256" s="14" t="s">
        <v>80</v>
      </c>
      <c r="AW256" s="14" t="s">
        <v>32</v>
      </c>
      <c r="AX256" s="14" t="s">
        <v>70</v>
      </c>
      <c r="AY256" s="245" t="s">
        <v>158</v>
      </c>
    </row>
    <row r="257" s="13" customFormat="1">
      <c r="A257" s="13"/>
      <c r="B257" s="224"/>
      <c r="C257" s="225"/>
      <c r="D257" s="226" t="s">
        <v>169</v>
      </c>
      <c r="E257" s="227" t="s">
        <v>19</v>
      </c>
      <c r="F257" s="228" t="s">
        <v>383</v>
      </c>
      <c r="G257" s="225"/>
      <c r="H257" s="227" t="s">
        <v>19</v>
      </c>
      <c r="I257" s="229"/>
      <c r="J257" s="225"/>
      <c r="K257" s="225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169</v>
      </c>
      <c r="AU257" s="234" t="s">
        <v>80</v>
      </c>
      <c r="AV257" s="13" t="s">
        <v>78</v>
      </c>
      <c r="AW257" s="13" t="s">
        <v>32</v>
      </c>
      <c r="AX257" s="13" t="s">
        <v>70</v>
      </c>
      <c r="AY257" s="234" t="s">
        <v>158</v>
      </c>
    </row>
    <row r="258" s="14" customFormat="1">
      <c r="A258" s="14"/>
      <c r="B258" s="235"/>
      <c r="C258" s="236"/>
      <c r="D258" s="226" t="s">
        <v>169</v>
      </c>
      <c r="E258" s="237" t="s">
        <v>19</v>
      </c>
      <c r="F258" s="238" t="s">
        <v>395</v>
      </c>
      <c r="G258" s="236"/>
      <c r="H258" s="239">
        <v>0.26500000000000001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169</v>
      </c>
      <c r="AU258" s="245" t="s">
        <v>80</v>
      </c>
      <c r="AV258" s="14" t="s">
        <v>80</v>
      </c>
      <c r="AW258" s="14" t="s">
        <v>32</v>
      </c>
      <c r="AX258" s="14" t="s">
        <v>70</v>
      </c>
      <c r="AY258" s="245" t="s">
        <v>158</v>
      </c>
    </row>
    <row r="259" s="13" customFormat="1">
      <c r="A259" s="13"/>
      <c r="B259" s="224"/>
      <c r="C259" s="225"/>
      <c r="D259" s="226" t="s">
        <v>169</v>
      </c>
      <c r="E259" s="227" t="s">
        <v>19</v>
      </c>
      <c r="F259" s="228" t="s">
        <v>385</v>
      </c>
      <c r="G259" s="225"/>
      <c r="H259" s="227" t="s">
        <v>19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169</v>
      </c>
      <c r="AU259" s="234" t="s">
        <v>80</v>
      </c>
      <c r="AV259" s="13" t="s">
        <v>78</v>
      </c>
      <c r="AW259" s="13" t="s">
        <v>32</v>
      </c>
      <c r="AX259" s="13" t="s">
        <v>70</v>
      </c>
      <c r="AY259" s="234" t="s">
        <v>158</v>
      </c>
    </row>
    <row r="260" s="14" customFormat="1">
      <c r="A260" s="14"/>
      <c r="B260" s="235"/>
      <c r="C260" s="236"/>
      <c r="D260" s="226" t="s">
        <v>169</v>
      </c>
      <c r="E260" s="237" t="s">
        <v>19</v>
      </c>
      <c r="F260" s="238" t="s">
        <v>396</v>
      </c>
      <c r="G260" s="236"/>
      <c r="H260" s="239">
        <v>0.189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169</v>
      </c>
      <c r="AU260" s="245" t="s">
        <v>80</v>
      </c>
      <c r="AV260" s="14" t="s">
        <v>80</v>
      </c>
      <c r="AW260" s="14" t="s">
        <v>32</v>
      </c>
      <c r="AX260" s="14" t="s">
        <v>70</v>
      </c>
      <c r="AY260" s="245" t="s">
        <v>158</v>
      </c>
    </row>
    <row r="261" s="15" customFormat="1">
      <c r="A261" s="15"/>
      <c r="B261" s="246"/>
      <c r="C261" s="247"/>
      <c r="D261" s="226" t="s">
        <v>169</v>
      </c>
      <c r="E261" s="248" t="s">
        <v>19</v>
      </c>
      <c r="F261" s="249" t="s">
        <v>179</v>
      </c>
      <c r="G261" s="247"/>
      <c r="H261" s="250">
        <v>1.032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6" t="s">
        <v>169</v>
      </c>
      <c r="AU261" s="256" t="s">
        <v>80</v>
      </c>
      <c r="AV261" s="15" t="s">
        <v>165</v>
      </c>
      <c r="AW261" s="15" t="s">
        <v>32</v>
      </c>
      <c r="AX261" s="15" t="s">
        <v>78</v>
      </c>
      <c r="AY261" s="256" t="s">
        <v>158</v>
      </c>
    </row>
    <row r="262" s="2" customFormat="1" ht="21.75" customHeight="1">
      <c r="A262" s="40"/>
      <c r="B262" s="41"/>
      <c r="C262" s="206" t="s">
        <v>397</v>
      </c>
      <c r="D262" s="206" t="s">
        <v>160</v>
      </c>
      <c r="E262" s="207" t="s">
        <v>398</v>
      </c>
      <c r="F262" s="208" t="s">
        <v>399</v>
      </c>
      <c r="G262" s="209" t="s">
        <v>255</v>
      </c>
      <c r="H262" s="210">
        <v>51</v>
      </c>
      <c r="I262" s="211"/>
      <c r="J262" s="212">
        <f>ROUND(I262*H262,2)</f>
        <v>0</v>
      </c>
      <c r="K262" s="208" t="s">
        <v>164</v>
      </c>
      <c r="L262" s="46"/>
      <c r="M262" s="213" t="s">
        <v>19</v>
      </c>
      <c r="N262" s="214" t="s">
        <v>41</v>
      </c>
      <c r="O262" s="86"/>
      <c r="P262" s="215">
        <f>O262*H262</f>
        <v>0</v>
      </c>
      <c r="Q262" s="215">
        <v>0.068479999999999999</v>
      </c>
      <c r="R262" s="215">
        <f>Q262*H262</f>
        <v>3.49248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165</v>
      </c>
      <c r="AT262" s="217" t="s">
        <v>160</v>
      </c>
      <c r="AU262" s="217" t="s">
        <v>80</v>
      </c>
      <c r="AY262" s="19" t="s">
        <v>158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78</v>
      </c>
      <c r="BK262" s="218">
        <f>ROUND(I262*H262,2)</f>
        <v>0</v>
      </c>
      <c r="BL262" s="19" t="s">
        <v>165</v>
      </c>
      <c r="BM262" s="217" t="s">
        <v>400</v>
      </c>
    </row>
    <row r="263" s="2" customFormat="1">
      <c r="A263" s="40"/>
      <c r="B263" s="41"/>
      <c r="C263" s="42"/>
      <c r="D263" s="219" t="s">
        <v>167</v>
      </c>
      <c r="E263" s="42"/>
      <c r="F263" s="220" t="s">
        <v>401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167</v>
      </c>
      <c r="AU263" s="19" t="s">
        <v>80</v>
      </c>
    </row>
    <row r="264" s="13" customFormat="1">
      <c r="A264" s="13"/>
      <c r="B264" s="224"/>
      <c r="C264" s="225"/>
      <c r="D264" s="226" t="s">
        <v>169</v>
      </c>
      <c r="E264" s="227" t="s">
        <v>19</v>
      </c>
      <c r="F264" s="228" t="s">
        <v>402</v>
      </c>
      <c r="G264" s="225"/>
      <c r="H264" s="227" t="s">
        <v>19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169</v>
      </c>
      <c r="AU264" s="234" t="s">
        <v>80</v>
      </c>
      <c r="AV264" s="13" t="s">
        <v>78</v>
      </c>
      <c r="AW264" s="13" t="s">
        <v>32</v>
      </c>
      <c r="AX264" s="13" t="s">
        <v>70</v>
      </c>
      <c r="AY264" s="234" t="s">
        <v>158</v>
      </c>
    </row>
    <row r="265" s="14" customFormat="1">
      <c r="A265" s="14"/>
      <c r="B265" s="235"/>
      <c r="C265" s="236"/>
      <c r="D265" s="226" t="s">
        <v>169</v>
      </c>
      <c r="E265" s="237" t="s">
        <v>19</v>
      </c>
      <c r="F265" s="238" t="s">
        <v>403</v>
      </c>
      <c r="G265" s="236"/>
      <c r="H265" s="239">
        <v>51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169</v>
      </c>
      <c r="AU265" s="245" t="s">
        <v>80</v>
      </c>
      <c r="AV265" s="14" t="s">
        <v>80</v>
      </c>
      <c r="AW265" s="14" t="s">
        <v>32</v>
      </c>
      <c r="AX265" s="14" t="s">
        <v>78</v>
      </c>
      <c r="AY265" s="245" t="s">
        <v>158</v>
      </c>
    </row>
    <row r="266" s="2" customFormat="1" ht="24.15" customHeight="1">
      <c r="A266" s="40"/>
      <c r="B266" s="41"/>
      <c r="C266" s="206" t="s">
        <v>404</v>
      </c>
      <c r="D266" s="206" t="s">
        <v>160</v>
      </c>
      <c r="E266" s="207" t="s">
        <v>405</v>
      </c>
      <c r="F266" s="208" t="s">
        <v>406</v>
      </c>
      <c r="G266" s="209" t="s">
        <v>255</v>
      </c>
      <c r="H266" s="210">
        <v>159</v>
      </c>
      <c r="I266" s="211"/>
      <c r="J266" s="212">
        <f>ROUND(I266*H266,2)</f>
        <v>0</v>
      </c>
      <c r="K266" s="208" t="s">
        <v>164</v>
      </c>
      <c r="L266" s="46"/>
      <c r="M266" s="213" t="s">
        <v>19</v>
      </c>
      <c r="N266" s="214" t="s">
        <v>41</v>
      </c>
      <c r="O266" s="86"/>
      <c r="P266" s="215">
        <f>O266*H266</f>
        <v>0</v>
      </c>
      <c r="Q266" s="215">
        <v>0.113955</v>
      </c>
      <c r="R266" s="215">
        <f>Q266*H266</f>
        <v>18.118845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165</v>
      </c>
      <c r="AT266" s="217" t="s">
        <v>160</v>
      </c>
      <c r="AU266" s="217" t="s">
        <v>80</v>
      </c>
      <c r="AY266" s="19" t="s">
        <v>158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78</v>
      </c>
      <c r="BK266" s="218">
        <f>ROUND(I266*H266,2)</f>
        <v>0</v>
      </c>
      <c r="BL266" s="19" t="s">
        <v>165</v>
      </c>
      <c r="BM266" s="217" t="s">
        <v>407</v>
      </c>
    </row>
    <row r="267" s="2" customFormat="1">
      <c r="A267" s="40"/>
      <c r="B267" s="41"/>
      <c r="C267" s="42"/>
      <c r="D267" s="219" t="s">
        <v>167</v>
      </c>
      <c r="E267" s="42"/>
      <c r="F267" s="220" t="s">
        <v>408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167</v>
      </c>
      <c r="AU267" s="19" t="s">
        <v>80</v>
      </c>
    </row>
    <row r="268" s="13" customFormat="1">
      <c r="A268" s="13"/>
      <c r="B268" s="224"/>
      <c r="C268" s="225"/>
      <c r="D268" s="226" t="s">
        <v>169</v>
      </c>
      <c r="E268" s="227" t="s">
        <v>19</v>
      </c>
      <c r="F268" s="228" t="s">
        <v>409</v>
      </c>
      <c r="G268" s="225"/>
      <c r="H268" s="227" t="s">
        <v>19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169</v>
      </c>
      <c r="AU268" s="234" t="s">
        <v>80</v>
      </c>
      <c r="AV268" s="13" t="s">
        <v>78</v>
      </c>
      <c r="AW268" s="13" t="s">
        <v>32</v>
      </c>
      <c r="AX268" s="13" t="s">
        <v>70</v>
      </c>
      <c r="AY268" s="234" t="s">
        <v>158</v>
      </c>
    </row>
    <row r="269" s="14" customFormat="1">
      <c r="A269" s="14"/>
      <c r="B269" s="235"/>
      <c r="C269" s="236"/>
      <c r="D269" s="226" t="s">
        <v>169</v>
      </c>
      <c r="E269" s="237" t="s">
        <v>19</v>
      </c>
      <c r="F269" s="238" t="s">
        <v>410</v>
      </c>
      <c r="G269" s="236"/>
      <c r="H269" s="239">
        <v>159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169</v>
      </c>
      <c r="AU269" s="245" t="s">
        <v>80</v>
      </c>
      <c r="AV269" s="14" t="s">
        <v>80</v>
      </c>
      <c r="AW269" s="14" t="s">
        <v>32</v>
      </c>
      <c r="AX269" s="14" t="s">
        <v>78</v>
      </c>
      <c r="AY269" s="245" t="s">
        <v>158</v>
      </c>
    </row>
    <row r="270" s="2" customFormat="1" ht="21.75" customHeight="1">
      <c r="A270" s="40"/>
      <c r="B270" s="41"/>
      <c r="C270" s="206" t="s">
        <v>172</v>
      </c>
      <c r="D270" s="206" t="s">
        <v>160</v>
      </c>
      <c r="E270" s="207" t="s">
        <v>411</v>
      </c>
      <c r="F270" s="208" t="s">
        <v>412</v>
      </c>
      <c r="G270" s="209" t="s">
        <v>255</v>
      </c>
      <c r="H270" s="210">
        <v>7.5170000000000003</v>
      </c>
      <c r="I270" s="211"/>
      <c r="J270" s="212">
        <f>ROUND(I270*H270,2)</f>
        <v>0</v>
      </c>
      <c r="K270" s="208" t="s">
        <v>164</v>
      </c>
      <c r="L270" s="46"/>
      <c r="M270" s="213" t="s">
        <v>19</v>
      </c>
      <c r="N270" s="214" t="s">
        <v>41</v>
      </c>
      <c r="O270" s="86"/>
      <c r="P270" s="215">
        <f>O270*H270</f>
        <v>0</v>
      </c>
      <c r="Q270" s="215">
        <v>0.17818400000000001</v>
      </c>
      <c r="R270" s="215">
        <f>Q270*H270</f>
        <v>1.3394091280000002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165</v>
      </c>
      <c r="AT270" s="217" t="s">
        <v>160</v>
      </c>
      <c r="AU270" s="217" t="s">
        <v>80</v>
      </c>
      <c r="AY270" s="19" t="s">
        <v>158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78</v>
      </c>
      <c r="BK270" s="218">
        <f>ROUND(I270*H270,2)</f>
        <v>0</v>
      </c>
      <c r="BL270" s="19" t="s">
        <v>165</v>
      </c>
      <c r="BM270" s="217" t="s">
        <v>413</v>
      </c>
    </row>
    <row r="271" s="2" customFormat="1">
      <c r="A271" s="40"/>
      <c r="B271" s="41"/>
      <c r="C271" s="42"/>
      <c r="D271" s="219" t="s">
        <v>167</v>
      </c>
      <c r="E271" s="42"/>
      <c r="F271" s="220" t="s">
        <v>414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167</v>
      </c>
      <c r="AU271" s="19" t="s">
        <v>80</v>
      </c>
    </row>
    <row r="272" s="13" customFormat="1">
      <c r="A272" s="13"/>
      <c r="B272" s="224"/>
      <c r="C272" s="225"/>
      <c r="D272" s="226" t="s">
        <v>169</v>
      </c>
      <c r="E272" s="227" t="s">
        <v>19</v>
      </c>
      <c r="F272" s="228" t="s">
        <v>377</v>
      </c>
      <c r="G272" s="225"/>
      <c r="H272" s="227" t="s">
        <v>19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169</v>
      </c>
      <c r="AU272" s="234" t="s">
        <v>80</v>
      </c>
      <c r="AV272" s="13" t="s">
        <v>78</v>
      </c>
      <c r="AW272" s="13" t="s">
        <v>32</v>
      </c>
      <c r="AX272" s="13" t="s">
        <v>70</v>
      </c>
      <c r="AY272" s="234" t="s">
        <v>158</v>
      </c>
    </row>
    <row r="273" s="14" customFormat="1">
      <c r="A273" s="14"/>
      <c r="B273" s="235"/>
      <c r="C273" s="236"/>
      <c r="D273" s="226" t="s">
        <v>169</v>
      </c>
      <c r="E273" s="237" t="s">
        <v>19</v>
      </c>
      <c r="F273" s="238" t="s">
        <v>415</v>
      </c>
      <c r="G273" s="236"/>
      <c r="H273" s="239">
        <v>1.7709999999999999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5" t="s">
        <v>169</v>
      </c>
      <c r="AU273" s="245" t="s">
        <v>80</v>
      </c>
      <c r="AV273" s="14" t="s">
        <v>80</v>
      </c>
      <c r="AW273" s="14" t="s">
        <v>32</v>
      </c>
      <c r="AX273" s="14" t="s">
        <v>70</v>
      </c>
      <c r="AY273" s="245" t="s">
        <v>158</v>
      </c>
    </row>
    <row r="274" s="13" customFormat="1">
      <c r="A274" s="13"/>
      <c r="B274" s="224"/>
      <c r="C274" s="225"/>
      <c r="D274" s="226" t="s">
        <v>169</v>
      </c>
      <c r="E274" s="227" t="s">
        <v>19</v>
      </c>
      <c r="F274" s="228" t="s">
        <v>379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169</v>
      </c>
      <c r="AU274" s="234" t="s">
        <v>80</v>
      </c>
      <c r="AV274" s="13" t="s">
        <v>78</v>
      </c>
      <c r="AW274" s="13" t="s">
        <v>32</v>
      </c>
      <c r="AX274" s="13" t="s">
        <v>70</v>
      </c>
      <c r="AY274" s="234" t="s">
        <v>158</v>
      </c>
    </row>
    <row r="275" s="14" customFormat="1">
      <c r="A275" s="14"/>
      <c r="B275" s="235"/>
      <c r="C275" s="236"/>
      <c r="D275" s="226" t="s">
        <v>169</v>
      </c>
      <c r="E275" s="237" t="s">
        <v>19</v>
      </c>
      <c r="F275" s="238" t="s">
        <v>416</v>
      </c>
      <c r="G275" s="236"/>
      <c r="H275" s="239">
        <v>0.56000000000000005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169</v>
      </c>
      <c r="AU275" s="245" t="s">
        <v>80</v>
      </c>
      <c r="AV275" s="14" t="s">
        <v>80</v>
      </c>
      <c r="AW275" s="14" t="s">
        <v>32</v>
      </c>
      <c r="AX275" s="14" t="s">
        <v>70</v>
      </c>
      <c r="AY275" s="245" t="s">
        <v>158</v>
      </c>
    </row>
    <row r="276" s="13" customFormat="1">
      <c r="A276" s="13"/>
      <c r="B276" s="224"/>
      <c r="C276" s="225"/>
      <c r="D276" s="226" t="s">
        <v>169</v>
      </c>
      <c r="E276" s="227" t="s">
        <v>19</v>
      </c>
      <c r="F276" s="228" t="s">
        <v>381</v>
      </c>
      <c r="G276" s="225"/>
      <c r="H276" s="227" t="s">
        <v>19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169</v>
      </c>
      <c r="AU276" s="234" t="s">
        <v>80</v>
      </c>
      <c r="AV276" s="13" t="s">
        <v>78</v>
      </c>
      <c r="AW276" s="13" t="s">
        <v>32</v>
      </c>
      <c r="AX276" s="13" t="s">
        <v>70</v>
      </c>
      <c r="AY276" s="234" t="s">
        <v>158</v>
      </c>
    </row>
    <row r="277" s="14" customFormat="1">
      <c r="A277" s="14"/>
      <c r="B277" s="235"/>
      <c r="C277" s="236"/>
      <c r="D277" s="226" t="s">
        <v>169</v>
      </c>
      <c r="E277" s="237" t="s">
        <v>19</v>
      </c>
      <c r="F277" s="238" t="s">
        <v>417</v>
      </c>
      <c r="G277" s="236"/>
      <c r="H277" s="239">
        <v>1.8480000000000001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169</v>
      </c>
      <c r="AU277" s="245" t="s">
        <v>80</v>
      </c>
      <c r="AV277" s="14" t="s">
        <v>80</v>
      </c>
      <c r="AW277" s="14" t="s">
        <v>32</v>
      </c>
      <c r="AX277" s="14" t="s">
        <v>70</v>
      </c>
      <c r="AY277" s="245" t="s">
        <v>158</v>
      </c>
    </row>
    <row r="278" s="13" customFormat="1">
      <c r="A278" s="13"/>
      <c r="B278" s="224"/>
      <c r="C278" s="225"/>
      <c r="D278" s="226" t="s">
        <v>169</v>
      </c>
      <c r="E278" s="227" t="s">
        <v>19</v>
      </c>
      <c r="F278" s="228" t="s">
        <v>383</v>
      </c>
      <c r="G278" s="225"/>
      <c r="H278" s="227" t="s">
        <v>19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169</v>
      </c>
      <c r="AU278" s="234" t="s">
        <v>80</v>
      </c>
      <c r="AV278" s="13" t="s">
        <v>78</v>
      </c>
      <c r="AW278" s="13" t="s">
        <v>32</v>
      </c>
      <c r="AX278" s="13" t="s">
        <v>70</v>
      </c>
      <c r="AY278" s="234" t="s">
        <v>158</v>
      </c>
    </row>
    <row r="279" s="14" customFormat="1">
      <c r="A279" s="14"/>
      <c r="B279" s="235"/>
      <c r="C279" s="236"/>
      <c r="D279" s="226" t="s">
        <v>169</v>
      </c>
      <c r="E279" s="237" t="s">
        <v>19</v>
      </c>
      <c r="F279" s="238" t="s">
        <v>418</v>
      </c>
      <c r="G279" s="236"/>
      <c r="H279" s="239">
        <v>1.9379999999999999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169</v>
      </c>
      <c r="AU279" s="245" t="s">
        <v>80</v>
      </c>
      <c r="AV279" s="14" t="s">
        <v>80</v>
      </c>
      <c r="AW279" s="14" t="s">
        <v>32</v>
      </c>
      <c r="AX279" s="14" t="s">
        <v>70</v>
      </c>
      <c r="AY279" s="245" t="s">
        <v>158</v>
      </c>
    </row>
    <row r="280" s="13" customFormat="1">
      <c r="A280" s="13"/>
      <c r="B280" s="224"/>
      <c r="C280" s="225"/>
      <c r="D280" s="226" t="s">
        <v>169</v>
      </c>
      <c r="E280" s="227" t="s">
        <v>19</v>
      </c>
      <c r="F280" s="228" t="s">
        <v>385</v>
      </c>
      <c r="G280" s="225"/>
      <c r="H280" s="227" t="s">
        <v>19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169</v>
      </c>
      <c r="AU280" s="234" t="s">
        <v>80</v>
      </c>
      <c r="AV280" s="13" t="s">
        <v>78</v>
      </c>
      <c r="AW280" s="13" t="s">
        <v>32</v>
      </c>
      <c r="AX280" s="13" t="s">
        <v>70</v>
      </c>
      <c r="AY280" s="234" t="s">
        <v>158</v>
      </c>
    </row>
    <row r="281" s="14" customFormat="1">
      <c r="A281" s="14"/>
      <c r="B281" s="235"/>
      <c r="C281" s="236"/>
      <c r="D281" s="226" t="s">
        <v>169</v>
      </c>
      <c r="E281" s="237" t="s">
        <v>19</v>
      </c>
      <c r="F281" s="238" t="s">
        <v>419</v>
      </c>
      <c r="G281" s="236"/>
      <c r="H281" s="239">
        <v>1.3999999999999999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169</v>
      </c>
      <c r="AU281" s="245" t="s">
        <v>80</v>
      </c>
      <c r="AV281" s="14" t="s">
        <v>80</v>
      </c>
      <c r="AW281" s="14" t="s">
        <v>32</v>
      </c>
      <c r="AX281" s="14" t="s">
        <v>70</v>
      </c>
      <c r="AY281" s="245" t="s">
        <v>158</v>
      </c>
    </row>
    <row r="282" s="15" customFormat="1">
      <c r="A282" s="15"/>
      <c r="B282" s="246"/>
      <c r="C282" s="247"/>
      <c r="D282" s="226" t="s">
        <v>169</v>
      </c>
      <c r="E282" s="248" t="s">
        <v>19</v>
      </c>
      <c r="F282" s="249" t="s">
        <v>179</v>
      </c>
      <c r="G282" s="247"/>
      <c r="H282" s="250">
        <v>7.5170000000000003</v>
      </c>
      <c r="I282" s="251"/>
      <c r="J282" s="247"/>
      <c r="K282" s="247"/>
      <c r="L282" s="252"/>
      <c r="M282" s="253"/>
      <c r="N282" s="254"/>
      <c r="O282" s="254"/>
      <c r="P282" s="254"/>
      <c r="Q282" s="254"/>
      <c r="R282" s="254"/>
      <c r="S282" s="254"/>
      <c r="T282" s="25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6" t="s">
        <v>169</v>
      </c>
      <c r="AU282" s="256" t="s">
        <v>80</v>
      </c>
      <c r="AV282" s="15" t="s">
        <v>165</v>
      </c>
      <c r="AW282" s="15" t="s">
        <v>32</v>
      </c>
      <c r="AX282" s="15" t="s">
        <v>78</v>
      </c>
      <c r="AY282" s="256" t="s">
        <v>158</v>
      </c>
    </row>
    <row r="283" s="2" customFormat="1" ht="16.5" customHeight="1">
      <c r="A283" s="40"/>
      <c r="B283" s="41"/>
      <c r="C283" s="206" t="s">
        <v>420</v>
      </c>
      <c r="D283" s="206" t="s">
        <v>160</v>
      </c>
      <c r="E283" s="207" t="s">
        <v>421</v>
      </c>
      <c r="F283" s="208" t="s">
        <v>422</v>
      </c>
      <c r="G283" s="209" t="s">
        <v>255</v>
      </c>
      <c r="H283" s="210">
        <v>73.5</v>
      </c>
      <c r="I283" s="211"/>
      <c r="J283" s="212">
        <f>ROUND(I283*H283,2)</f>
        <v>0</v>
      </c>
      <c r="K283" s="208" t="s">
        <v>164</v>
      </c>
      <c r="L283" s="46"/>
      <c r="M283" s="213" t="s">
        <v>19</v>
      </c>
      <c r="N283" s="214" t="s">
        <v>41</v>
      </c>
      <c r="O283" s="86"/>
      <c r="P283" s="215">
        <f>O283*H283</f>
        <v>0</v>
      </c>
      <c r="Q283" s="215">
        <v>0.26723000000000002</v>
      </c>
      <c r="R283" s="215">
        <f>Q283*H283</f>
        <v>19.641405000000002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165</v>
      </c>
      <c r="AT283" s="217" t="s">
        <v>160</v>
      </c>
      <c r="AU283" s="217" t="s">
        <v>80</v>
      </c>
      <c r="AY283" s="19" t="s">
        <v>158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78</v>
      </c>
      <c r="BK283" s="218">
        <f>ROUND(I283*H283,2)</f>
        <v>0</v>
      </c>
      <c r="BL283" s="19" t="s">
        <v>165</v>
      </c>
      <c r="BM283" s="217" t="s">
        <v>423</v>
      </c>
    </row>
    <row r="284" s="2" customFormat="1">
      <c r="A284" s="40"/>
      <c r="B284" s="41"/>
      <c r="C284" s="42"/>
      <c r="D284" s="219" t="s">
        <v>167</v>
      </c>
      <c r="E284" s="42"/>
      <c r="F284" s="220" t="s">
        <v>424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167</v>
      </c>
      <c r="AU284" s="19" t="s">
        <v>80</v>
      </c>
    </row>
    <row r="285" s="13" customFormat="1">
      <c r="A285" s="13"/>
      <c r="B285" s="224"/>
      <c r="C285" s="225"/>
      <c r="D285" s="226" t="s">
        <v>169</v>
      </c>
      <c r="E285" s="227" t="s">
        <v>19</v>
      </c>
      <c r="F285" s="228" t="s">
        <v>425</v>
      </c>
      <c r="G285" s="225"/>
      <c r="H285" s="227" t="s">
        <v>19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169</v>
      </c>
      <c r="AU285" s="234" t="s">
        <v>80</v>
      </c>
      <c r="AV285" s="13" t="s">
        <v>78</v>
      </c>
      <c r="AW285" s="13" t="s">
        <v>32</v>
      </c>
      <c r="AX285" s="13" t="s">
        <v>70</v>
      </c>
      <c r="AY285" s="234" t="s">
        <v>158</v>
      </c>
    </row>
    <row r="286" s="14" customFormat="1">
      <c r="A286" s="14"/>
      <c r="B286" s="235"/>
      <c r="C286" s="236"/>
      <c r="D286" s="226" t="s">
        <v>169</v>
      </c>
      <c r="E286" s="237" t="s">
        <v>19</v>
      </c>
      <c r="F286" s="238" t="s">
        <v>426</v>
      </c>
      <c r="G286" s="236"/>
      <c r="H286" s="239">
        <v>3.6000000000000001</v>
      </c>
      <c r="I286" s="240"/>
      <c r="J286" s="236"/>
      <c r="K286" s="236"/>
      <c r="L286" s="241"/>
      <c r="M286" s="242"/>
      <c r="N286" s="243"/>
      <c r="O286" s="243"/>
      <c r="P286" s="243"/>
      <c r="Q286" s="243"/>
      <c r="R286" s="243"/>
      <c r="S286" s="243"/>
      <c r="T286" s="24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5" t="s">
        <v>169</v>
      </c>
      <c r="AU286" s="245" t="s">
        <v>80</v>
      </c>
      <c r="AV286" s="14" t="s">
        <v>80</v>
      </c>
      <c r="AW286" s="14" t="s">
        <v>32</v>
      </c>
      <c r="AX286" s="14" t="s">
        <v>70</v>
      </c>
      <c r="AY286" s="245" t="s">
        <v>158</v>
      </c>
    </row>
    <row r="287" s="13" customFormat="1">
      <c r="A287" s="13"/>
      <c r="B287" s="224"/>
      <c r="C287" s="225"/>
      <c r="D287" s="226" t="s">
        <v>169</v>
      </c>
      <c r="E287" s="227" t="s">
        <v>19</v>
      </c>
      <c r="F287" s="228" t="s">
        <v>427</v>
      </c>
      <c r="G287" s="225"/>
      <c r="H287" s="227" t="s">
        <v>19</v>
      </c>
      <c r="I287" s="229"/>
      <c r="J287" s="225"/>
      <c r="K287" s="225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169</v>
      </c>
      <c r="AU287" s="234" t="s">
        <v>80</v>
      </c>
      <c r="AV287" s="13" t="s">
        <v>78</v>
      </c>
      <c r="AW287" s="13" t="s">
        <v>32</v>
      </c>
      <c r="AX287" s="13" t="s">
        <v>70</v>
      </c>
      <c r="AY287" s="234" t="s">
        <v>158</v>
      </c>
    </row>
    <row r="288" s="14" customFormat="1">
      <c r="A288" s="14"/>
      <c r="B288" s="235"/>
      <c r="C288" s="236"/>
      <c r="D288" s="226" t="s">
        <v>169</v>
      </c>
      <c r="E288" s="237" t="s">
        <v>19</v>
      </c>
      <c r="F288" s="238" t="s">
        <v>428</v>
      </c>
      <c r="G288" s="236"/>
      <c r="H288" s="239">
        <v>69.900000000000006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169</v>
      </c>
      <c r="AU288" s="245" t="s">
        <v>80</v>
      </c>
      <c r="AV288" s="14" t="s">
        <v>80</v>
      </c>
      <c r="AW288" s="14" t="s">
        <v>32</v>
      </c>
      <c r="AX288" s="14" t="s">
        <v>70</v>
      </c>
      <c r="AY288" s="245" t="s">
        <v>158</v>
      </c>
    </row>
    <row r="289" s="15" customFormat="1">
      <c r="A289" s="15"/>
      <c r="B289" s="246"/>
      <c r="C289" s="247"/>
      <c r="D289" s="226" t="s">
        <v>169</v>
      </c>
      <c r="E289" s="248" t="s">
        <v>19</v>
      </c>
      <c r="F289" s="249" t="s">
        <v>179</v>
      </c>
      <c r="G289" s="247"/>
      <c r="H289" s="250">
        <v>73.5</v>
      </c>
      <c r="I289" s="251"/>
      <c r="J289" s="247"/>
      <c r="K289" s="247"/>
      <c r="L289" s="252"/>
      <c r="M289" s="253"/>
      <c r="N289" s="254"/>
      <c r="O289" s="254"/>
      <c r="P289" s="254"/>
      <c r="Q289" s="254"/>
      <c r="R289" s="254"/>
      <c r="S289" s="254"/>
      <c r="T289" s="25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6" t="s">
        <v>169</v>
      </c>
      <c r="AU289" s="256" t="s">
        <v>80</v>
      </c>
      <c r="AV289" s="15" t="s">
        <v>165</v>
      </c>
      <c r="AW289" s="15" t="s">
        <v>32</v>
      </c>
      <c r="AX289" s="15" t="s">
        <v>78</v>
      </c>
      <c r="AY289" s="256" t="s">
        <v>158</v>
      </c>
    </row>
    <row r="290" s="2" customFormat="1" ht="16.5" customHeight="1">
      <c r="A290" s="40"/>
      <c r="B290" s="41"/>
      <c r="C290" s="206" t="s">
        <v>199</v>
      </c>
      <c r="D290" s="206" t="s">
        <v>160</v>
      </c>
      <c r="E290" s="207" t="s">
        <v>429</v>
      </c>
      <c r="F290" s="208" t="s">
        <v>430</v>
      </c>
      <c r="G290" s="209" t="s">
        <v>255</v>
      </c>
      <c r="H290" s="210">
        <v>37.5</v>
      </c>
      <c r="I290" s="211"/>
      <c r="J290" s="212">
        <f>ROUND(I290*H290,2)</f>
        <v>0</v>
      </c>
      <c r="K290" s="208" t="s">
        <v>164</v>
      </c>
      <c r="L290" s="46"/>
      <c r="M290" s="213" t="s">
        <v>19</v>
      </c>
      <c r="N290" s="214" t="s">
        <v>41</v>
      </c>
      <c r="O290" s="86"/>
      <c r="P290" s="215">
        <f>O290*H290</f>
        <v>0</v>
      </c>
      <c r="Q290" s="215">
        <v>0.13882</v>
      </c>
      <c r="R290" s="215">
        <f>Q290*H290</f>
        <v>5.2057500000000001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165</v>
      </c>
      <c r="AT290" s="217" t="s">
        <v>160</v>
      </c>
      <c r="AU290" s="217" t="s">
        <v>80</v>
      </c>
      <c r="AY290" s="19" t="s">
        <v>158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78</v>
      </c>
      <c r="BK290" s="218">
        <f>ROUND(I290*H290,2)</f>
        <v>0</v>
      </c>
      <c r="BL290" s="19" t="s">
        <v>165</v>
      </c>
      <c r="BM290" s="217" t="s">
        <v>431</v>
      </c>
    </row>
    <row r="291" s="2" customFormat="1">
      <c r="A291" s="40"/>
      <c r="B291" s="41"/>
      <c r="C291" s="42"/>
      <c r="D291" s="219" t="s">
        <v>167</v>
      </c>
      <c r="E291" s="42"/>
      <c r="F291" s="220" t="s">
        <v>432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167</v>
      </c>
      <c r="AU291" s="19" t="s">
        <v>80</v>
      </c>
    </row>
    <row r="292" s="14" customFormat="1">
      <c r="A292" s="14"/>
      <c r="B292" s="235"/>
      <c r="C292" s="236"/>
      <c r="D292" s="226" t="s">
        <v>169</v>
      </c>
      <c r="E292" s="237" t="s">
        <v>19</v>
      </c>
      <c r="F292" s="238" t="s">
        <v>433</v>
      </c>
      <c r="G292" s="236"/>
      <c r="H292" s="239">
        <v>37.5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169</v>
      </c>
      <c r="AU292" s="245" t="s">
        <v>80</v>
      </c>
      <c r="AV292" s="14" t="s">
        <v>80</v>
      </c>
      <c r="AW292" s="14" t="s">
        <v>32</v>
      </c>
      <c r="AX292" s="14" t="s">
        <v>78</v>
      </c>
      <c r="AY292" s="245" t="s">
        <v>158</v>
      </c>
    </row>
    <row r="293" s="12" customFormat="1" ht="22.8" customHeight="1">
      <c r="A293" s="12"/>
      <c r="B293" s="190"/>
      <c r="C293" s="191"/>
      <c r="D293" s="192" t="s">
        <v>69</v>
      </c>
      <c r="E293" s="204" t="s">
        <v>165</v>
      </c>
      <c r="F293" s="204" t="s">
        <v>434</v>
      </c>
      <c r="G293" s="191"/>
      <c r="H293" s="191"/>
      <c r="I293" s="194"/>
      <c r="J293" s="205">
        <f>BK293</f>
        <v>0</v>
      </c>
      <c r="K293" s="191"/>
      <c r="L293" s="196"/>
      <c r="M293" s="197"/>
      <c r="N293" s="198"/>
      <c r="O293" s="198"/>
      <c r="P293" s="199">
        <f>SUM(P294:P307)</f>
        <v>0</v>
      </c>
      <c r="Q293" s="198"/>
      <c r="R293" s="199">
        <f>SUM(R294:R307)</f>
        <v>12.908382999999999</v>
      </c>
      <c r="S293" s="198"/>
      <c r="T293" s="200">
        <f>SUM(T294:T307)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1" t="s">
        <v>78</v>
      </c>
      <c r="AT293" s="202" t="s">
        <v>69</v>
      </c>
      <c r="AU293" s="202" t="s">
        <v>78</v>
      </c>
      <c r="AY293" s="201" t="s">
        <v>158</v>
      </c>
      <c r="BK293" s="203">
        <f>SUM(BK294:BK307)</f>
        <v>0</v>
      </c>
    </row>
    <row r="294" s="2" customFormat="1" ht="16.5" customHeight="1">
      <c r="A294" s="40"/>
      <c r="B294" s="41"/>
      <c r="C294" s="206" t="s">
        <v>435</v>
      </c>
      <c r="D294" s="206" t="s">
        <v>160</v>
      </c>
      <c r="E294" s="207" t="s">
        <v>436</v>
      </c>
      <c r="F294" s="208" t="s">
        <v>437</v>
      </c>
      <c r="G294" s="209" t="s">
        <v>163</v>
      </c>
      <c r="H294" s="210">
        <v>3.8999999999999999</v>
      </c>
      <c r="I294" s="211"/>
      <c r="J294" s="212">
        <f>ROUND(I294*H294,2)</f>
        <v>0</v>
      </c>
      <c r="K294" s="208" t="s">
        <v>307</v>
      </c>
      <c r="L294" s="46"/>
      <c r="M294" s="213" t="s">
        <v>19</v>
      </c>
      <c r="N294" s="214" t="s">
        <v>41</v>
      </c>
      <c r="O294" s="86"/>
      <c r="P294" s="215">
        <f>O294*H294</f>
        <v>0</v>
      </c>
      <c r="Q294" s="215">
        <v>2.5019800000000001</v>
      </c>
      <c r="R294" s="215">
        <f>Q294*H294</f>
        <v>9.7577219999999993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165</v>
      </c>
      <c r="AT294" s="217" t="s">
        <v>160</v>
      </c>
      <c r="AU294" s="217" t="s">
        <v>80</v>
      </c>
      <c r="AY294" s="19" t="s">
        <v>158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78</v>
      </c>
      <c r="BK294" s="218">
        <f>ROUND(I294*H294,2)</f>
        <v>0</v>
      </c>
      <c r="BL294" s="19" t="s">
        <v>165</v>
      </c>
      <c r="BM294" s="217" t="s">
        <v>438</v>
      </c>
    </row>
    <row r="295" s="2" customFormat="1">
      <c r="A295" s="40"/>
      <c r="B295" s="41"/>
      <c r="C295" s="42"/>
      <c r="D295" s="219" t="s">
        <v>167</v>
      </c>
      <c r="E295" s="42"/>
      <c r="F295" s="220" t="s">
        <v>439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167</v>
      </c>
      <c r="AU295" s="19" t="s">
        <v>80</v>
      </c>
    </row>
    <row r="296" s="14" customFormat="1">
      <c r="A296" s="14"/>
      <c r="B296" s="235"/>
      <c r="C296" s="236"/>
      <c r="D296" s="226" t="s">
        <v>169</v>
      </c>
      <c r="E296" s="237" t="s">
        <v>19</v>
      </c>
      <c r="F296" s="238" t="s">
        <v>440</v>
      </c>
      <c r="G296" s="236"/>
      <c r="H296" s="239">
        <v>3.8999999999999999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169</v>
      </c>
      <c r="AU296" s="245" t="s">
        <v>80</v>
      </c>
      <c r="AV296" s="14" t="s">
        <v>80</v>
      </c>
      <c r="AW296" s="14" t="s">
        <v>32</v>
      </c>
      <c r="AX296" s="14" t="s">
        <v>78</v>
      </c>
      <c r="AY296" s="245" t="s">
        <v>158</v>
      </c>
    </row>
    <row r="297" s="2" customFormat="1" ht="16.5" customHeight="1">
      <c r="A297" s="40"/>
      <c r="B297" s="41"/>
      <c r="C297" s="206" t="s">
        <v>441</v>
      </c>
      <c r="D297" s="206" t="s">
        <v>160</v>
      </c>
      <c r="E297" s="207" t="s">
        <v>442</v>
      </c>
      <c r="F297" s="208" t="s">
        <v>443</v>
      </c>
      <c r="G297" s="209" t="s">
        <v>255</v>
      </c>
      <c r="H297" s="210">
        <v>19.5</v>
      </c>
      <c r="I297" s="211"/>
      <c r="J297" s="212">
        <f>ROUND(I297*H297,2)</f>
        <v>0</v>
      </c>
      <c r="K297" s="208" t="s">
        <v>307</v>
      </c>
      <c r="L297" s="46"/>
      <c r="M297" s="213" t="s">
        <v>19</v>
      </c>
      <c r="N297" s="214" t="s">
        <v>41</v>
      </c>
      <c r="O297" s="86"/>
      <c r="P297" s="215">
        <f>O297*H297</f>
        <v>0</v>
      </c>
      <c r="Q297" s="215">
        <v>0.011169999999999999</v>
      </c>
      <c r="R297" s="215">
        <f>Q297*H297</f>
        <v>0.21781499999999998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165</v>
      </c>
      <c r="AT297" s="217" t="s">
        <v>160</v>
      </c>
      <c r="AU297" s="217" t="s">
        <v>80</v>
      </c>
      <c r="AY297" s="19" t="s">
        <v>158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78</v>
      </c>
      <c r="BK297" s="218">
        <f>ROUND(I297*H297,2)</f>
        <v>0</v>
      </c>
      <c r="BL297" s="19" t="s">
        <v>165</v>
      </c>
      <c r="BM297" s="217" t="s">
        <v>444</v>
      </c>
    </row>
    <row r="298" s="2" customFormat="1">
      <c r="A298" s="40"/>
      <c r="B298" s="41"/>
      <c r="C298" s="42"/>
      <c r="D298" s="219" t="s">
        <v>167</v>
      </c>
      <c r="E298" s="42"/>
      <c r="F298" s="220" t="s">
        <v>445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167</v>
      </c>
      <c r="AU298" s="19" t="s">
        <v>80</v>
      </c>
    </row>
    <row r="299" s="14" customFormat="1">
      <c r="A299" s="14"/>
      <c r="B299" s="235"/>
      <c r="C299" s="236"/>
      <c r="D299" s="226" t="s">
        <v>169</v>
      </c>
      <c r="E299" s="237" t="s">
        <v>19</v>
      </c>
      <c r="F299" s="238" t="s">
        <v>446</v>
      </c>
      <c r="G299" s="236"/>
      <c r="H299" s="239">
        <v>19.5</v>
      </c>
      <c r="I299" s="240"/>
      <c r="J299" s="236"/>
      <c r="K299" s="236"/>
      <c r="L299" s="241"/>
      <c r="M299" s="242"/>
      <c r="N299" s="243"/>
      <c r="O299" s="243"/>
      <c r="P299" s="243"/>
      <c r="Q299" s="243"/>
      <c r="R299" s="243"/>
      <c r="S299" s="243"/>
      <c r="T299" s="24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5" t="s">
        <v>169</v>
      </c>
      <c r="AU299" s="245" t="s">
        <v>80</v>
      </c>
      <c r="AV299" s="14" t="s">
        <v>80</v>
      </c>
      <c r="AW299" s="14" t="s">
        <v>32</v>
      </c>
      <c r="AX299" s="14" t="s">
        <v>78</v>
      </c>
      <c r="AY299" s="245" t="s">
        <v>158</v>
      </c>
    </row>
    <row r="300" s="2" customFormat="1" ht="16.5" customHeight="1">
      <c r="A300" s="40"/>
      <c r="B300" s="41"/>
      <c r="C300" s="206" t="s">
        <v>447</v>
      </c>
      <c r="D300" s="206" t="s">
        <v>160</v>
      </c>
      <c r="E300" s="207" t="s">
        <v>448</v>
      </c>
      <c r="F300" s="208" t="s">
        <v>449</v>
      </c>
      <c r="G300" s="209" t="s">
        <v>255</v>
      </c>
      <c r="H300" s="210">
        <v>19.5</v>
      </c>
      <c r="I300" s="211"/>
      <c r="J300" s="212">
        <f>ROUND(I300*H300,2)</f>
        <v>0</v>
      </c>
      <c r="K300" s="208" t="s">
        <v>307</v>
      </c>
      <c r="L300" s="46"/>
      <c r="M300" s="213" t="s">
        <v>19</v>
      </c>
      <c r="N300" s="214" t="s">
        <v>41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165</v>
      </c>
      <c r="AT300" s="217" t="s">
        <v>160</v>
      </c>
      <c r="AU300" s="217" t="s">
        <v>80</v>
      </c>
      <c r="AY300" s="19" t="s">
        <v>158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78</v>
      </c>
      <c r="BK300" s="218">
        <f>ROUND(I300*H300,2)</f>
        <v>0</v>
      </c>
      <c r="BL300" s="19" t="s">
        <v>165</v>
      </c>
      <c r="BM300" s="217" t="s">
        <v>450</v>
      </c>
    </row>
    <row r="301" s="2" customFormat="1">
      <c r="A301" s="40"/>
      <c r="B301" s="41"/>
      <c r="C301" s="42"/>
      <c r="D301" s="219" t="s">
        <v>167</v>
      </c>
      <c r="E301" s="42"/>
      <c r="F301" s="220" t="s">
        <v>451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167</v>
      </c>
      <c r="AU301" s="19" t="s">
        <v>80</v>
      </c>
    </row>
    <row r="302" s="2" customFormat="1" ht="16.5" customHeight="1">
      <c r="A302" s="40"/>
      <c r="B302" s="41"/>
      <c r="C302" s="206" t="s">
        <v>452</v>
      </c>
      <c r="D302" s="206" t="s">
        <v>160</v>
      </c>
      <c r="E302" s="207" t="s">
        <v>453</v>
      </c>
      <c r="F302" s="208" t="s">
        <v>454</v>
      </c>
      <c r="G302" s="209" t="s">
        <v>236</v>
      </c>
      <c r="H302" s="210">
        <v>0.59999999999999998</v>
      </c>
      <c r="I302" s="211"/>
      <c r="J302" s="212">
        <f>ROUND(I302*H302,2)</f>
        <v>0</v>
      </c>
      <c r="K302" s="208" t="s">
        <v>307</v>
      </c>
      <c r="L302" s="46"/>
      <c r="M302" s="213" t="s">
        <v>19</v>
      </c>
      <c r="N302" s="214" t="s">
        <v>41</v>
      </c>
      <c r="O302" s="86"/>
      <c r="P302" s="215">
        <f>O302*H302</f>
        <v>0</v>
      </c>
      <c r="Q302" s="215">
        <v>1.05291</v>
      </c>
      <c r="R302" s="215">
        <f>Q302*H302</f>
        <v>0.63174600000000003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165</v>
      </c>
      <c r="AT302" s="217" t="s">
        <v>160</v>
      </c>
      <c r="AU302" s="217" t="s">
        <v>80</v>
      </c>
      <c r="AY302" s="19" t="s">
        <v>158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78</v>
      </c>
      <c r="BK302" s="218">
        <f>ROUND(I302*H302,2)</f>
        <v>0</v>
      </c>
      <c r="BL302" s="19" t="s">
        <v>165</v>
      </c>
      <c r="BM302" s="217" t="s">
        <v>455</v>
      </c>
    </row>
    <row r="303" s="2" customFormat="1">
      <c r="A303" s="40"/>
      <c r="B303" s="41"/>
      <c r="C303" s="42"/>
      <c r="D303" s="219" t="s">
        <v>167</v>
      </c>
      <c r="E303" s="42"/>
      <c r="F303" s="220" t="s">
        <v>456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167</v>
      </c>
      <c r="AU303" s="19" t="s">
        <v>80</v>
      </c>
    </row>
    <row r="304" s="2" customFormat="1" ht="21.75" customHeight="1">
      <c r="A304" s="40"/>
      <c r="B304" s="41"/>
      <c r="C304" s="206" t="s">
        <v>457</v>
      </c>
      <c r="D304" s="206" t="s">
        <v>160</v>
      </c>
      <c r="E304" s="207" t="s">
        <v>458</v>
      </c>
      <c r="F304" s="208" t="s">
        <v>459</v>
      </c>
      <c r="G304" s="209" t="s">
        <v>163</v>
      </c>
      <c r="H304" s="210">
        <v>1</v>
      </c>
      <c r="I304" s="211"/>
      <c r="J304" s="212">
        <f>ROUND(I304*H304,2)</f>
        <v>0</v>
      </c>
      <c r="K304" s="208" t="s">
        <v>19</v>
      </c>
      <c r="L304" s="46"/>
      <c r="M304" s="213" t="s">
        <v>19</v>
      </c>
      <c r="N304" s="214" t="s">
        <v>41</v>
      </c>
      <c r="O304" s="86"/>
      <c r="P304" s="215">
        <f>O304*H304</f>
        <v>0</v>
      </c>
      <c r="Q304" s="215">
        <v>2.3010999999999999</v>
      </c>
      <c r="R304" s="215">
        <f>Q304*H304</f>
        <v>2.3010999999999999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165</v>
      </c>
      <c r="AT304" s="217" t="s">
        <v>160</v>
      </c>
      <c r="AU304" s="217" t="s">
        <v>80</v>
      </c>
      <c r="AY304" s="19" t="s">
        <v>158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78</v>
      </c>
      <c r="BK304" s="218">
        <f>ROUND(I304*H304,2)</f>
        <v>0</v>
      </c>
      <c r="BL304" s="19" t="s">
        <v>165</v>
      </c>
      <c r="BM304" s="217" t="s">
        <v>460</v>
      </c>
    </row>
    <row r="305" s="13" customFormat="1">
      <c r="A305" s="13"/>
      <c r="B305" s="224"/>
      <c r="C305" s="225"/>
      <c r="D305" s="226" t="s">
        <v>169</v>
      </c>
      <c r="E305" s="227" t="s">
        <v>19</v>
      </c>
      <c r="F305" s="228" t="s">
        <v>461</v>
      </c>
      <c r="G305" s="225"/>
      <c r="H305" s="227" t="s">
        <v>19</v>
      </c>
      <c r="I305" s="229"/>
      <c r="J305" s="225"/>
      <c r="K305" s="225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169</v>
      </c>
      <c r="AU305" s="234" t="s">
        <v>80</v>
      </c>
      <c r="AV305" s="13" t="s">
        <v>78</v>
      </c>
      <c r="AW305" s="13" t="s">
        <v>32</v>
      </c>
      <c r="AX305" s="13" t="s">
        <v>70</v>
      </c>
      <c r="AY305" s="234" t="s">
        <v>158</v>
      </c>
    </row>
    <row r="306" s="13" customFormat="1">
      <c r="A306" s="13"/>
      <c r="B306" s="224"/>
      <c r="C306" s="225"/>
      <c r="D306" s="226" t="s">
        <v>169</v>
      </c>
      <c r="E306" s="227" t="s">
        <v>19</v>
      </c>
      <c r="F306" s="228" t="s">
        <v>462</v>
      </c>
      <c r="G306" s="225"/>
      <c r="H306" s="227" t="s">
        <v>19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169</v>
      </c>
      <c r="AU306" s="234" t="s">
        <v>80</v>
      </c>
      <c r="AV306" s="13" t="s">
        <v>78</v>
      </c>
      <c r="AW306" s="13" t="s">
        <v>32</v>
      </c>
      <c r="AX306" s="13" t="s">
        <v>70</v>
      </c>
      <c r="AY306" s="234" t="s">
        <v>158</v>
      </c>
    </row>
    <row r="307" s="14" customFormat="1">
      <c r="A307" s="14"/>
      <c r="B307" s="235"/>
      <c r="C307" s="236"/>
      <c r="D307" s="226" t="s">
        <v>169</v>
      </c>
      <c r="E307" s="237" t="s">
        <v>19</v>
      </c>
      <c r="F307" s="238" t="s">
        <v>463</v>
      </c>
      <c r="G307" s="236"/>
      <c r="H307" s="239">
        <v>1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169</v>
      </c>
      <c r="AU307" s="245" t="s">
        <v>80</v>
      </c>
      <c r="AV307" s="14" t="s">
        <v>80</v>
      </c>
      <c r="AW307" s="14" t="s">
        <v>32</v>
      </c>
      <c r="AX307" s="14" t="s">
        <v>78</v>
      </c>
      <c r="AY307" s="245" t="s">
        <v>158</v>
      </c>
    </row>
    <row r="308" s="12" customFormat="1" ht="22.8" customHeight="1">
      <c r="A308" s="12"/>
      <c r="B308" s="190"/>
      <c r="C308" s="191"/>
      <c r="D308" s="192" t="s">
        <v>69</v>
      </c>
      <c r="E308" s="204" t="s">
        <v>200</v>
      </c>
      <c r="F308" s="204" t="s">
        <v>464</v>
      </c>
      <c r="G308" s="191"/>
      <c r="H308" s="191"/>
      <c r="I308" s="194"/>
      <c r="J308" s="205">
        <f>BK308</f>
        <v>0</v>
      </c>
      <c r="K308" s="191"/>
      <c r="L308" s="196"/>
      <c r="M308" s="197"/>
      <c r="N308" s="198"/>
      <c r="O308" s="198"/>
      <c r="P308" s="199">
        <f>SUM(P309:P441)</f>
        <v>0</v>
      </c>
      <c r="Q308" s="198"/>
      <c r="R308" s="199">
        <f>SUM(R309:R441)</f>
        <v>135.43547165034789</v>
      </c>
      <c r="S308" s="198"/>
      <c r="T308" s="200">
        <f>SUM(T309:T441)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1" t="s">
        <v>78</v>
      </c>
      <c r="AT308" s="202" t="s">
        <v>69</v>
      </c>
      <c r="AU308" s="202" t="s">
        <v>78</v>
      </c>
      <c r="AY308" s="201" t="s">
        <v>158</v>
      </c>
      <c r="BK308" s="203">
        <f>SUM(BK309:BK441)</f>
        <v>0</v>
      </c>
    </row>
    <row r="309" s="2" customFormat="1" ht="16.5" customHeight="1">
      <c r="A309" s="40"/>
      <c r="B309" s="41"/>
      <c r="C309" s="206" t="s">
        <v>465</v>
      </c>
      <c r="D309" s="206" t="s">
        <v>160</v>
      </c>
      <c r="E309" s="207" t="s">
        <v>466</v>
      </c>
      <c r="F309" s="208" t="s">
        <v>467</v>
      </c>
      <c r="G309" s="209" t="s">
        <v>255</v>
      </c>
      <c r="H309" s="210">
        <v>55</v>
      </c>
      <c r="I309" s="211"/>
      <c r="J309" s="212">
        <f>ROUND(I309*H309,2)</f>
        <v>0</v>
      </c>
      <c r="K309" s="208" t="s">
        <v>164</v>
      </c>
      <c r="L309" s="46"/>
      <c r="M309" s="213" t="s">
        <v>19</v>
      </c>
      <c r="N309" s="214" t="s">
        <v>41</v>
      </c>
      <c r="O309" s="86"/>
      <c r="P309" s="215">
        <f>O309*H309</f>
        <v>0</v>
      </c>
      <c r="Q309" s="215">
        <v>0.0040000000000000001</v>
      </c>
      <c r="R309" s="215">
        <f>Q309*H309</f>
        <v>0.22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165</v>
      </c>
      <c r="AT309" s="217" t="s">
        <v>160</v>
      </c>
      <c r="AU309" s="217" t="s">
        <v>80</v>
      </c>
      <c r="AY309" s="19" t="s">
        <v>158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78</v>
      </c>
      <c r="BK309" s="218">
        <f>ROUND(I309*H309,2)</f>
        <v>0</v>
      </c>
      <c r="BL309" s="19" t="s">
        <v>165</v>
      </c>
      <c r="BM309" s="217" t="s">
        <v>468</v>
      </c>
    </row>
    <row r="310" s="2" customFormat="1">
      <c r="A310" s="40"/>
      <c r="B310" s="41"/>
      <c r="C310" s="42"/>
      <c r="D310" s="219" t="s">
        <v>167</v>
      </c>
      <c r="E310" s="42"/>
      <c r="F310" s="220" t="s">
        <v>469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167</v>
      </c>
      <c r="AU310" s="19" t="s">
        <v>80</v>
      </c>
    </row>
    <row r="311" s="13" customFormat="1">
      <c r="A311" s="13"/>
      <c r="B311" s="224"/>
      <c r="C311" s="225"/>
      <c r="D311" s="226" t="s">
        <v>169</v>
      </c>
      <c r="E311" s="227" t="s">
        <v>19</v>
      </c>
      <c r="F311" s="228" t="s">
        <v>470</v>
      </c>
      <c r="G311" s="225"/>
      <c r="H311" s="227" t="s">
        <v>19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169</v>
      </c>
      <c r="AU311" s="234" t="s">
        <v>80</v>
      </c>
      <c r="AV311" s="13" t="s">
        <v>78</v>
      </c>
      <c r="AW311" s="13" t="s">
        <v>32</v>
      </c>
      <c r="AX311" s="13" t="s">
        <v>70</v>
      </c>
      <c r="AY311" s="234" t="s">
        <v>158</v>
      </c>
    </row>
    <row r="312" s="14" customFormat="1">
      <c r="A312" s="14"/>
      <c r="B312" s="235"/>
      <c r="C312" s="236"/>
      <c r="D312" s="226" t="s">
        <v>169</v>
      </c>
      <c r="E312" s="237" t="s">
        <v>19</v>
      </c>
      <c r="F312" s="238" t="s">
        <v>471</v>
      </c>
      <c r="G312" s="236"/>
      <c r="H312" s="239">
        <v>55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5" t="s">
        <v>169</v>
      </c>
      <c r="AU312" s="245" t="s">
        <v>80</v>
      </c>
      <c r="AV312" s="14" t="s">
        <v>80</v>
      </c>
      <c r="AW312" s="14" t="s">
        <v>32</v>
      </c>
      <c r="AX312" s="14" t="s">
        <v>78</v>
      </c>
      <c r="AY312" s="245" t="s">
        <v>158</v>
      </c>
    </row>
    <row r="313" s="2" customFormat="1" ht="24.15" customHeight="1">
      <c r="A313" s="40"/>
      <c r="B313" s="41"/>
      <c r="C313" s="206" t="s">
        <v>472</v>
      </c>
      <c r="D313" s="206" t="s">
        <v>160</v>
      </c>
      <c r="E313" s="207" t="s">
        <v>473</v>
      </c>
      <c r="F313" s="208" t="s">
        <v>474</v>
      </c>
      <c r="G313" s="209" t="s">
        <v>255</v>
      </c>
      <c r="H313" s="210">
        <v>307</v>
      </c>
      <c r="I313" s="211"/>
      <c r="J313" s="212">
        <f>ROUND(I313*H313,2)</f>
        <v>0</v>
      </c>
      <c r="K313" s="208" t="s">
        <v>164</v>
      </c>
      <c r="L313" s="46"/>
      <c r="M313" s="213" t="s">
        <v>19</v>
      </c>
      <c r="N313" s="214" t="s">
        <v>41</v>
      </c>
      <c r="O313" s="86"/>
      <c r="P313" s="215">
        <f>O313*H313</f>
        <v>0</v>
      </c>
      <c r="Q313" s="215">
        <v>0.018380000000000001</v>
      </c>
      <c r="R313" s="215">
        <f>Q313*H313</f>
        <v>5.6426600000000002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165</v>
      </c>
      <c r="AT313" s="217" t="s">
        <v>160</v>
      </c>
      <c r="AU313" s="217" t="s">
        <v>80</v>
      </c>
      <c r="AY313" s="19" t="s">
        <v>158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78</v>
      </c>
      <c r="BK313" s="218">
        <f>ROUND(I313*H313,2)</f>
        <v>0</v>
      </c>
      <c r="BL313" s="19" t="s">
        <v>165</v>
      </c>
      <c r="BM313" s="217" t="s">
        <v>475</v>
      </c>
    </row>
    <row r="314" s="2" customFormat="1">
      <c r="A314" s="40"/>
      <c r="B314" s="41"/>
      <c r="C314" s="42"/>
      <c r="D314" s="219" t="s">
        <v>167</v>
      </c>
      <c r="E314" s="42"/>
      <c r="F314" s="220" t="s">
        <v>476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167</v>
      </c>
      <c r="AU314" s="19" t="s">
        <v>80</v>
      </c>
    </row>
    <row r="315" s="13" customFormat="1">
      <c r="A315" s="13"/>
      <c r="B315" s="224"/>
      <c r="C315" s="225"/>
      <c r="D315" s="226" t="s">
        <v>169</v>
      </c>
      <c r="E315" s="227" t="s">
        <v>19</v>
      </c>
      <c r="F315" s="228" t="s">
        <v>477</v>
      </c>
      <c r="G315" s="225"/>
      <c r="H315" s="227" t="s">
        <v>19</v>
      </c>
      <c r="I315" s="229"/>
      <c r="J315" s="225"/>
      <c r="K315" s="225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169</v>
      </c>
      <c r="AU315" s="234" t="s">
        <v>80</v>
      </c>
      <c r="AV315" s="13" t="s">
        <v>78</v>
      </c>
      <c r="AW315" s="13" t="s">
        <v>32</v>
      </c>
      <c r="AX315" s="13" t="s">
        <v>70</v>
      </c>
      <c r="AY315" s="234" t="s">
        <v>158</v>
      </c>
    </row>
    <row r="316" s="14" customFormat="1">
      <c r="A316" s="14"/>
      <c r="B316" s="235"/>
      <c r="C316" s="236"/>
      <c r="D316" s="226" t="s">
        <v>169</v>
      </c>
      <c r="E316" s="237" t="s">
        <v>19</v>
      </c>
      <c r="F316" s="238" t="s">
        <v>478</v>
      </c>
      <c r="G316" s="236"/>
      <c r="H316" s="239">
        <v>307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5" t="s">
        <v>169</v>
      </c>
      <c r="AU316" s="245" t="s">
        <v>80</v>
      </c>
      <c r="AV316" s="14" t="s">
        <v>80</v>
      </c>
      <c r="AW316" s="14" t="s">
        <v>32</v>
      </c>
      <c r="AX316" s="14" t="s">
        <v>78</v>
      </c>
      <c r="AY316" s="245" t="s">
        <v>158</v>
      </c>
    </row>
    <row r="317" s="2" customFormat="1" ht="21.75" customHeight="1">
      <c r="A317" s="40"/>
      <c r="B317" s="41"/>
      <c r="C317" s="206" t="s">
        <v>479</v>
      </c>
      <c r="D317" s="206" t="s">
        <v>160</v>
      </c>
      <c r="E317" s="207" t="s">
        <v>480</v>
      </c>
      <c r="F317" s="208" t="s">
        <v>481</v>
      </c>
      <c r="G317" s="209" t="s">
        <v>255</v>
      </c>
      <c r="H317" s="210">
        <v>112</v>
      </c>
      <c r="I317" s="211"/>
      <c r="J317" s="212">
        <f>ROUND(I317*H317,2)</f>
        <v>0</v>
      </c>
      <c r="K317" s="208" t="s">
        <v>164</v>
      </c>
      <c r="L317" s="46"/>
      <c r="M317" s="213" t="s">
        <v>19</v>
      </c>
      <c r="N317" s="214" t="s">
        <v>41</v>
      </c>
      <c r="O317" s="86"/>
      <c r="P317" s="215">
        <f>O317*H317</f>
        <v>0</v>
      </c>
      <c r="Q317" s="215">
        <v>0.02</v>
      </c>
      <c r="R317" s="215">
        <f>Q317*H317</f>
        <v>2.2400000000000002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165</v>
      </c>
      <c r="AT317" s="217" t="s">
        <v>160</v>
      </c>
      <c r="AU317" s="217" t="s">
        <v>80</v>
      </c>
      <c r="AY317" s="19" t="s">
        <v>158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78</v>
      </c>
      <c r="BK317" s="218">
        <f>ROUND(I317*H317,2)</f>
        <v>0</v>
      </c>
      <c r="BL317" s="19" t="s">
        <v>165</v>
      </c>
      <c r="BM317" s="217" t="s">
        <v>482</v>
      </c>
    </row>
    <row r="318" s="2" customFormat="1">
      <c r="A318" s="40"/>
      <c r="B318" s="41"/>
      <c r="C318" s="42"/>
      <c r="D318" s="219" t="s">
        <v>167</v>
      </c>
      <c r="E318" s="42"/>
      <c r="F318" s="220" t="s">
        <v>483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167</v>
      </c>
      <c r="AU318" s="19" t="s">
        <v>80</v>
      </c>
    </row>
    <row r="319" s="14" customFormat="1">
      <c r="A319" s="14"/>
      <c r="B319" s="235"/>
      <c r="C319" s="236"/>
      <c r="D319" s="226" t="s">
        <v>169</v>
      </c>
      <c r="E319" s="237" t="s">
        <v>19</v>
      </c>
      <c r="F319" s="238" t="s">
        <v>484</v>
      </c>
      <c r="G319" s="236"/>
      <c r="H319" s="239">
        <v>112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169</v>
      </c>
      <c r="AU319" s="245" t="s">
        <v>80</v>
      </c>
      <c r="AV319" s="14" t="s">
        <v>80</v>
      </c>
      <c r="AW319" s="14" t="s">
        <v>32</v>
      </c>
      <c r="AX319" s="14" t="s">
        <v>78</v>
      </c>
      <c r="AY319" s="245" t="s">
        <v>158</v>
      </c>
    </row>
    <row r="320" s="2" customFormat="1" ht="24.15" customHeight="1">
      <c r="A320" s="40"/>
      <c r="B320" s="41"/>
      <c r="C320" s="206" t="s">
        <v>485</v>
      </c>
      <c r="D320" s="206" t="s">
        <v>160</v>
      </c>
      <c r="E320" s="207" t="s">
        <v>486</v>
      </c>
      <c r="F320" s="208" t="s">
        <v>487</v>
      </c>
      <c r="G320" s="209" t="s">
        <v>255</v>
      </c>
      <c r="H320" s="210">
        <v>1094</v>
      </c>
      <c r="I320" s="211"/>
      <c r="J320" s="212">
        <f>ROUND(I320*H320,2)</f>
        <v>0</v>
      </c>
      <c r="K320" s="208" t="s">
        <v>164</v>
      </c>
      <c r="L320" s="46"/>
      <c r="M320" s="213" t="s">
        <v>19</v>
      </c>
      <c r="N320" s="214" t="s">
        <v>41</v>
      </c>
      <c r="O320" s="86"/>
      <c r="P320" s="215">
        <f>O320*H320</f>
        <v>0</v>
      </c>
      <c r="Q320" s="215">
        <v>0.018380000000000001</v>
      </c>
      <c r="R320" s="215">
        <f>Q320*H320</f>
        <v>20.10772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165</v>
      </c>
      <c r="AT320" s="217" t="s">
        <v>160</v>
      </c>
      <c r="AU320" s="217" t="s">
        <v>80</v>
      </c>
      <c r="AY320" s="19" t="s">
        <v>158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78</v>
      </c>
      <c r="BK320" s="218">
        <f>ROUND(I320*H320,2)</f>
        <v>0</v>
      </c>
      <c r="BL320" s="19" t="s">
        <v>165</v>
      </c>
      <c r="BM320" s="217" t="s">
        <v>488</v>
      </c>
    </row>
    <row r="321" s="2" customFormat="1">
      <c r="A321" s="40"/>
      <c r="B321" s="41"/>
      <c r="C321" s="42"/>
      <c r="D321" s="219" t="s">
        <v>167</v>
      </c>
      <c r="E321" s="42"/>
      <c r="F321" s="220" t="s">
        <v>489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167</v>
      </c>
      <c r="AU321" s="19" t="s">
        <v>80</v>
      </c>
    </row>
    <row r="322" s="13" customFormat="1">
      <c r="A322" s="13"/>
      <c r="B322" s="224"/>
      <c r="C322" s="225"/>
      <c r="D322" s="226" t="s">
        <v>169</v>
      </c>
      <c r="E322" s="227" t="s">
        <v>19</v>
      </c>
      <c r="F322" s="228" t="s">
        <v>490</v>
      </c>
      <c r="G322" s="225"/>
      <c r="H322" s="227" t="s">
        <v>19</v>
      </c>
      <c r="I322" s="229"/>
      <c r="J322" s="225"/>
      <c r="K322" s="225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169</v>
      </c>
      <c r="AU322" s="234" t="s">
        <v>80</v>
      </c>
      <c r="AV322" s="13" t="s">
        <v>78</v>
      </c>
      <c r="AW322" s="13" t="s">
        <v>32</v>
      </c>
      <c r="AX322" s="13" t="s">
        <v>70</v>
      </c>
      <c r="AY322" s="234" t="s">
        <v>158</v>
      </c>
    </row>
    <row r="323" s="13" customFormat="1">
      <c r="A323" s="13"/>
      <c r="B323" s="224"/>
      <c r="C323" s="225"/>
      <c r="D323" s="226" t="s">
        <v>169</v>
      </c>
      <c r="E323" s="227" t="s">
        <v>19</v>
      </c>
      <c r="F323" s="228" t="s">
        <v>491</v>
      </c>
      <c r="G323" s="225"/>
      <c r="H323" s="227" t="s">
        <v>19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169</v>
      </c>
      <c r="AU323" s="234" t="s">
        <v>80</v>
      </c>
      <c r="AV323" s="13" t="s">
        <v>78</v>
      </c>
      <c r="AW323" s="13" t="s">
        <v>32</v>
      </c>
      <c r="AX323" s="13" t="s">
        <v>70</v>
      </c>
      <c r="AY323" s="234" t="s">
        <v>158</v>
      </c>
    </row>
    <row r="324" s="14" customFormat="1">
      <c r="A324" s="14"/>
      <c r="B324" s="235"/>
      <c r="C324" s="236"/>
      <c r="D324" s="226" t="s">
        <v>169</v>
      </c>
      <c r="E324" s="237" t="s">
        <v>19</v>
      </c>
      <c r="F324" s="238" t="s">
        <v>492</v>
      </c>
      <c r="G324" s="236"/>
      <c r="H324" s="239">
        <v>1094</v>
      </c>
      <c r="I324" s="240"/>
      <c r="J324" s="236"/>
      <c r="K324" s="236"/>
      <c r="L324" s="241"/>
      <c r="M324" s="242"/>
      <c r="N324" s="243"/>
      <c r="O324" s="243"/>
      <c r="P324" s="243"/>
      <c r="Q324" s="243"/>
      <c r="R324" s="243"/>
      <c r="S324" s="243"/>
      <c r="T324" s="24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5" t="s">
        <v>169</v>
      </c>
      <c r="AU324" s="245" t="s">
        <v>80</v>
      </c>
      <c r="AV324" s="14" t="s">
        <v>80</v>
      </c>
      <c r="AW324" s="14" t="s">
        <v>32</v>
      </c>
      <c r="AX324" s="14" t="s">
        <v>78</v>
      </c>
      <c r="AY324" s="245" t="s">
        <v>158</v>
      </c>
    </row>
    <row r="325" s="2" customFormat="1" ht="33" customHeight="1">
      <c r="A325" s="40"/>
      <c r="B325" s="41"/>
      <c r="C325" s="206" t="s">
        <v>493</v>
      </c>
      <c r="D325" s="206" t="s">
        <v>160</v>
      </c>
      <c r="E325" s="207" t="s">
        <v>494</v>
      </c>
      <c r="F325" s="208" t="s">
        <v>495</v>
      </c>
      <c r="G325" s="209" t="s">
        <v>255</v>
      </c>
      <c r="H325" s="210">
        <v>120</v>
      </c>
      <c r="I325" s="211"/>
      <c r="J325" s="212">
        <f>ROUND(I325*H325,2)</f>
        <v>0</v>
      </c>
      <c r="K325" s="208" t="s">
        <v>164</v>
      </c>
      <c r="L325" s="46"/>
      <c r="M325" s="213" t="s">
        <v>19</v>
      </c>
      <c r="N325" s="214" t="s">
        <v>41</v>
      </c>
      <c r="O325" s="86"/>
      <c r="P325" s="215">
        <f>O325*H325</f>
        <v>0</v>
      </c>
      <c r="Q325" s="215">
        <v>0.0085920000000000007</v>
      </c>
      <c r="R325" s="215">
        <f>Q325*H325</f>
        <v>1.0310400000000002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165</v>
      </c>
      <c r="AT325" s="217" t="s">
        <v>160</v>
      </c>
      <c r="AU325" s="217" t="s">
        <v>80</v>
      </c>
      <c r="AY325" s="19" t="s">
        <v>158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78</v>
      </c>
      <c r="BK325" s="218">
        <f>ROUND(I325*H325,2)</f>
        <v>0</v>
      </c>
      <c r="BL325" s="19" t="s">
        <v>165</v>
      </c>
      <c r="BM325" s="217" t="s">
        <v>496</v>
      </c>
    </row>
    <row r="326" s="2" customFormat="1">
      <c r="A326" s="40"/>
      <c r="B326" s="41"/>
      <c r="C326" s="42"/>
      <c r="D326" s="219" t="s">
        <v>167</v>
      </c>
      <c r="E326" s="42"/>
      <c r="F326" s="220" t="s">
        <v>497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167</v>
      </c>
      <c r="AU326" s="19" t="s">
        <v>80</v>
      </c>
    </row>
    <row r="327" s="13" customFormat="1">
      <c r="A327" s="13"/>
      <c r="B327" s="224"/>
      <c r="C327" s="225"/>
      <c r="D327" s="226" t="s">
        <v>169</v>
      </c>
      <c r="E327" s="227" t="s">
        <v>19</v>
      </c>
      <c r="F327" s="228" t="s">
        <v>498</v>
      </c>
      <c r="G327" s="225"/>
      <c r="H327" s="227" t="s">
        <v>19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169</v>
      </c>
      <c r="AU327" s="234" t="s">
        <v>80</v>
      </c>
      <c r="AV327" s="13" t="s">
        <v>78</v>
      </c>
      <c r="AW327" s="13" t="s">
        <v>32</v>
      </c>
      <c r="AX327" s="13" t="s">
        <v>70</v>
      </c>
      <c r="AY327" s="234" t="s">
        <v>158</v>
      </c>
    </row>
    <row r="328" s="14" customFormat="1">
      <c r="A328" s="14"/>
      <c r="B328" s="235"/>
      <c r="C328" s="236"/>
      <c r="D328" s="226" t="s">
        <v>169</v>
      </c>
      <c r="E328" s="237" t="s">
        <v>19</v>
      </c>
      <c r="F328" s="238" t="s">
        <v>499</v>
      </c>
      <c r="G328" s="236"/>
      <c r="H328" s="239">
        <v>120</v>
      </c>
      <c r="I328" s="240"/>
      <c r="J328" s="236"/>
      <c r="K328" s="236"/>
      <c r="L328" s="241"/>
      <c r="M328" s="242"/>
      <c r="N328" s="243"/>
      <c r="O328" s="243"/>
      <c r="P328" s="243"/>
      <c r="Q328" s="243"/>
      <c r="R328" s="243"/>
      <c r="S328" s="243"/>
      <c r="T328" s="24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5" t="s">
        <v>169</v>
      </c>
      <c r="AU328" s="245" t="s">
        <v>80</v>
      </c>
      <c r="AV328" s="14" t="s">
        <v>80</v>
      </c>
      <c r="AW328" s="14" t="s">
        <v>32</v>
      </c>
      <c r="AX328" s="14" t="s">
        <v>78</v>
      </c>
      <c r="AY328" s="245" t="s">
        <v>158</v>
      </c>
    </row>
    <row r="329" s="2" customFormat="1" ht="16.5" customHeight="1">
      <c r="A329" s="40"/>
      <c r="B329" s="41"/>
      <c r="C329" s="257" t="s">
        <v>403</v>
      </c>
      <c r="D329" s="257" t="s">
        <v>261</v>
      </c>
      <c r="E329" s="258" t="s">
        <v>500</v>
      </c>
      <c r="F329" s="259" t="s">
        <v>501</v>
      </c>
      <c r="G329" s="260" t="s">
        <v>255</v>
      </c>
      <c r="H329" s="261">
        <v>126</v>
      </c>
      <c r="I329" s="262"/>
      <c r="J329" s="263">
        <f>ROUND(I329*H329,2)</f>
        <v>0</v>
      </c>
      <c r="K329" s="259" t="s">
        <v>164</v>
      </c>
      <c r="L329" s="264"/>
      <c r="M329" s="265" t="s">
        <v>19</v>
      </c>
      <c r="N329" s="266" t="s">
        <v>41</v>
      </c>
      <c r="O329" s="86"/>
      <c r="P329" s="215">
        <f>O329*H329</f>
        <v>0</v>
      </c>
      <c r="Q329" s="215">
        <v>0.0047999999999999996</v>
      </c>
      <c r="R329" s="215">
        <f>Q329*H329</f>
        <v>0.60479999999999989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216</v>
      </c>
      <c r="AT329" s="217" t="s">
        <v>261</v>
      </c>
      <c r="AU329" s="217" t="s">
        <v>80</v>
      </c>
      <c r="AY329" s="19" t="s">
        <v>158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78</v>
      </c>
      <c r="BK329" s="218">
        <f>ROUND(I329*H329,2)</f>
        <v>0</v>
      </c>
      <c r="BL329" s="19" t="s">
        <v>165</v>
      </c>
      <c r="BM329" s="217" t="s">
        <v>502</v>
      </c>
    </row>
    <row r="330" s="14" customFormat="1">
      <c r="A330" s="14"/>
      <c r="B330" s="235"/>
      <c r="C330" s="236"/>
      <c r="D330" s="226" t="s">
        <v>169</v>
      </c>
      <c r="E330" s="236"/>
      <c r="F330" s="238" t="s">
        <v>503</v>
      </c>
      <c r="G330" s="236"/>
      <c r="H330" s="239">
        <v>126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169</v>
      </c>
      <c r="AU330" s="245" t="s">
        <v>80</v>
      </c>
      <c r="AV330" s="14" t="s">
        <v>80</v>
      </c>
      <c r="AW330" s="14" t="s">
        <v>4</v>
      </c>
      <c r="AX330" s="14" t="s">
        <v>78</v>
      </c>
      <c r="AY330" s="245" t="s">
        <v>158</v>
      </c>
    </row>
    <row r="331" s="2" customFormat="1" ht="44.25" customHeight="1">
      <c r="A331" s="40"/>
      <c r="B331" s="41"/>
      <c r="C331" s="206" t="s">
        <v>504</v>
      </c>
      <c r="D331" s="206" t="s">
        <v>160</v>
      </c>
      <c r="E331" s="207" t="s">
        <v>505</v>
      </c>
      <c r="F331" s="208" t="s">
        <v>506</v>
      </c>
      <c r="G331" s="209" t="s">
        <v>255</v>
      </c>
      <c r="H331" s="210">
        <v>55</v>
      </c>
      <c r="I331" s="211"/>
      <c r="J331" s="212">
        <f>ROUND(I331*H331,2)</f>
        <v>0</v>
      </c>
      <c r="K331" s="208" t="s">
        <v>164</v>
      </c>
      <c r="L331" s="46"/>
      <c r="M331" s="213" t="s">
        <v>19</v>
      </c>
      <c r="N331" s="214" t="s">
        <v>41</v>
      </c>
      <c r="O331" s="86"/>
      <c r="P331" s="215">
        <f>O331*H331</f>
        <v>0</v>
      </c>
      <c r="Q331" s="215">
        <v>0.012494720000000001</v>
      </c>
      <c r="R331" s="215">
        <f>Q331*H331</f>
        <v>0.68720960000000009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165</v>
      </c>
      <c r="AT331" s="217" t="s">
        <v>160</v>
      </c>
      <c r="AU331" s="217" t="s">
        <v>80</v>
      </c>
      <c r="AY331" s="19" t="s">
        <v>158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78</v>
      </c>
      <c r="BK331" s="218">
        <f>ROUND(I331*H331,2)</f>
        <v>0</v>
      </c>
      <c r="BL331" s="19" t="s">
        <v>165</v>
      </c>
      <c r="BM331" s="217" t="s">
        <v>507</v>
      </c>
    </row>
    <row r="332" s="2" customFormat="1">
      <c r="A332" s="40"/>
      <c r="B332" s="41"/>
      <c r="C332" s="42"/>
      <c r="D332" s="219" t="s">
        <v>167</v>
      </c>
      <c r="E332" s="42"/>
      <c r="F332" s="220" t="s">
        <v>508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167</v>
      </c>
      <c r="AU332" s="19" t="s">
        <v>80</v>
      </c>
    </row>
    <row r="333" s="13" customFormat="1">
      <c r="A333" s="13"/>
      <c r="B333" s="224"/>
      <c r="C333" s="225"/>
      <c r="D333" s="226" t="s">
        <v>169</v>
      </c>
      <c r="E333" s="227" t="s">
        <v>19</v>
      </c>
      <c r="F333" s="228" t="s">
        <v>509</v>
      </c>
      <c r="G333" s="225"/>
      <c r="H333" s="227" t="s">
        <v>19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169</v>
      </c>
      <c r="AU333" s="234" t="s">
        <v>80</v>
      </c>
      <c r="AV333" s="13" t="s">
        <v>78</v>
      </c>
      <c r="AW333" s="13" t="s">
        <v>32</v>
      </c>
      <c r="AX333" s="13" t="s">
        <v>70</v>
      </c>
      <c r="AY333" s="234" t="s">
        <v>158</v>
      </c>
    </row>
    <row r="334" s="14" customFormat="1">
      <c r="A334" s="14"/>
      <c r="B334" s="235"/>
      <c r="C334" s="236"/>
      <c r="D334" s="226" t="s">
        <v>169</v>
      </c>
      <c r="E334" s="237" t="s">
        <v>19</v>
      </c>
      <c r="F334" s="238" t="s">
        <v>471</v>
      </c>
      <c r="G334" s="236"/>
      <c r="H334" s="239">
        <v>55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169</v>
      </c>
      <c r="AU334" s="245" t="s">
        <v>80</v>
      </c>
      <c r="AV334" s="14" t="s">
        <v>80</v>
      </c>
      <c r="AW334" s="14" t="s">
        <v>32</v>
      </c>
      <c r="AX334" s="14" t="s">
        <v>78</v>
      </c>
      <c r="AY334" s="245" t="s">
        <v>158</v>
      </c>
    </row>
    <row r="335" s="2" customFormat="1" ht="16.5" customHeight="1">
      <c r="A335" s="40"/>
      <c r="B335" s="41"/>
      <c r="C335" s="257" t="s">
        <v>510</v>
      </c>
      <c r="D335" s="257" t="s">
        <v>261</v>
      </c>
      <c r="E335" s="258" t="s">
        <v>511</v>
      </c>
      <c r="F335" s="259" t="s">
        <v>512</v>
      </c>
      <c r="G335" s="260" t="s">
        <v>255</v>
      </c>
      <c r="H335" s="261">
        <v>57.75</v>
      </c>
      <c r="I335" s="262"/>
      <c r="J335" s="263">
        <f>ROUND(I335*H335,2)</f>
        <v>0</v>
      </c>
      <c r="K335" s="259" t="s">
        <v>164</v>
      </c>
      <c r="L335" s="264"/>
      <c r="M335" s="265" t="s">
        <v>19</v>
      </c>
      <c r="N335" s="266" t="s">
        <v>41</v>
      </c>
      <c r="O335" s="86"/>
      <c r="P335" s="215">
        <f>O335*H335</f>
        <v>0</v>
      </c>
      <c r="Q335" s="215">
        <v>0.0050000000000000001</v>
      </c>
      <c r="R335" s="215">
        <f>Q335*H335</f>
        <v>0.28875000000000001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216</v>
      </c>
      <c r="AT335" s="217" t="s">
        <v>261</v>
      </c>
      <c r="AU335" s="217" t="s">
        <v>80</v>
      </c>
      <c r="AY335" s="19" t="s">
        <v>158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78</v>
      </c>
      <c r="BK335" s="218">
        <f>ROUND(I335*H335,2)</f>
        <v>0</v>
      </c>
      <c r="BL335" s="19" t="s">
        <v>165</v>
      </c>
      <c r="BM335" s="217" t="s">
        <v>513</v>
      </c>
    </row>
    <row r="336" s="14" customFormat="1">
      <c r="A336" s="14"/>
      <c r="B336" s="235"/>
      <c r="C336" s="236"/>
      <c r="D336" s="226" t="s">
        <v>169</v>
      </c>
      <c r="E336" s="236"/>
      <c r="F336" s="238" t="s">
        <v>514</v>
      </c>
      <c r="G336" s="236"/>
      <c r="H336" s="239">
        <v>57.75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5" t="s">
        <v>169</v>
      </c>
      <c r="AU336" s="245" t="s">
        <v>80</v>
      </c>
      <c r="AV336" s="14" t="s">
        <v>80</v>
      </c>
      <c r="AW336" s="14" t="s">
        <v>4</v>
      </c>
      <c r="AX336" s="14" t="s">
        <v>78</v>
      </c>
      <c r="AY336" s="245" t="s">
        <v>158</v>
      </c>
    </row>
    <row r="337" s="2" customFormat="1" ht="44.25" customHeight="1">
      <c r="A337" s="40"/>
      <c r="B337" s="41"/>
      <c r="C337" s="206" t="s">
        <v>515</v>
      </c>
      <c r="D337" s="206" t="s">
        <v>160</v>
      </c>
      <c r="E337" s="207" t="s">
        <v>516</v>
      </c>
      <c r="F337" s="208" t="s">
        <v>517</v>
      </c>
      <c r="G337" s="209" t="s">
        <v>255</v>
      </c>
      <c r="H337" s="210">
        <v>60</v>
      </c>
      <c r="I337" s="211"/>
      <c r="J337" s="212">
        <f>ROUND(I337*H337,2)</f>
        <v>0</v>
      </c>
      <c r="K337" s="208" t="s">
        <v>307</v>
      </c>
      <c r="L337" s="46"/>
      <c r="M337" s="213" t="s">
        <v>19</v>
      </c>
      <c r="N337" s="214" t="s">
        <v>41</v>
      </c>
      <c r="O337" s="86"/>
      <c r="P337" s="215">
        <f>O337*H337</f>
        <v>0</v>
      </c>
      <c r="Q337" s="215">
        <v>0.0126</v>
      </c>
      <c r="R337" s="215">
        <f>Q337*H337</f>
        <v>0.75600000000000001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165</v>
      </c>
      <c r="AT337" s="217" t="s">
        <v>160</v>
      </c>
      <c r="AU337" s="217" t="s">
        <v>80</v>
      </c>
      <c r="AY337" s="19" t="s">
        <v>158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78</v>
      </c>
      <c r="BK337" s="218">
        <f>ROUND(I337*H337,2)</f>
        <v>0</v>
      </c>
      <c r="BL337" s="19" t="s">
        <v>165</v>
      </c>
      <c r="BM337" s="217" t="s">
        <v>518</v>
      </c>
    </row>
    <row r="338" s="2" customFormat="1">
      <c r="A338" s="40"/>
      <c r="B338" s="41"/>
      <c r="C338" s="42"/>
      <c r="D338" s="219" t="s">
        <v>167</v>
      </c>
      <c r="E338" s="42"/>
      <c r="F338" s="220" t="s">
        <v>519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167</v>
      </c>
      <c r="AU338" s="19" t="s">
        <v>80</v>
      </c>
    </row>
    <row r="339" s="14" customFormat="1">
      <c r="A339" s="14"/>
      <c r="B339" s="235"/>
      <c r="C339" s="236"/>
      <c r="D339" s="226" t="s">
        <v>169</v>
      </c>
      <c r="E339" s="237" t="s">
        <v>19</v>
      </c>
      <c r="F339" s="238" t="s">
        <v>520</v>
      </c>
      <c r="G339" s="236"/>
      <c r="H339" s="239">
        <v>60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5" t="s">
        <v>169</v>
      </c>
      <c r="AU339" s="245" t="s">
        <v>80</v>
      </c>
      <c r="AV339" s="14" t="s">
        <v>80</v>
      </c>
      <c r="AW339" s="14" t="s">
        <v>32</v>
      </c>
      <c r="AX339" s="14" t="s">
        <v>78</v>
      </c>
      <c r="AY339" s="245" t="s">
        <v>158</v>
      </c>
    </row>
    <row r="340" s="2" customFormat="1" ht="16.5" customHeight="1">
      <c r="A340" s="40"/>
      <c r="B340" s="41"/>
      <c r="C340" s="257" t="s">
        <v>471</v>
      </c>
      <c r="D340" s="257" t="s">
        <v>261</v>
      </c>
      <c r="E340" s="258" t="s">
        <v>521</v>
      </c>
      <c r="F340" s="259" t="s">
        <v>522</v>
      </c>
      <c r="G340" s="260" t="s">
        <v>255</v>
      </c>
      <c r="H340" s="261">
        <v>63</v>
      </c>
      <c r="I340" s="262"/>
      <c r="J340" s="263">
        <f>ROUND(I340*H340,2)</f>
        <v>0</v>
      </c>
      <c r="K340" s="259" t="s">
        <v>307</v>
      </c>
      <c r="L340" s="264"/>
      <c r="M340" s="265" t="s">
        <v>19</v>
      </c>
      <c r="N340" s="266" t="s">
        <v>41</v>
      </c>
      <c r="O340" s="86"/>
      <c r="P340" s="215">
        <f>O340*H340</f>
        <v>0</v>
      </c>
      <c r="Q340" s="215">
        <v>0.01</v>
      </c>
      <c r="R340" s="215">
        <f>Q340*H340</f>
        <v>0.63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216</v>
      </c>
      <c r="AT340" s="217" t="s">
        <v>261</v>
      </c>
      <c r="AU340" s="217" t="s">
        <v>80</v>
      </c>
      <c r="AY340" s="19" t="s">
        <v>158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78</v>
      </c>
      <c r="BK340" s="218">
        <f>ROUND(I340*H340,2)</f>
        <v>0</v>
      </c>
      <c r="BL340" s="19" t="s">
        <v>165</v>
      </c>
      <c r="BM340" s="217" t="s">
        <v>523</v>
      </c>
    </row>
    <row r="341" s="14" customFormat="1">
      <c r="A341" s="14"/>
      <c r="B341" s="235"/>
      <c r="C341" s="236"/>
      <c r="D341" s="226" t="s">
        <v>169</v>
      </c>
      <c r="E341" s="236"/>
      <c r="F341" s="238" t="s">
        <v>524</v>
      </c>
      <c r="G341" s="236"/>
      <c r="H341" s="239">
        <v>63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5" t="s">
        <v>169</v>
      </c>
      <c r="AU341" s="245" t="s">
        <v>80</v>
      </c>
      <c r="AV341" s="14" t="s">
        <v>80</v>
      </c>
      <c r="AW341" s="14" t="s">
        <v>4</v>
      </c>
      <c r="AX341" s="14" t="s">
        <v>78</v>
      </c>
      <c r="AY341" s="245" t="s">
        <v>158</v>
      </c>
    </row>
    <row r="342" s="2" customFormat="1" ht="44.25" customHeight="1">
      <c r="A342" s="40"/>
      <c r="B342" s="41"/>
      <c r="C342" s="206" t="s">
        <v>525</v>
      </c>
      <c r="D342" s="206" t="s">
        <v>160</v>
      </c>
      <c r="E342" s="207" t="s">
        <v>526</v>
      </c>
      <c r="F342" s="208" t="s">
        <v>527</v>
      </c>
      <c r="G342" s="209" t="s">
        <v>255</v>
      </c>
      <c r="H342" s="210">
        <v>393</v>
      </c>
      <c r="I342" s="211"/>
      <c r="J342" s="212">
        <f>ROUND(I342*H342,2)</f>
        <v>0</v>
      </c>
      <c r="K342" s="208" t="s">
        <v>164</v>
      </c>
      <c r="L342" s="46"/>
      <c r="M342" s="213" t="s">
        <v>19</v>
      </c>
      <c r="N342" s="214" t="s">
        <v>41</v>
      </c>
      <c r="O342" s="86"/>
      <c r="P342" s="215">
        <f>O342*H342</f>
        <v>0</v>
      </c>
      <c r="Q342" s="215">
        <v>0.01275696</v>
      </c>
      <c r="R342" s="215">
        <f>Q342*H342</f>
        <v>5.0134852799999994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165</v>
      </c>
      <c r="AT342" s="217" t="s">
        <v>160</v>
      </c>
      <c r="AU342" s="217" t="s">
        <v>80</v>
      </c>
      <c r="AY342" s="19" t="s">
        <v>158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78</v>
      </c>
      <c r="BK342" s="218">
        <f>ROUND(I342*H342,2)</f>
        <v>0</v>
      </c>
      <c r="BL342" s="19" t="s">
        <v>165</v>
      </c>
      <c r="BM342" s="217" t="s">
        <v>528</v>
      </c>
    </row>
    <row r="343" s="2" customFormat="1">
      <c r="A343" s="40"/>
      <c r="B343" s="41"/>
      <c r="C343" s="42"/>
      <c r="D343" s="219" t="s">
        <v>167</v>
      </c>
      <c r="E343" s="42"/>
      <c r="F343" s="220" t="s">
        <v>529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167</v>
      </c>
      <c r="AU343" s="19" t="s">
        <v>80</v>
      </c>
    </row>
    <row r="344" s="13" customFormat="1">
      <c r="A344" s="13"/>
      <c r="B344" s="224"/>
      <c r="C344" s="225"/>
      <c r="D344" s="226" t="s">
        <v>169</v>
      </c>
      <c r="E344" s="227" t="s">
        <v>19</v>
      </c>
      <c r="F344" s="228" t="s">
        <v>530</v>
      </c>
      <c r="G344" s="225"/>
      <c r="H344" s="227" t="s">
        <v>19</v>
      </c>
      <c r="I344" s="229"/>
      <c r="J344" s="225"/>
      <c r="K344" s="225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169</v>
      </c>
      <c r="AU344" s="234" t="s">
        <v>80</v>
      </c>
      <c r="AV344" s="13" t="s">
        <v>78</v>
      </c>
      <c r="AW344" s="13" t="s">
        <v>32</v>
      </c>
      <c r="AX344" s="13" t="s">
        <v>70</v>
      </c>
      <c r="AY344" s="234" t="s">
        <v>158</v>
      </c>
    </row>
    <row r="345" s="13" customFormat="1">
      <c r="A345" s="13"/>
      <c r="B345" s="224"/>
      <c r="C345" s="225"/>
      <c r="D345" s="226" t="s">
        <v>169</v>
      </c>
      <c r="E345" s="227" t="s">
        <v>19</v>
      </c>
      <c r="F345" s="228" t="s">
        <v>531</v>
      </c>
      <c r="G345" s="225"/>
      <c r="H345" s="227" t="s">
        <v>19</v>
      </c>
      <c r="I345" s="229"/>
      <c r="J345" s="225"/>
      <c r="K345" s="225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169</v>
      </c>
      <c r="AU345" s="234" t="s">
        <v>80</v>
      </c>
      <c r="AV345" s="13" t="s">
        <v>78</v>
      </c>
      <c r="AW345" s="13" t="s">
        <v>32</v>
      </c>
      <c r="AX345" s="13" t="s">
        <v>70</v>
      </c>
      <c r="AY345" s="234" t="s">
        <v>158</v>
      </c>
    </row>
    <row r="346" s="14" customFormat="1">
      <c r="A346" s="14"/>
      <c r="B346" s="235"/>
      <c r="C346" s="236"/>
      <c r="D346" s="226" t="s">
        <v>169</v>
      </c>
      <c r="E346" s="237" t="s">
        <v>19</v>
      </c>
      <c r="F346" s="238" t="s">
        <v>532</v>
      </c>
      <c r="G346" s="236"/>
      <c r="H346" s="239">
        <v>393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169</v>
      </c>
      <c r="AU346" s="245" t="s">
        <v>80</v>
      </c>
      <c r="AV346" s="14" t="s">
        <v>80</v>
      </c>
      <c r="AW346" s="14" t="s">
        <v>32</v>
      </c>
      <c r="AX346" s="14" t="s">
        <v>78</v>
      </c>
      <c r="AY346" s="245" t="s">
        <v>158</v>
      </c>
    </row>
    <row r="347" s="2" customFormat="1" ht="16.5" customHeight="1">
      <c r="A347" s="40"/>
      <c r="B347" s="41"/>
      <c r="C347" s="257" t="s">
        <v>533</v>
      </c>
      <c r="D347" s="257" t="s">
        <v>261</v>
      </c>
      <c r="E347" s="258" t="s">
        <v>534</v>
      </c>
      <c r="F347" s="259" t="s">
        <v>535</v>
      </c>
      <c r="G347" s="260" t="s">
        <v>255</v>
      </c>
      <c r="H347" s="261">
        <v>412.64999999999998</v>
      </c>
      <c r="I347" s="262"/>
      <c r="J347" s="263">
        <f>ROUND(I347*H347,2)</f>
        <v>0</v>
      </c>
      <c r="K347" s="259" t="s">
        <v>164</v>
      </c>
      <c r="L347" s="264"/>
      <c r="M347" s="265" t="s">
        <v>19</v>
      </c>
      <c r="N347" s="266" t="s">
        <v>41</v>
      </c>
      <c r="O347" s="86"/>
      <c r="P347" s="215">
        <f>O347*H347</f>
        <v>0</v>
      </c>
      <c r="Q347" s="215">
        <v>0.02</v>
      </c>
      <c r="R347" s="215">
        <f>Q347*H347</f>
        <v>8.2530000000000001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216</v>
      </c>
      <c r="AT347" s="217" t="s">
        <v>261</v>
      </c>
      <c r="AU347" s="217" t="s">
        <v>80</v>
      </c>
      <c r="AY347" s="19" t="s">
        <v>158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78</v>
      </c>
      <c r="BK347" s="218">
        <f>ROUND(I347*H347,2)</f>
        <v>0</v>
      </c>
      <c r="BL347" s="19" t="s">
        <v>165</v>
      </c>
      <c r="BM347" s="217" t="s">
        <v>536</v>
      </c>
    </row>
    <row r="348" s="14" customFormat="1">
      <c r="A348" s="14"/>
      <c r="B348" s="235"/>
      <c r="C348" s="236"/>
      <c r="D348" s="226" t="s">
        <v>169</v>
      </c>
      <c r="E348" s="236"/>
      <c r="F348" s="238" t="s">
        <v>537</v>
      </c>
      <c r="G348" s="236"/>
      <c r="H348" s="239">
        <v>412.64999999999998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5" t="s">
        <v>169</v>
      </c>
      <c r="AU348" s="245" t="s">
        <v>80</v>
      </c>
      <c r="AV348" s="14" t="s">
        <v>80</v>
      </c>
      <c r="AW348" s="14" t="s">
        <v>4</v>
      </c>
      <c r="AX348" s="14" t="s">
        <v>78</v>
      </c>
      <c r="AY348" s="245" t="s">
        <v>158</v>
      </c>
    </row>
    <row r="349" s="2" customFormat="1" ht="37.8" customHeight="1">
      <c r="A349" s="40"/>
      <c r="B349" s="41"/>
      <c r="C349" s="206" t="s">
        <v>538</v>
      </c>
      <c r="D349" s="206" t="s">
        <v>160</v>
      </c>
      <c r="E349" s="207" t="s">
        <v>539</v>
      </c>
      <c r="F349" s="208" t="s">
        <v>540</v>
      </c>
      <c r="G349" s="209" t="s">
        <v>249</v>
      </c>
      <c r="H349" s="210">
        <v>180</v>
      </c>
      <c r="I349" s="211"/>
      <c r="J349" s="212">
        <f>ROUND(I349*H349,2)</f>
        <v>0</v>
      </c>
      <c r="K349" s="208" t="s">
        <v>307</v>
      </c>
      <c r="L349" s="46"/>
      <c r="M349" s="213" t="s">
        <v>19</v>
      </c>
      <c r="N349" s="214" t="s">
        <v>41</v>
      </c>
      <c r="O349" s="86"/>
      <c r="P349" s="215">
        <f>O349*H349</f>
        <v>0</v>
      </c>
      <c r="Q349" s="215">
        <v>0.0033899999999999998</v>
      </c>
      <c r="R349" s="215">
        <f>Q349*H349</f>
        <v>0.61019999999999996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165</v>
      </c>
      <c r="AT349" s="217" t="s">
        <v>160</v>
      </c>
      <c r="AU349" s="217" t="s">
        <v>80</v>
      </c>
      <c r="AY349" s="19" t="s">
        <v>158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78</v>
      </c>
      <c r="BK349" s="218">
        <f>ROUND(I349*H349,2)</f>
        <v>0</v>
      </c>
      <c r="BL349" s="19" t="s">
        <v>165</v>
      </c>
      <c r="BM349" s="217" t="s">
        <v>541</v>
      </c>
    </row>
    <row r="350" s="2" customFormat="1">
      <c r="A350" s="40"/>
      <c r="B350" s="41"/>
      <c r="C350" s="42"/>
      <c r="D350" s="219" t="s">
        <v>167</v>
      </c>
      <c r="E350" s="42"/>
      <c r="F350" s="220" t="s">
        <v>542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167</v>
      </c>
      <c r="AU350" s="19" t="s">
        <v>80</v>
      </c>
    </row>
    <row r="351" s="2" customFormat="1" ht="16.5" customHeight="1">
      <c r="A351" s="40"/>
      <c r="B351" s="41"/>
      <c r="C351" s="257" t="s">
        <v>543</v>
      </c>
      <c r="D351" s="257" t="s">
        <v>261</v>
      </c>
      <c r="E351" s="258" t="s">
        <v>544</v>
      </c>
      <c r="F351" s="259" t="s">
        <v>545</v>
      </c>
      <c r="G351" s="260" t="s">
        <v>255</v>
      </c>
      <c r="H351" s="261">
        <v>81</v>
      </c>
      <c r="I351" s="262"/>
      <c r="J351" s="263">
        <f>ROUND(I351*H351,2)</f>
        <v>0</v>
      </c>
      <c r="K351" s="259" t="s">
        <v>307</v>
      </c>
      <c r="L351" s="264"/>
      <c r="M351" s="265" t="s">
        <v>19</v>
      </c>
      <c r="N351" s="266" t="s">
        <v>41</v>
      </c>
      <c r="O351" s="86"/>
      <c r="P351" s="215">
        <f>O351*H351</f>
        <v>0</v>
      </c>
      <c r="Q351" s="215">
        <v>0.0060000000000000001</v>
      </c>
      <c r="R351" s="215">
        <f>Q351*H351</f>
        <v>0.48599999999999999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216</v>
      </c>
      <c r="AT351" s="217" t="s">
        <v>261</v>
      </c>
      <c r="AU351" s="217" t="s">
        <v>80</v>
      </c>
      <c r="AY351" s="19" t="s">
        <v>158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78</v>
      </c>
      <c r="BK351" s="218">
        <f>ROUND(I351*H351,2)</f>
        <v>0</v>
      </c>
      <c r="BL351" s="19" t="s">
        <v>165</v>
      </c>
      <c r="BM351" s="217" t="s">
        <v>546</v>
      </c>
    </row>
    <row r="352" s="14" customFormat="1">
      <c r="A352" s="14"/>
      <c r="B352" s="235"/>
      <c r="C352" s="236"/>
      <c r="D352" s="226" t="s">
        <v>169</v>
      </c>
      <c r="E352" s="237" t="s">
        <v>19</v>
      </c>
      <c r="F352" s="238" t="s">
        <v>547</v>
      </c>
      <c r="G352" s="236"/>
      <c r="H352" s="239">
        <v>81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5" t="s">
        <v>169</v>
      </c>
      <c r="AU352" s="245" t="s">
        <v>80</v>
      </c>
      <c r="AV352" s="14" t="s">
        <v>80</v>
      </c>
      <c r="AW352" s="14" t="s">
        <v>32</v>
      </c>
      <c r="AX352" s="14" t="s">
        <v>78</v>
      </c>
      <c r="AY352" s="245" t="s">
        <v>158</v>
      </c>
    </row>
    <row r="353" s="2" customFormat="1" ht="16.5" customHeight="1">
      <c r="A353" s="40"/>
      <c r="B353" s="41"/>
      <c r="C353" s="206" t="s">
        <v>548</v>
      </c>
      <c r="D353" s="206" t="s">
        <v>160</v>
      </c>
      <c r="E353" s="207" t="s">
        <v>549</v>
      </c>
      <c r="F353" s="208" t="s">
        <v>550</v>
      </c>
      <c r="G353" s="209" t="s">
        <v>249</v>
      </c>
      <c r="H353" s="210">
        <v>60</v>
      </c>
      <c r="I353" s="211"/>
      <c r="J353" s="212">
        <f>ROUND(I353*H353,2)</f>
        <v>0</v>
      </c>
      <c r="K353" s="208" t="s">
        <v>307</v>
      </c>
      <c r="L353" s="46"/>
      <c r="M353" s="213" t="s">
        <v>19</v>
      </c>
      <c r="N353" s="214" t="s">
        <v>41</v>
      </c>
      <c r="O353" s="86"/>
      <c r="P353" s="215">
        <f>O353*H353</f>
        <v>0</v>
      </c>
      <c r="Q353" s="215">
        <v>3.0000000000000001E-05</v>
      </c>
      <c r="R353" s="215">
        <f>Q353*H353</f>
        <v>0.0018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165</v>
      </c>
      <c r="AT353" s="217" t="s">
        <v>160</v>
      </c>
      <c r="AU353" s="217" t="s">
        <v>80</v>
      </c>
      <c r="AY353" s="19" t="s">
        <v>158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78</v>
      </c>
      <c r="BK353" s="218">
        <f>ROUND(I353*H353,2)</f>
        <v>0</v>
      </c>
      <c r="BL353" s="19" t="s">
        <v>165</v>
      </c>
      <c r="BM353" s="217" t="s">
        <v>551</v>
      </c>
    </row>
    <row r="354" s="2" customFormat="1">
      <c r="A354" s="40"/>
      <c r="B354" s="41"/>
      <c r="C354" s="42"/>
      <c r="D354" s="219" t="s">
        <v>167</v>
      </c>
      <c r="E354" s="42"/>
      <c r="F354" s="220" t="s">
        <v>552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167</v>
      </c>
      <c r="AU354" s="19" t="s">
        <v>80</v>
      </c>
    </row>
    <row r="355" s="2" customFormat="1" ht="16.5" customHeight="1">
      <c r="A355" s="40"/>
      <c r="B355" s="41"/>
      <c r="C355" s="257" t="s">
        <v>553</v>
      </c>
      <c r="D355" s="257" t="s">
        <v>261</v>
      </c>
      <c r="E355" s="258" t="s">
        <v>554</v>
      </c>
      <c r="F355" s="259" t="s">
        <v>555</v>
      </c>
      <c r="G355" s="260" t="s">
        <v>249</v>
      </c>
      <c r="H355" s="261">
        <v>63</v>
      </c>
      <c r="I355" s="262"/>
      <c r="J355" s="263">
        <f>ROUND(I355*H355,2)</f>
        <v>0</v>
      </c>
      <c r="K355" s="259" t="s">
        <v>307</v>
      </c>
      <c r="L355" s="264"/>
      <c r="M355" s="265" t="s">
        <v>19</v>
      </c>
      <c r="N355" s="266" t="s">
        <v>41</v>
      </c>
      <c r="O355" s="86"/>
      <c r="P355" s="215">
        <f>O355*H355</f>
        <v>0</v>
      </c>
      <c r="Q355" s="215">
        <v>0.00072000000000000005</v>
      </c>
      <c r="R355" s="215">
        <f>Q355*H355</f>
        <v>0.045360000000000004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216</v>
      </c>
      <c r="AT355" s="217" t="s">
        <v>261</v>
      </c>
      <c r="AU355" s="217" t="s">
        <v>80</v>
      </c>
      <c r="AY355" s="19" t="s">
        <v>158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78</v>
      </c>
      <c r="BK355" s="218">
        <f>ROUND(I355*H355,2)</f>
        <v>0</v>
      </c>
      <c r="BL355" s="19" t="s">
        <v>165</v>
      </c>
      <c r="BM355" s="217" t="s">
        <v>556</v>
      </c>
    </row>
    <row r="356" s="14" customFormat="1">
      <c r="A356" s="14"/>
      <c r="B356" s="235"/>
      <c r="C356" s="236"/>
      <c r="D356" s="226" t="s">
        <v>169</v>
      </c>
      <c r="E356" s="236"/>
      <c r="F356" s="238" t="s">
        <v>524</v>
      </c>
      <c r="G356" s="236"/>
      <c r="H356" s="239">
        <v>63</v>
      </c>
      <c r="I356" s="240"/>
      <c r="J356" s="236"/>
      <c r="K356" s="236"/>
      <c r="L356" s="241"/>
      <c r="M356" s="242"/>
      <c r="N356" s="243"/>
      <c r="O356" s="243"/>
      <c r="P356" s="243"/>
      <c r="Q356" s="243"/>
      <c r="R356" s="243"/>
      <c r="S356" s="243"/>
      <c r="T356" s="24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5" t="s">
        <v>169</v>
      </c>
      <c r="AU356" s="245" t="s">
        <v>80</v>
      </c>
      <c r="AV356" s="14" t="s">
        <v>80</v>
      </c>
      <c r="AW356" s="14" t="s">
        <v>4</v>
      </c>
      <c r="AX356" s="14" t="s">
        <v>78</v>
      </c>
      <c r="AY356" s="245" t="s">
        <v>158</v>
      </c>
    </row>
    <row r="357" s="2" customFormat="1" ht="16.5" customHeight="1">
      <c r="A357" s="40"/>
      <c r="B357" s="41"/>
      <c r="C357" s="206" t="s">
        <v>557</v>
      </c>
      <c r="D357" s="206" t="s">
        <v>160</v>
      </c>
      <c r="E357" s="207" t="s">
        <v>558</v>
      </c>
      <c r="F357" s="208" t="s">
        <v>559</v>
      </c>
      <c r="G357" s="209" t="s">
        <v>255</v>
      </c>
      <c r="H357" s="210">
        <v>18</v>
      </c>
      <c r="I357" s="211"/>
      <c r="J357" s="212">
        <f>ROUND(I357*H357,2)</f>
        <v>0</v>
      </c>
      <c r="K357" s="208" t="s">
        <v>307</v>
      </c>
      <c r="L357" s="46"/>
      <c r="M357" s="213" t="s">
        <v>19</v>
      </c>
      <c r="N357" s="214" t="s">
        <v>41</v>
      </c>
      <c r="O357" s="86"/>
      <c r="P357" s="215">
        <f>O357*H357</f>
        <v>0</v>
      </c>
      <c r="Q357" s="215">
        <v>0.021000000000000001</v>
      </c>
      <c r="R357" s="215">
        <f>Q357*H357</f>
        <v>0.378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165</v>
      </c>
      <c r="AT357" s="217" t="s">
        <v>160</v>
      </c>
      <c r="AU357" s="217" t="s">
        <v>80</v>
      </c>
      <c r="AY357" s="19" t="s">
        <v>158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78</v>
      </c>
      <c r="BK357" s="218">
        <f>ROUND(I357*H357,2)</f>
        <v>0</v>
      </c>
      <c r="BL357" s="19" t="s">
        <v>165</v>
      </c>
      <c r="BM357" s="217" t="s">
        <v>560</v>
      </c>
    </row>
    <row r="358" s="2" customFormat="1">
      <c r="A358" s="40"/>
      <c r="B358" s="41"/>
      <c r="C358" s="42"/>
      <c r="D358" s="219" t="s">
        <v>167</v>
      </c>
      <c r="E358" s="42"/>
      <c r="F358" s="220" t="s">
        <v>561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167</v>
      </c>
      <c r="AU358" s="19" t="s">
        <v>80</v>
      </c>
    </row>
    <row r="359" s="13" customFormat="1">
      <c r="A359" s="13"/>
      <c r="B359" s="224"/>
      <c r="C359" s="225"/>
      <c r="D359" s="226" t="s">
        <v>169</v>
      </c>
      <c r="E359" s="227" t="s">
        <v>19</v>
      </c>
      <c r="F359" s="228" t="s">
        <v>562</v>
      </c>
      <c r="G359" s="225"/>
      <c r="H359" s="227" t="s">
        <v>19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169</v>
      </c>
      <c r="AU359" s="234" t="s">
        <v>80</v>
      </c>
      <c r="AV359" s="13" t="s">
        <v>78</v>
      </c>
      <c r="AW359" s="13" t="s">
        <v>32</v>
      </c>
      <c r="AX359" s="13" t="s">
        <v>70</v>
      </c>
      <c r="AY359" s="234" t="s">
        <v>158</v>
      </c>
    </row>
    <row r="360" s="14" customFormat="1">
      <c r="A360" s="14"/>
      <c r="B360" s="235"/>
      <c r="C360" s="236"/>
      <c r="D360" s="226" t="s">
        <v>169</v>
      </c>
      <c r="E360" s="237" t="s">
        <v>19</v>
      </c>
      <c r="F360" s="238" t="s">
        <v>563</v>
      </c>
      <c r="G360" s="236"/>
      <c r="H360" s="239">
        <v>18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169</v>
      </c>
      <c r="AU360" s="245" t="s">
        <v>80</v>
      </c>
      <c r="AV360" s="14" t="s">
        <v>80</v>
      </c>
      <c r="AW360" s="14" t="s">
        <v>32</v>
      </c>
      <c r="AX360" s="14" t="s">
        <v>78</v>
      </c>
      <c r="AY360" s="245" t="s">
        <v>158</v>
      </c>
    </row>
    <row r="361" s="2" customFormat="1" ht="24.15" customHeight="1">
      <c r="A361" s="40"/>
      <c r="B361" s="41"/>
      <c r="C361" s="206" t="s">
        <v>564</v>
      </c>
      <c r="D361" s="206" t="s">
        <v>160</v>
      </c>
      <c r="E361" s="207" t="s">
        <v>565</v>
      </c>
      <c r="F361" s="208" t="s">
        <v>566</v>
      </c>
      <c r="G361" s="209" t="s">
        <v>255</v>
      </c>
      <c r="H361" s="210">
        <v>120</v>
      </c>
      <c r="I361" s="211"/>
      <c r="J361" s="212">
        <f>ROUND(I361*H361,2)</f>
        <v>0</v>
      </c>
      <c r="K361" s="208" t="s">
        <v>164</v>
      </c>
      <c r="L361" s="46"/>
      <c r="M361" s="213" t="s">
        <v>19</v>
      </c>
      <c r="N361" s="214" t="s">
        <v>41</v>
      </c>
      <c r="O361" s="86"/>
      <c r="P361" s="215">
        <f>O361*H361</f>
        <v>0</v>
      </c>
      <c r="Q361" s="215">
        <v>0.0038999999999999998</v>
      </c>
      <c r="R361" s="215">
        <f>Q361*H361</f>
        <v>0.46799999999999997</v>
      </c>
      <c r="S361" s="215">
        <v>0</v>
      </c>
      <c r="T361" s="216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7" t="s">
        <v>165</v>
      </c>
      <c r="AT361" s="217" t="s">
        <v>160</v>
      </c>
      <c r="AU361" s="217" t="s">
        <v>80</v>
      </c>
      <c r="AY361" s="19" t="s">
        <v>158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9" t="s">
        <v>78</v>
      </c>
      <c r="BK361" s="218">
        <f>ROUND(I361*H361,2)</f>
        <v>0</v>
      </c>
      <c r="BL361" s="19" t="s">
        <v>165</v>
      </c>
      <c r="BM361" s="217" t="s">
        <v>567</v>
      </c>
    </row>
    <row r="362" s="2" customFormat="1">
      <c r="A362" s="40"/>
      <c r="B362" s="41"/>
      <c r="C362" s="42"/>
      <c r="D362" s="219" t="s">
        <v>167</v>
      </c>
      <c r="E362" s="42"/>
      <c r="F362" s="220" t="s">
        <v>568</v>
      </c>
      <c r="G362" s="42"/>
      <c r="H362" s="42"/>
      <c r="I362" s="221"/>
      <c r="J362" s="42"/>
      <c r="K362" s="42"/>
      <c r="L362" s="46"/>
      <c r="M362" s="222"/>
      <c r="N362" s="223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167</v>
      </c>
      <c r="AU362" s="19" t="s">
        <v>80</v>
      </c>
    </row>
    <row r="363" s="13" customFormat="1">
      <c r="A363" s="13"/>
      <c r="B363" s="224"/>
      <c r="C363" s="225"/>
      <c r="D363" s="226" t="s">
        <v>169</v>
      </c>
      <c r="E363" s="227" t="s">
        <v>19</v>
      </c>
      <c r="F363" s="228" t="s">
        <v>498</v>
      </c>
      <c r="G363" s="225"/>
      <c r="H363" s="227" t="s">
        <v>19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169</v>
      </c>
      <c r="AU363" s="234" t="s">
        <v>80</v>
      </c>
      <c r="AV363" s="13" t="s">
        <v>78</v>
      </c>
      <c r="AW363" s="13" t="s">
        <v>32</v>
      </c>
      <c r="AX363" s="13" t="s">
        <v>70</v>
      </c>
      <c r="AY363" s="234" t="s">
        <v>158</v>
      </c>
    </row>
    <row r="364" s="14" customFormat="1">
      <c r="A364" s="14"/>
      <c r="B364" s="235"/>
      <c r="C364" s="236"/>
      <c r="D364" s="226" t="s">
        <v>169</v>
      </c>
      <c r="E364" s="237" t="s">
        <v>19</v>
      </c>
      <c r="F364" s="238" t="s">
        <v>499</v>
      </c>
      <c r="G364" s="236"/>
      <c r="H364" s="239">
        <v>120</v>
      </c>
      <c r="I364" s="240"/>
      <c r="J364" s="236"/>
      <c r="K364" s="236"/>
      <c r="L364" s="241"/>
      <c r="M364" s="242"/>
      <c r="N364" s="243"/>
      <c r="O364" s="243"/>
      <c r="P364" s="243"/>
      <c r="Q364" s="243"/>
      <c r="R364" s="243"/>
      <c r="S364" s="243"/>
      <c r="T364" s="24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5" t="s">
        <v>169</v>
      </c>
      <c r="AU364" s="245" t="s">
        <v>80</v>
      </c>
      <c r="AV364" s="14" t="s">
        <v>80</v>
      </c>
      <c r="AW364" s="14" t="s">
        <v>32</v>
      </c>
      <c r="AX364" s="14" t="s">
        <v>78</v>
      </c>
      <c r="AY364" s="245" t="s">
        <v>158</v>
      </c>
    </row>
    <row r="365" s="2" customFormat="1" ht="16.5" customHeight="1">
      <c r="A365" s="40"/>
      <c r="B365" s="41"/>
      <c r="C365" s="206" t="s">
        <v>569</v>
      </c>
      <c r="D365" s="206" t="s">
        <v>160</v>
      </c>
      <c r="E365" s="207" t="s">
        <v>570</v>
      </c>
      <c r="F365" s="208" t="s">
        <v>571</v>
      </c>
      <c r="G365" s="209" t="s">
        <v>255</v>
      </c>
      <c r="H365" s="210">
        <v>45</v>
      </c>
      <c r="I365" s="211"/>
      <c r="J365" s="212">
        <f>ROUND(I365*H365,2)</f>
        <v>0</v>
      </c>
      <c r="K365" s="208" t="s">
        <v>19</v>
      </c>
      <c r="L365" s="46"/>
      <c r="M365" s="213" t="s">
        <v>19</v>
      </c>
      <c r="N365" s="214" t="s">
        <v>41</v>
      </c>
      <c r="O365" s="86"/>
      <c r="P365" s="215">
        <f>O365*H365</f>
        <v>0</v>
      </c>
      <c r="Q365" s="215">
        <v>0</v>
      </c>
      <c r="R365" s="215">
        <f>Q365*H365</f>
        <v>0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165</v>
      </c>
      <c r="AT365" s="217" t="s">
        <v>160</v>
      </c>
      <c r="AU365" s="217" t="s">
        <v>80</v>
      </c>
      <c r="AY365" s="19" t="s">
        <v>158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78</v>
      </c>
      <c r="BK365" s="218">
        <f>ROUND(I365*H365,2)</f>
        <v>0</v>
      </c>
      <c r="BL365" s="19" t="s">
        <v>165</v>
      </c>
      <c r="BM365" s="217" t="s">
        <v>572</v>
      </c>
    </row>
    <row r="366" s="14" customFormat="1">
      <c r="A366" s="14"/>
      <c r="B366" s="235"/>
      <c r="C366" s="236"/>
      <c r="D366" s="226" t="s">
        <v>169</v>
      </c>
      <c r="E366" s="237" t="s">
        <v>19</v>
      </c>
      <c r="F366" s="238" t="s">
        <v>573</v>
      </c>
      <c r="G366" s="236"/>
      <c r="H366" s="239">
        <v>45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5" t="s">
        <v>169</v>
      </c>
      <c r="AU366" s="245" t="s">
        <v>80</v>
      </c>
      <c r="AV366" s="14" t="s">
        <v>80</v>
      </c>
      <c r="AW366" s="14" t="s">
        <v>32</v>
      </c>
      <c r="AX366" s="14" t="s">
        <v>78</v>
      </c>
      <c r="AY366" s="245" t="s">
        <v>158</v>
      </c>
    </row>
    <row r="367" s="2" customFormat="1" ht="16.5" customHeight="1">
      <c r="A367" s="40"/>
      <c r="B367" s="41"/>
      <c r="C367" s="206" t="s">
        <v>574</v>
      </c>
      <c r="D367" s="206" t="s">
        <v>160</v>
      </c>
      <c r="E367" s="207" t="s">
        <v>575</v>
      </c>
      <c r="F367" s="208" t="s">
        <v>576</v>
      </c>
      <c r="G367" s="209" t="s">
        <v>255</v>
      </c>
      <c r="H367" s="210">
        <v>534</v>
      </c>
      <c r="I367" s="211"/>
      <c r="J367" s="212">
        <f>ROUND(I367*H367,2)</f>
        <v>0</v>
      </c>
      <c r="K367" s="208" t="s">
        <v>164</v>
      </c>
      <c r="L367" s="46"/>
      <c r="M367" s="213" t="s">
        <v>19</v>
      </c>
      <c r="N367" s="214" t="s">
        <v>41</v>
      </c>
      <c r="O367" s="86"/>
      <c r="P367" s="215">
        <f>O367*H367</f>
        <v>0</v>
      </c>
      <c r="Q367" s="215">
        <v>0.0043</v>
      </c>
      <c r="R367" s="215">
        <f>Q367*H367</f>
        <v>2.2961999999999998</v>
      </c>
      <c r="S367" s="215">
        <v>0</v>
      </c>
      <c r="T367" s="216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7" t="s">
        <v>165</v>
      </c>
      <c r="AT367" s="217" t="s">
        <v>160</v>
      </c>
      <c r="AU367" s="217" t="s">
        <v>80</v>
      </c>
      <c r="AY367" s="19" t="s">
        <v>158</v>
      </c>
      <c r="BE367" s="218">
        <f>IF(N367="základní",J367,0)</f>
        <v>0</v>
      </c>
      <c r="BF367" s="218">
        <f>IF(N367="snížená",J367,0)</f>
        <v>0</v>
      </c>
      <c r="BG367" s="218">
        <f>IF(N367="zákl. přenesená",J367,0)</f>
        <v>0</v>
      </c>
      <c r="BH367" s="218">
        <f>IF(N367="sníž. přenesená",J367,0)</f>
        <v>0</v>
      </c>
      <c r="BI367" s="218">
        <f>IF(N367="nulová",J367,0)</f>
        <v>0</v>
      </c>
      <c r="BJ367" s="19" t="s">
        <v>78</v>
      </c>
      <c r="BK367" s="218">
        <f>ROUND(I367*H367,2)</f>
        <v>0</v>
      </c>
      <c r="BL367" s="19" t="s">
        <v>165</v>
      </c>
      <c r="BM367" s="217" t="s">
        <v>577</v>
      </c>
    </row>
    <row r="368" s="2" customFormat="1">
      <c r="A368" s="40"/>
      <c r="B368" s="41"/>
      <c r="C368" s="42"/>
      <c r="D368" s="219" t="s">
        <v>167</v>
      </c>
      <c r="E368" s="42"/>
      <c r="F368" s="220" t="s">
        <v>578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167</v>
      </c>
      <c r="AU368" s="19" t="s">
        <v>80</v>
      </c>
    </row>
    <row r="369" s="14" customFormat="1">
      <c r="A369" s="14"/>
      <c r="B369" s="235"/>
      <c r="C369" s="236"/>
      <c r="D369" s="226" t="s">
        <v>169</v>
      </c>
      <c r="E369" s="237" t="s">
        <v>19</v>
      </c>
      <c r="F369" s="238" t="s">
        <v>579</v>
      </c>
      <c r="G369" s="236"/>
      <c r="H369" s="239">
        <v>534</v>
      </c>
      <c r="I369" s="240"/>
      <c r="J369" s="236"/>
      <c r="K369" s="236"/>
      <c r="L369" s="241"/>
      <c r="M369" s="242"/>
      <c r="N369" s="243"/>
      <c r="O369" s="243"/>
      <c r="P369" s="243"/>
      <c r="Q369" s="243"/>
      <c r="R369" s="243"/>
      <c r="S369" s="243"/>
      <c r="T369" s="24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5" t="s">
        <v>169</v>
      </c>
      <c r="AU369" s="245" t="s">
        <v>80</v>
      </c>
      <c r="AV369" s="14" t="s">
        <v>80</v>
      </c>
      <c r="AW369" s="14" t="s">
        <v>32</v>
      </c>
      <c r="AX369" s="14" t="s">
        <v>78</v>
      </c>
      <c r="AY369" s="245" t="s">
        <v>158</v>
      </c>
    </row>
    <row r="370" s="2" customFormat="1" ht="24.15" customHeight="1">
      <c r="A370" s="40"/>
      <c r="B370" s="41"/>
      <c r="C370" s="206" t="s">
        <v>580</v>
      </c>
      <c r="D370" s="206" t="s">
        <v>160</v>
      </c>
      <c r="E370" s="207" t="s">
        <v>581</v>
      </c>
      <c r="F370" s="208" t="s">
        <v>582</v>
      </c>
      <c r="G370" s="209" t="s">
        <v>255</v>
      </c>
      <c r="H370" s="210">
        <v>105</v>
      </c>
      <c r="I370" s="211"/>
      <c r="J370" s="212">
        <f>ROUND(I370*H370,2)</f>
        <v>0</v>
      </c>
      <c r="K370" s="208" t="s">
        <v>164</v>
      </c>
      <c r="L370" s="46"/>
      <c r="M370" s="213" t="s">
        <v>19</v>
      </c>
      <c r="N370" s="214" t="s">
        <v>41</v>
      </c>
      <c r="O370" s="86"/>
      <c r="P370" s="215">
        <f>O370*H370</f>
        <v>0</v>
      </c>
      <c r="Q370" s="215">
        <v>0.00316</v>
      </c>
      <c r="R370" s="215">
        <f>Q370*H370</f>
        <v>0.33179999999999998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165</v>
      </c>
      <c r="AT370" s="217" t="s">
        <v>160</v>
      </c>
      <c r="AU370" s="217" t="s">
        <v>80</v>
      </c>
      <c r="AY370" s="19" t="s">
        <v>158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78</v>
      </c>
      <c r="BK370" s="218">
        <f>ROUND(I370*H370,2)</f>
        <v>0</v>
      </c>
      <c r="BL370" s="19" t="s">
        <v>165</v>
      </c>
      <c r="BM370" s="217" t="s">
        <v>583</v>
      </c>
    </row>
    <row r="371" s="2" customFormat="1">
      <c r="A371" s="40"/>
      <c r="B371" s="41"/>
      <c r="C371" s="42"/>
      <c r="D371" s="219" t="s">
        <v>167</v>
      </c>
      <c r="E371" s="42"/>
      <c r="F371" s="220" t="s">
        <v>584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167</v>
      </c>
      <c r="AU371" s="19" t="s">
        <v>80</v>
      </c>
    </row>
    <row r="372" s="14" customFormat="1">
      <c r="A372" s="14"/>
      <c r="B372" s="235"/>
      <c r="C372" s="236"/>
      <c r="D372" s="226" t="s">
        <v>169</v>
      </c>
      <c r="E372" s="237" t="s">
        <v>19</v>
      </c>
      <c r="F372" s="238" t="s">
        <v>585</v>
      </c>
      <c r="G372" s="236"/>
      <c r="H372" s="239">
        <v>105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169</v>
      </c>
      <c r="AU372" s="245" t="s">
        <v>80</v>
      </c>
      <c r="AV372" s="14" t="s">
        <v>80</v>
      </c>
      <c r="AW372" s="14" t="s">
        <v>32</v>
      </c>
      <c r="AX372" s="14" t="s">
        <v>78</v>
      </c>
      <c r="AY372" s="245" t="s">
        <v>158</v>
      </c>
    </row>
    <row r="373" s="2" customFormat="1" ht="21.75" customHeight="1">
      <c r="A373" s="40"/>
      <c r="B373" s="41"/>
      <c r="C373" s="206" t="s">
        <v>586</v>
      </c>
      <c r="D373" s="206" t="s">
        <v>160</v>
      </c>
      <c r="E373" s="207" t="s">
        <v>587</v>
      </c>
      <c r="F373" s="208" t="s">
        <v>588</v>
      </c>
      <c r="G373" s="209" t="s">
        <v>255</v>
      </c>
      <c r="H373" s="210">
        <v>75.599999999999994</v>
      </c>
      <c r="I373" s="211"/>
      <c r="J373" s="212">
        <f>ROUND(I373*H373,2)</f>
        <v>0</v>
      </c>
      <c r="K373" s="208" t="s">
        <v>164</v>
      </c>
      <c r="L373" s="46"/>
      <c r="M373" s="213" t="s">
        <v>19</v>
      </c>
      <c r="N373" s="214" t="s">
        <v>41</v>
      </c>
      <c r="O373" s="86"/>
      <c r="P373" s="215">
        <f>O373*H373</f>
        <v>0</v>
      </c>
      <c r="Q373" s="215">
        <v>0.00316</v>
      </c>
      <c r="R373" s="215">
        <f>Q373*H373</f>
        <v>0.238896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165</v>
      </c>
      <c r="AT373" s="217" t="s">
        <v>160</v>
      </c>
      <c r="AU373" s="217" t="s">
        <v>80</v>
      </c>
      <c r="AY373" s="19" t="s">
        <v>158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78</v>
      </c>
      <c r="BK373" s="218">
        <f>ROUND(I373*H373,2)</f>
        <v>0</v>
      </c>
      <c r="BL373" s="19" t="s">
        <v>165</v>
      </c>
      <c r="BM373" s="217" t="s">
        <v>589</v>
      </c>
    </row>
    <row r="374" s="2" customFormat="1">
      <c r="A374" s="40"/>
      <c r="B374" s="41"/>
      <c r="C374" s="42"/>
      <c r="D374" s="219" t="s">
        <v>167</v>
      </c>
      <c r="E374" s="42"/>
      <c r="F374" s="220" t="s">
        <v>590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167</v>
      </c>
      <c r="AU374" s="19" t="s">
        <v>80</v>
      </c>
    </row>
    <row r="375" s="13" customFormat="1">
      <c r="A375" s="13"/>
      <c r="B375" s="224"/>
      <c r="C375" s="225"/>
      <c r="D375" s="226" t="s">
        <v>169</v>
      </c>
      <c r="E375" s="227" t="s">
        <v>19</v>
      </c>
      <c r="F375" s="228" t="s">
        <v>591</v>
      </c>
      <c r="G375" s="225"/>
      <c r="H375" s="227" t="s">
        <v>19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169</v>
      </c>
      <c r="AU375" s="234" t="s">
        <v>80</v>
      </c>
      <c r="AV375" s="13" t="s">
        <v>78</v>
      </c>
      <c r="AW375" s="13" t="s">
        <v>32</v>
      </c>
      <c r="AX375" s="13" t="s">
        <v>70</v>
      </c>
      <c r="AY375" s="234" t="s">
        <v>158</v>
      </c>
    </row>
    <row r="376" s="14" customFormat="1">
      <c r="A376" s="14"/>
      <c r="B376" s="235"/>
      <c r="C376" s="236"/>
      <c r="D376" s="226" t="s">
        <v>169</v>
      </c>
      <c r="E376" s="237" t="s">
        <v>19</v>
      </c>
      <c r="F376" s="238" t="s">
        <v>592</v>
      </c>
      <c r="G376" s="236"/>
      <c r="H376" s="239">
        <v>12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5" t="s">
        <v>169</v>
      </c>
      <c r="AU376" s="245" t="s">
        <v>80</v>
      </c>
      <c r="AV376" s="14" t="s">
        <v>80</v>
      </c>
      <c r="AW376" s="14" t="s">
        <v>32</v>
      </c>
      <c r="AX376" s="14" t="s">
        <v>70</v>
      </c>
      <c r="AY376" s="245" t="s">
        <v>158</v>
      </c>
    </row>
    <row r="377" s="13" customFormat="1">
      <c r="A377" s="13"/>
      <c r="B377" s="224"/>
      <c r="C377" s="225"/>
      <c r="D377" s="226" t="s">
        <v>169</v>
      </c>
      <c r="E377" s="227" t="s">
        <v>19</v>
      </c>
      <c r="F377" s="228" t="s">
        <v>593</v>
      </c>
      <c r="G377" s="225"/>
      <c r="H377" s="227" t="s">
        <v>19</v>
      </c>
      <c r="I377" s="229"/>
      <c r="J377" s="225"/>
      <c r="K377" s="225"/>
      <c r="L377" s="230"/>
      <c r="M377" s="231"/>
      <c r="N377" s="232"/>
      <c r="O377" s="232"/>
      <c r="P377" s="232"/>
      <c r="Q377" s="232"/>
      <c r="R377" s="232"/>
      <c r="S377" s="232"/>
      <c r="T377" s="23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4" t="s">
        <v>169</v>
      </c>
      <c r="AU377" s="234" t="s">
        <v>80</v>
      </c>
      <c r="AV377" s="13" t="s">
        <v>78</v>
      </c>
      <c r="AW377" s="13" t="s">
        <v>32</v>
      </c>
      <c r="AX377" s="13" t="s">
        <v>70</v>
      </c>
      <c r="AY377" s="234" t="s">
        <v>158</v>
      </c>
    </row>
    <row r="378" s="14" customFormat="1">
      <c r="A378" s="14"/>
      <c r="B378" s="235"/>
      <c r="C378" s="236"/>
      <c r="D378" s="226" t="s">
        <v>169</v>
      </c>
      <c r="E378" s="237" t="s">
        <v>19</v>
      </c>
      <c r="F378" s="238" t="s">
        <v>594</v>
      </c>
      <c r="G378" s="236"/>
      <c r="H378" s="239">
        <v>63.600000000000001</v>
      </c>
      <c r="I378" s="240"/>
      <c r="J378" s="236"/>
      <c r="K378" s="236"/>
      <c r="L378" s="241"/>
      <c r="M378" s="242"/>
      <c r="N378" s="243"/>
      <c r="O378" s="243"/>
      <c r="P378" s="243"/>
      <c r="Q378" s="243"/>
      <c r="R378" s="243"/>
      <c r="S378" s="243"/>
      <c r="T378" s="24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5" t="s">
        <v>169</v>
      </c>
      <c r="AU378" s="245" t="s">
        <v>80</v>
      </c>
      <c r="AV378" s="14" t="s">
        <v>80</v>
      </c>
      <c r="AW378" s="14" t="s">
        <v>32</v>
      </c>
      <c r="AX378" s="14" t="s">
        <v>70</v>
      </c>
      <c r="AY378" s="245" t="s">
        <v>158</v>
      </c>
    </row>
    <row r="379" s="15" customFormat="1">
      <c r="A379" s="15"/>
      <c r="B379" s="246"/>
      <c r="C379" s="247"/>
      <c r="D379" s="226" t="s">
        <v>169</v>
      </c>
      <c r="E379" s="248" t="s">
        <v>19</v>
      </c>
      <c r="F379" s="249" t="s">
        <v>179</v>
      </c>
      <c r="G379" s="247"/>
      <c r="H379" s="250">
        <v>75.599999999999994</v>
      </c>
      <c r="I379" s="251"/>
      <c r="J379" s="247"/>
      <c r="K379" s="247"/>
      <c r="L379" s="252"/>
      <c r="M379" s="253"/>
      <c r="N379" s="254"/>
      <c r="O379" s="254"/>
      <c r="P379" s="254"/>
      <c r="Q379" s="254"/>
      <c r="R379" s="254"/>
      <c r="S379" s="254"/>
      <c r="T379" s="25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56" t="s">
        <v>169</v>
      </c>
      <c r="AU379" s="256" t="s">
        <v>80</v>
      </c>
      <c r="AV379" s="15" t="s">
        <v>165</v>
      </c>
      <c r="AW379" s="15" t="s">
        <v>32</v>
      </c>
      <c r="AX379" s="15" t="s">
        <v>78</v>
      </c>
      <c r="AY379" s="256" t="s">
        <v>158</v>
      </c>
    </row>
    <row r="380" s="2" customFormat="1" ht="24.15" customHeight="1">
      <c r="A380" s="40"/>
      <c r="B380" s="41"/>
      <c r="C380" s="206" t="s">
        <v>595</v>
      </c>
      <c r="D380" s="206" t="s">
        <v>160</v>
      </c>
      <c r="E380" s="207" t="s">
        <v>596</v>
      </c>
      <c r="F380" s="208" t="s">
        <v>597</v>
      </c>
      <c r="G380" s="209" t="s">
        <v>255</v>
      </c>
      <c r="H380" s="210">
        <v>17.399999999999999</v>
      </c>
      <c r="I380" s="211"/>
      <c r="J380" s="212">
        <f>ROUND(I380*H380,2)</f>
        <v>0</v>
      </c>
      <c r="K380" s="208" t="s">
        <v>164</v>
      </c>
      <c r="L380" s="46"/>
      <c r="M380" s="213" t="s">
        <v>19</v>
      </c>
      <c r="N380" s="214" t="s">
        <v>41</v>
      </c>
      <c r="O380" s="86"/>
      <c r="P380" s="215">
        <f>O380*H380</f>
        <v>0</v>
      </c>
      <c r="Q380" s="215">
        <v>0.026360000000000001</v>
      </c>
      <c r="R380" s="215">
        <f>Q380*H380</f>
        <v>0.45866400000000002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165</v>
      </c>
      <c r="AT380" s="217" t="s">
        <v>160</v>
      </c>
      <c r="AU380" s="217" t="s">
        <v>80</v>
      </c>
      <c r="AY380" s="19" t="s">
        <v>158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78</v>
      </c>
      <c r="BK380" s="218">
        <f>ROUND(I380*H380,2)</f>
        <v>0</v>
      </c>
      <c r="BL380" s="19" t="s">
        <v>165</v>
      </c>
      <c r="BM380" s="217" t="s">
        <v>598</v>
      </c>
    </row>
    <row r="381" s="2" customFormat="1">
      <c r="A381" s="40"/>
      <c r="B381" s="41"/>
      <c r="C381" s="42"/>
      <c r="D381" s="219" t="s">
        <v>167</v>
      </c>
      <c r="E381" s="42"/>
      <c r="F381" s="220" t="s">
        <v>599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167</v>
      </c>
      <c r="AU381" s="19" t="s">
        <v>80</v>
      </c>
    </row>
    <row r="382" s="13" customFormat="1">
      <c r="A382" s="13"/>
      <c r="B382" s="224"/>
      <c r="C382" s="225"/>
      <c r="D382" s="226" t="s">
        <v>169</v>
      </c>
      <c r="E382" s="227" t="s">
        <v>19</v>
      </c>
      <c r="F382" s="228" t="s">
        <v>600</v>
      </c>
      <c r="G382" s="225"/>
      <c r="H382" s="227" t="s">
        <v>19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169</v>
      </c>
      <c r="AU382" s="234" t="s">
        <v>80</v>
      </c>
      <c r="AV382" s="13" t="s">
        <v>78</v>
      </c>
      <c r="AW382" s="13" t="s">
        <v>32</v>
      </c>
      <c r="AX382" s="13" t="s">
        <v>70</v>
      </c>
      <c r="AY382" s="234" t="s">
        <v>158</v>
      </c>
    </row>
    <row r="383" s="14" customFormat="1">
      <c r="A383" s="14"/>
      <c r="B383" s="235"/>
      <c r="C383" s="236"/>
      <c r="D383" s="226" t="s">
        <v>169</v>
      </c>
      <c r="E383" s="237" t="s">
        <v>19</v>
      </c>
      <c r="F383" s="238" t="s">
        <v>601</v>
      </c>
      <c r="G383" s="236"/>
      <c r="H383" s="239">
        <v>17.399999999999999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169</v>
      </c>
      <c r="AU383" s="245" t="s">
        <v>80</v>
      </c>
      <c r="AV383" s="14" t="s">
        <v>80</v>
      </c>
      <c r="AW383" s="14" t="s">
        <v>32</v>
      </c>
      <c r="AX383" s="14" t="s">
        <v>78</v>
      </c>
      <c r="AY383" s="245" t="s">
        <v>158</v>
      </c>
    </row>
    <row r="384" s="2" customFormat="1" ht="16.5" customHeight="1">
      <c r="A384" s="40"/>
      <c r="B384" s="41"/>
      <c r="C384" s="206" t="s">
        <v>602</v>
      </c>
      <c r="D384" s="206" t="s">
        <v>160</v>
      </c>
      <c r="E384" s="207" t="s">
        <v>603</v>
      </c>
      <c r="F384" s="208" t="s">
        <v>604</v>
      </c>
      <c r="G384" s="209" t="s">
        <v>255</v>
      </c>
      <c r="H384" s="210">
        <v>438</v>
      </c>
      <c r="I384" s="211"/>
      <c r="J384" s="212">
        <f>ROUND(I384*H384,2)</f>
        <v>0</v>
      </c>
      <c r="K384" s="208" t="s">
        <v>164</v>
      </c>
      <c r="L384" s="46"/>
      <c r="M384" s="213" t="s">
        <v>19</v>
      </c>
      <c r="N384" s="214" t="s">
        <v>41</v>
      </c>
      <c r="O384" s="86"/>
      <c r="P384" s="215">
        <f>O384*H384</f>
        <v>0</v>
      </c>
      <c r="Q384" s="215">
        <v>0</v>
      </c>
      <c r="R384" s="215">
        <f>Q384*H384</f>
        <v>0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165</v>
      </c>
      <c r="AT384" s="217" t="s">
        <v>160</v>
      </c>
      <c r="AU384" s="217" t="s">
        <v>80</v>
      </c>
      <c r="AY384" s="19" t="s">
        <v>158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78</v>
      </c>
      <c r="BK384" s="218">
        <f>ROUND(I384*H384,2)</f>
        <v>0</v>
      </c>
      <c r="BL384" s="19" t="s">
        <v>165</v>
      </c>
      <c r="BM384" s="217" t="s">
        <v>605</v>
      </c>
    </row>
    <row r="385" s="2" customFormat="1">
      <c r="A385" s="40"/>
      <c r="B385" s="41"/>
      <c r="C385" s="42"/>
      <c r="D385" s="219" t="s">
        <v>167</v>
      </c>
      <c r="E385" s="42"/>
      <c r="F385" s="220" t="s">
        <v>606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167</v>
      </c>
      <c r="AU385" s="19" t="s">
        <v>80</v>
      </c>
    </row>
    <row r="386" s="13" customFormat="1">
      <c r="A386" s="13"/>
      <c r="B386" s="224"/>
      <c r="C386" s="225"/>
      <c r="D386" s="226" t="s">
        <v>169</v>
      </c>
      <c r="E386" s="227" t="s">
        <v>19</v>
      </c>
      <c r="F386" s="228" t="s">
        <v>607</v>
      </c>
      <c r="G386" s="225"/>
      <c r="H386" s="227" t="s">
        <v>19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169</v>
      </c>
      <c r="AU386" s="234" t="s">
        <v>80</v>
      </c>
      <c r="AV386" s="13" t="s">
        <v>78</v>
      </c>
      <c r="AW386" s="13" t="s">
        <v>32</v>
      </c>
      <c r="AX386" s="13" t="s">
        <v>70</v>
      </c>
      <c r="AY386" s="234" t="s">
        <v>158</v>
      </c>
    </row>
    <row r="387" s="13" customFormat="1">
      <c r="A387" s="13"/>
      <c r="B387" s="224"/>
      <c r="C387" s="225"/>
      <c r="D387" s="226" t="s">
        <v>169</v>
      </c>
      <c r="E387" s="227" t="s">
        <v>19</v>
      </c>
      <c r="F387" s="228" t="s">
        <v>608</v>
      </c>
      <c r="G387" s="225"/>
      <c r="H387" s="227" t="s">
        <v>19</v>
      </c>
      <c r="I387" s="229"/>
      <c r="J387" s="225"/>
      <c r="K387" s="225"/>
      <c r="L387" s="230"/>
      <c r="M387" s="231"/>
      <c r="N387" s="232"/>
      <c r="O387" s="232"/>
      <c r="P387" s="232"/>
      <c r="Q387" s="232"/>
      <c r="R387" s="232"/>
      <c r="S387" s="232"/>
      <c r="T387" s="23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4" t="s">
        <v>169</v>
      </c>
      <c r="AU387" s="234" t="s">
        <v>80</v>
      </c>
      <c r="AV387" s="13" t="s">
        <v>78</v>
      </c>
      <c r="AW387" s="13" t="s">
        <v>32</v>
      </c>
      <c r="AX387" s="13" t="s">
        <v>70</v>
      </c>
      <c r="AY387" s="234" t="s">
        <v>158</v>
      </c>
    </row>
    <row r="388" s="13" customFormat="1">
      <c r="A388" s="13"/>
      <c r="B388" s="224"/>
      <c r="C388" s="225"/>
      <c r="D388" s="226" t="s">
        <v>169</v>
      </c>
      <c r="E388" s="227" t="s">
        <v>19</v>
      </c>
      <c r="F388" s="228" t="s">
        <v>609</v>
      </c>
      <c r="G388" s="225"/>
      <c r="H388" s="227" t="s">
        <v>19</v>
      </c>
      <c r="I388" s="229"/>
      <c r="J388" s="225"/>
      <c r="K388" s="225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169</v>
      </c>
      <c r="AU388" s="234" t="s">
        <v>80</v>
      </c>
      <c r="AV388" s="13" t="s">
        <v>78</v>
      </c>
      <c r="AW388" s="13" t="s">
        <v>32</v>
      </c>
      <c r="AX388" s="13" t="s">
        <v>70</v>
      </c>
      <c r="AY388" s="234" t="s">
        <v>158</v>
      </c>
    </row>
    <row r="389" s="14" customFormat="1">
      <c r="A389" s="14"/>
      <c r="B389" s="235"/>
      <c r="C389" s="236"/>
      <c r="D389" s="226" t="s">
        <v>169</v>
      </c>
      <c r="E389" s="237" t="s">
        <v>19</v>
      </c>
      <c r="F389" s="238" t="s">
        <v>610</v>
      </c>
      <c r="G389" s="236"/>
      <c r="H389" s="239">
        <v>438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5" t="s">
        <v>169</v>
      </c>
      <c r="AU389" s="245" t="s">
        <v>80</v>
      </c>
      <c r="AV389" s="14" t="s">
        <v>80</v>
      </c>
      <c r="AW389" s="14" t="s">
        <v>32</v>
      </c>
      <c r="AX389" s="14" t="s">
        <v>78</v>
      </c>
      <c r="AY389" s="245" t="s">
        <v>158</v>
      </c>
    </row>
    <row r="390" s="2" customFormat="1" ht="21.75" customHeight="1">
      <c r="A390" s="40"/>
      <c r="B390" s="41"/>
      <c r="C390" s="206" t="s">
        <v>611</v>
      </c>
      <c r="D390" s="206" t="s">
        <v>160</v>
      </c>
      <c r="E390" s="207" t="s">
        <v>612</v>
      </c>
      <c r="F390" s="208" t="s">
        <v>613</v>
      </c>
      <c r="G390" s="209" t="s">
        <v>163</v>
      </c>
      <c r="H390" s="210">
        <v>12.9</v>
      </c>
      <c r="I390" s="211"/>
      <c r="J390" s="212">
        <f>ROUND(I390*H390,2)</f>
        <v>0</v>
      </c>
      <c r="K390" s="208" t="s">
        <v>164</v>
      </c>
      <c r="L390" s="46"/>
      <c r="M390" s="213" t="s">
        <v>19</v>
      </c>
      <c r="N390" s="214" t="s">
        <v>41</v>
      </c>
      <c r="O390" s="86"/>
      <c r="P390" s="215">
        <f>O390*H390</f>
        <v>0</v>
      </c>
      <c r="Q390" s="215">
        <v>2.3010199999999998</v>
      </c>
      <c r="R390" s="215">
        <f>Q390*H390</f>
        <v>29.683157999999999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165</v>
      </c>
      <c r="AT390" s="217" t="s">
        <v>160</v>
      </c>
      <c r="AU390" s="217" t="s">
        <v>80</v>
      </c>
      <c r="AY390" s="19" t="s">
        <v>158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78</v>
      </c>
      <c r="BK390" s="218">
        <f>ROUND(I390*H390,2)</f>
        <v>0</v>
      </c>
      <c r="BL390" s="19" t="s">
        <v>165</v>
      </c>
      <c r="BM390" s="217" t="s">
        <v>614</v>
      </c>
    </row>
    <row r="391" s="2" customFormat="1">
      <c r="A391" s="40"/>
      <c r="B391" s="41"/>
      <c r="C391" s="42"/>
      <c r="D391" s="219" t="s">
        <v>167</v>
      </c>
      <c r="E391" s="42"/>
      <c r="F391" s="220" t="s">
        <v>615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167</v>
      </c>
      <c r="AU391" s="19" t="s">
        <v>80</v>
      </c>
    </row>
    <row r="392" s="13" customFormat="1">
      <c r="A392" s="13"/>
      <c r="B392" s="224"/>
      <c r="C392" s="225"/>
      <c r="D392" s="226" t="s">
        <v>169</v>
      </c>
      <c r="E392" s="227" t="s">
        <v>19</v>
      </c>
      <c r="F392" s="228" t="s">
        <v>616</v>
      </c>
      <c r="G392" s="225"/>
      <c r="H392" s="227" t="s">
        <v>19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169</v>
      </c>
      <c r="AU392" s="234" t="s">
        <v>80</v>
      </c>
      <c r="AV392" s="13" t="s">
        <v>78</v>
      </c>
      <c r="AW392" s="13" t="s">
        <v>32</v>
      </c>
      <c r="AX392" s="13" t="s">
        <v>70</v>
      </c>
      <c r="AY392" s="234" t="s">
        <v>158</v>
      </c>
    </row>
    <row r="393" s="14" customFormat="1">
      <c r="A393" s="14"/>
      <c r="B393" s="235"/>
      <c r="C393" s="236"/>
      <c r="D393" s="226" t="s">
        <v>169</v>
      </c>
      <c r="E393" s="237" t="s">
        <v>19</v>
      </c>
      <c r="F393" s="238" t="s">
        <v>617</v>
      </c>
      <c r="G393" s="236"/>
      <c r="H393" s="239">
        <v>6.2999999999999998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5" t="s">
        <v>169</v>
      </c>
      <c r="AU393" s="245" t="s">
        <v>80</v>
      </c>
      <c r="AV393" s="14" t="s">
        <v>80</v>
      </c>
      <c r="AW393" s="14" t="s">
        <v>32</v>
      </c>
      <c r="AX393" s="14" t="s">
        <v>70</v>
      </c>
      <c r="AY393" s="245" t="s">
        <v>158</v>
      </c>
    </row>
    <row r="394" s="13" customFormat="1">
      <c r="A394" s="13"/>
      <c r="B394" s="224"/>
      <c r="C394" s="225"/>
      <c r="D394" s="226" t="s">
        <v>169</v>
      </c>
      <c r="E394" s="227" t="s">
        <v>19</v>
      </c>
      <c r="F394" s="228" t="s">
        <v>618</v>
      </c>
      <c r="G394" s="225"/>
      <c r="H394" s="227" t="s">
        <v>19</v>
      </c>
      <c r="I394" s="229"/>
      <c r="J394" s="225"/>
      <c r="K394" s="225"/>
      <c r="L394" s="230"/>
      <c r="M394" s="231"/>
      <c r="N394" s="232"/>
      <c r="O394" s="232"/>
      <c r="P394" s="232"/>
      <c r="Q394" s="232"/>
      <c r="R394" s="232"/>
      <c r="S394" s="232"/>
      <c r="T394" s="23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4" t="s">
        <v>169</v>
      </c>
      <c r="AU394" s="234" t="s">
        <v>80</v>
      </c>
      <c r="AV394" s="13" t="s">
        <v>78</v>
      </c>
      <c r="AW394" s="13" t="s">
        <v>32</v>
      </c>
      <c r="AX394" s="13" t="s">
        <v>70</v>
      </c>
      <c r="AY394" s="234" t="s">
        <v>158</v>
      </c>
    </row>
    <row r="395" s="14" customFormat="1">
      <c r="A395" s="14"/>
      <c r="B395" s="235"/>
      <c r="C395" s="236"/>
      <c r="D395" s="226" t="s">
        <v>169</v>
      </c>
      <c r="E395" s="237" t="s">
        <v>19</v>
      </c>
      <c r="F395" s="238" t="s">
        <v>619</v>
      </c>
      <c r="G395" s="236"/>
      <c r="H395" s="239">
        <v>6.5999999999999996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5" t="s">
        <v>169</v>
      </c>
      <c r="AU395" s="245" t="s">
        <v>80</v>
      </c>
      <c r="AV395" s="14" t="s">
        <v>80</v>
      </c>
      <c r="AW395" s="14" t="s">
        <v>32</v>
      </c>
      <c r="AX395" s="14" t="s">
        <v>70</v>
      </c>
      <c r="AY395" s="245" t="s">
        <v>158</v>
      </c>
    </row>
    <row r="396" s="15" customFormat="1">
      <c r="A396" s="15"/>
      <c r="B396" s="246"/>
      <c r="C396" s="247"/>
      <c r="D396" s="226" t="s">
        <v>169</v>
      </c>
      <c r="E396" s="248" t="s">
        <v>19</v>
      </c>
      <c r="F396" s="249" t="s">
        <v>179</v>
      </c>
      <c r="G396" s="247"/>
      <c r="H396" s="250">
        <v>12.9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56" t="s">
        <v>169</v>
      </c>
      <c r="AU396" s="256" t="s">
        <v>80</v>
      </c>
      <c r="AV396" s="15" t="s">
        <v>165</v>
      </c>
      <c r="AW396" s="15" t="s">
        <v>32</v>
      </c>
      <c r="AX396" s="15" t="s">
        <v>78</v>
      </c>
      <c r="AY396" s="256" t="s">
        <v>158</v>
      </c>
    </row>
    <row r="397" s="2" customFormat="1" ht="21.75" customHeight="1">
      <c r="A397" s="40"/>
      <c r="B397" s="41"/>
      <c r="C397" s="206" t="s">
        <v>620</v>
      </c>
      <c r="D397" s="206" t="s">
        <v>160</v>
      </c>
      <c r="E397" s="207" t="s">
        <v>621</v>
      </c>
      <c r="F397" s="208" t="s">
        <v>622</v>
      </c>
      <c r="G397" s="209" t="s">
        <v>163</v>
      </c>
      <c r="H397" s="210">
        <v>12.9</v>
      </c>
      <c r="I397" s="211"/>
      <c r="J397" s="212">
        <f>ROUND(I397*H397,2)</f>
        <v>0</v>
      </c>
      <c r="K397" s="208" t="s">
        <v>164</v>
      </c>
      <c r="L397" s="46"/>
      <c r="M397" s="213" t="s">
        <v>19</v>
      </c>
      <c r="N397" s="214" t="s">
        <v>41</v>
      </c>
      <c r="O397" s="86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165</v>
      </c>
      <c r="AT397" s="217" t="s">
        <v>160</v>
      </c>
      <c r="AU397" s="217" t="s">
        <v>80</v>
      </c>
      <c r="AY397" s="19" t="s">
        <v>158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78</v>
      </c>
      <c r="BK397" s="218">
        <f>ROUND(I397*H397,2)</f>
        <v>0</v>
      </c>
      <c r="BL397" s="19" t="s">
        <v>165</v>
      </c>
      <c r="BM397" s="217" t="s">
        <v>623</v>
      </c>
    </row>
    <row r="398" s="2" customFormat="1">
      <c r="A398" s="40"/>
      <c r="B398" s="41"/>
      <c r="C398" s="42"/>
      <c r="D398" s="219" t="s">
        <v>167</v>
      </c>
      <c r="E398" s="42"/>
      <c r="F398" s="220" t="s">
        <v>624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167</v>
      </c>
      <c r="AU398" s="19" t="s">
        <v>80</v>
      </c>
    </row>
    <row r="399" s="2" customFormat="1" ht="24.15" customHeight="1">
      <c r="A399" s="40"/>
      <c r="B399" s="41"/>
      <c r="C399" s="206" t="s">
        <v>625</v>
      </c>
      <c r="D399" s="206" t="s">
        <v>160</v>
      </c>
      <c r="E399" s="207" t="s">
        <v>626</v>
      </c>
      <c r="F399" s="208" t="s">
        <v>627</v>
      </c>
      <c r="G399" s="209" t="s">
        <v>163</v>
      </c>
      <c r="H399" s="210">
        <v>12.9</v>
      </c>
      <c r="I399" s="211"/>
      <c r="J399" s="212">
        <f>ROUND(I399*H399,2)</f>
        <v>0</v>
      </c>
      <c r="K399" s="208" t="s">
        <v>164</v>
      </c>
      <c r="L399" s="46"/>
      <c r="M399" s="213" t="s">
        <v>19</v>
      </c>
      <c r="N399" s="214" t="s">
        <v>41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165</v>
      </c>
      <c r="AT399" s="217" t="s">
        <v>160</v>
      </c>
      <c r="AU399" s="217" t="s">
        <v>80</v>
      </c>
      <c r="AY399" s="19" t="s">
        <v>158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78</v>
      </c>
      <c r="BK399" s="218">
        <f>ROUND(I399*H399,2)</f>
        <v>0</v>
      </c>
      <c r="BL399" s="19" t="s">
        <v>165</v>
      </c>
      <c r="BM399" s="217" t="s">
        <v>628</v>
      </c>
    </row>
    <row r="400" s="2" customFormat="1">
      <c r="A400" s="40"/>
      <c r="B400" s="41"/>
      <c r="C400" s="42"/>
      <c r="D400" s="219" t="s">
        <v>167</v>
      </c>
      <c r="E400" s="42"/>
      <c r="F400" s="220" t="s">
        <v>629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167</v>
      </c>
      <c r="AU400" s="19" t="s">
        <v>80</v>
      </c>
    </row>
    <row r="401" s="2" customFormat="1" ht="16.5" customHeight="1">
      <c r="A401" s="40"/>
      <c r="B401" s="41"/>
      <c r="C401" s="206" t="s">
        <v>630</v>
      </c>
      <c r="D401" s="206" t="s">
        <v>160</v>
      </c>
      <c r="E401" s="207" t="s">
        <v>631</v>
      </c>
      <c r="F401" s="208" t="s">
        <v>632</v>
      </c>
      <c r="G401" s="209" t="s">
        <v>255</v>
      </c>
      <c r="H401" s="210">
        <v>265</v>
      </c>
      <c r="I401" s="211"/>
      <c r="J401" s="212">
        <f>ROUND(I401*H401,2)</f>
        <v>0</v>
      </c>
      <c r="K401" s="208" t="s">
        <v>164</v>
      </c>
      <c r="L401" s="46"/>
      <c r="M401" s="213" t="s">
        <v>19</v>
      </c>
      <c r="N401" s="214" t="s">
        <v>41</v>
      </c>
      <c r="O401" s="86"/>
      <c r="P401" s="215">
        <f>O401*H401</f>
        <v>0</v>
      </c>
      <c r="Q401" s="215">
        <v>0.0378</v>
      </c>
      <c r="R401" s="215">
        <f>Q401*H401</f>
        <v>10.017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165</v>
      </c>
      <c r="AT401" s="217" t="s">
        <v>160</v>
      </c>
      <c r="AU401" s="217" t="s">
        <v>80</v>
      </c>
      <c r="AY401" s="19" t="s">
        <v>158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78</v>
      </c>
      <c r="BK401" s="218">
        <f>ROUND(I401*H401,2)</f>
        <v>0</v>
      </c>
      <c r="BL401" s="19" t="s">
        <v>165</v>
      </c>
      <c r="BM401" s="217" t="s">
        <v>633</v>
      </c>
    </row>
    <row r="402" s="2" customFormat="1">
      <c r="A402" s="40"/>
      <c r="B402" s="41"/>
      <c r="C402" s="42"/>
      <c r="D402" s="219" t="s">
        <v>167</v>
      </c>
      <c r="E402" s="42"/>
      <c r="F402" s="220" t="s">
        <v>634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167</v>
      </c>
      <c r="AU402" s="19" t="s">
        <v>80</v>
      </c>
    </row>
    <row r="403" s="13" customFormat="1">
      <c r="A403" s="13"/>
      <c r="B403" s="224"/>
      <c r="C403" s="225"/>
      <c r="D403" s="226" t="s">
        <v>169</v>
      </c>
      <c r="E403" s="227" t="s">
        <v>19</v>
      </c>
      <c r="F403" s="228" t="s">
        <v>635</v>
      </c>
      <c r="G403" s="225"/>
      <c r="H403" s="227" t="s">
        <v>19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169</v>
      </c>
      <c r="AU403" s="234" t="s">
        <v>80</v>
      </c>
      <c r="AV403" s="13" t="s">
        <v>78</v>
      </c>
      <c r="AW403" s="13" t="s">
        <v>32</v>
      </c>
      <c r="AX403" s="13" t="s">
        <v>70</v>
      </c>
      <c r="AY403" s="234" t="s">
        <v>158</v>
      </c>
    </row>
    <row r="404" s="14" customFormat="1">
      <c r="A404" s="14"/>
      <c r="B404" s="235"/>
      <c r="C404" s="236"/>
      <c r="D404" s="226" t="s">
        <v>169</v>
      </c>
      <c r="E404" s="237" t="s">
        <v>19</v>
      </c>
      <c r="F404" s="238" t="s">
        <v>636</v>
      </c>
      <c r="G404" s="236"/>
      <c r="H404" s="239">
        <v>265</v>
      </c>
      <c r="I404" s="240"/>
      <c r="J404" s="236"/>
      <c r="K404" s="236"/>
      <c r="L404" s="241"/>
      <c r="M404" s="242"/>
      <c r="N404" s="243"/>
      <c r="O404" s="243"/>
      <c r="P404" s="243"/>
      <c r="Q404" s="243"/>
      <c r="R404" s="243"/>
      <c r="S404" s="243"/>
      <c r="T404" s="24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5" t="s">
        <v>169</v>
      </c>
      <c r="AU404" s="245" t="s">
        <v>80</v>
      </c>
      <c r="AV404" s="14" t="s">
        <v>80</v>
      </c>
      <c r="AW404" s="14" t="s">
        <v>32</v>
      </c>
      <c r="AX404" s="14" t="s">
        <v>78</v>
      </c>
      <c r="AY404" s="245" t="s">
        <v>158</v>
      </c>
    </row>
    <row r="405" s="2" customFormat="1" ht="16.5" customHeight="1">
      <c r="A405" s="40"/>
      <c r="B405" s="41"/>
      <c r="C405" s="206" t="s">
        <v>637</v>
      </c>
      <c r="D405" s="206" t="s">
        <v>160</v>
      </c>
      <c r="E405" s="207" t="s">
        <v>638</v>
      </c>
      <c r="F405" s="208" t="s">
        <v>639</v>
      </c>
      <c r="G405" s="209" t="s">
        <v>255</v>
      </c>
      <c r="H405" s="210">
        <v>160</v>
      </c>
      <c r="I405" s="211"/>
      <c r="J405" s="212">
        <f>ROUND(I405*H405,2)</f>
        <v>0</v>
      </c>
      <c r="K405" s="208" t="s">
        <v>164</v>
      </c>
      <c r="L405" s="46"/>
      <c r="M405" s="213" t="s">
        <v>19</v>
      </c>
      <c r="N405" s="214" t="s">
        <v>41</v>
      </c>
      <c r="O405" s="86"/>
      <c r="P405" s="215">
        <f>O405*H405</f>
        <v>0</v>
      </c>
      <c r="Q405" s="215">
        <v>0.11169999999999999</v>
      </c>
      <c r="R405" s="215">
        <f>Q405*H405</f>
        <v>17.872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165</v>
      </c>
      <c r="AT405" s="217" t="s">
        <v>160</v>
      </c>
      <c r="AU405" s="217" t="s">
        <v>80</v>
      </c>
      <c r="AY405" s="19" t="s">
        <v>158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78</v>
      </c>
      <c r="BK405" s="218">
        <f>ROUND(I405*H405,2)</f>
        <v>0</v>
      </c>
      <c r="BL405" s="19" t="s">
        <v>165</v>
      </c>
      <c r="BM405" s="217" t="s">
        <v>640</v>
      </c>
    </row>
    <row r="406" s="2" customFormat="1">
      <c r="A406" s="40"/>
      <c r="B406" s="41"/>
      <c r="C406" s="42"/>
      <c r="D406" s="219" t="s">
        <v>167</v>
      </c>
      <c r="E406" s="42"/>
      <c r="F406" s="220" t="s">
        <v>641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167</v>
      </c>
      <c r="AU406" s="19" t="s">
        <v>80</v>
      </c>
    </row>
    <row r="407" s="13" customFormat="1">
      <c r="A407" s="13"/>
      <c r="B407" s="224"/>
      <c r="C407" s="225"/>
      <c r="D407" s="226" t="s">
        <v>169</v>
      </c>
      <c r="E407" s="227" t="s">
        <v>19</v>
      </c>
      <c r="F407" s="228" t="s">
        <v>642</v>
      </c>
      <c r="G407" s="225"/>
      <c r="H407" s="227" t="s">
        <v>19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169</v>
      </c>
      <c r="AU407" s="234" t="s">
        <v>80</v>
      </c>
      <c r="AV407" s="13" t="s">
        <v>78</v>
      </c>
      <c r="AW407" s="13" t="s">
        <v>32</v>
      </c>
      <c r="AX407" s="13" t="s">
        <v>70</v>
      </c>
      <c r="AY407" s="234" t="s">
        <v>158</v>
      </c>
    </row>
    <row r="408" s="14" customFormat="1">
      <c r="A408" s="14"/>
      <c r="B408" s="235"/>
      <c r="C408" s="236"/>
      <c r="D408" s="226" t="s">
        <v>169</v>
      </c>
      <c r="E408" s="237" t="s">
        <v>19</v>
      </c>
      <c r="F408" s="238" t="s">
        <v>643</v>
      </c>
      <c r="G408" s="236"/>
      <c r="H408" s="239">
        <v>160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5" t="s">
        <v>169</v>
      </c>
      <c r="AU408" s="245" t="s">
        <v>80</v>
      </c>
      <c r="AV408" s="14" t="s">
        <v>80</v>
      </c>
      <c r="AW408" s="14" t="s">
        <v>32</v>
      </c>
      <c r="AX408" s="14" t="s">
        <v>78</v>
      </c>
      <c r="AY408" s="245" t="s">
        <v>158</v>
      </c>
    </row>
    <row r="409" s="2" customFormat="1" ht="16.5" customHeight="1">
      <c r="A409" s="40"/>
      <c r="B409" s="41"/>
      <c r="C409" s="206" t="s">
        <v>644</v>
      </c>
      <c r="D409" s="206" t="s">
        <v>160</v>
      </c>
      <c r="E409" s="207" t="s">
        <v>645</v>
      </c>
      <c r="F409" s="208" t="s">
        <v>646</v>
      </c>
      <c r="G409" s="209" t="s">
        <v>236</v>
      </c>
      <c r="H409" s="210">
        <v>1.7070000000000001</v>
      </c>
      <c r="I409" s="211"/>
      <c r="J409" s="212">
        <f>ROUND(I409*H409,2)</f>
        <v>0</v>
      </c>
      <c r="K409" s="208" t="s">
        <v>164</v>
      </c>
      <c r="L409" s="46"/>
      <c r="M409" s="213" t="s">
        <v>19</v>
      </c>
      <c r="N409" s="214" t="s">
        <v>41</v>
      </c>
      <c r="O409" s="86"/>
      <c r="P409" s="215">
        <f>O409*H409</f>
        <v>0</v>
      </c>
      <c r="Q409" s="215">
        <v>1.0627727797</v>
      </c>
      <c r="R409" s="215">
        <f>Q409*H409</f>
        <v>1.8141531349479001</v>
      </c>
      <c r="S409" s="215">
        <v>0</v>
      </c>
      <c r="T409" s="216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7" t="s">
        <v>165</v>
      </c>
      <c r="AT409" s="217" t="s">
        <v>160</v>
      </c>
      <c r="AU409" s="217" t="s">
        <v>80</v>
      </c>
      <c r="AY409" s="19" t="s">
        <v>158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78</v>
      </c>
      <c r="BK409" s="218">
        <f>ROUND(I409*H409,2)</f>
        <v>0</v>
      </c>
      <c r="BL409" s="19" t="s">
        <v>165</v>
      </c>
      <c r="BM409" s="217" t="s">
        <v>647</v>
      </c>
    </row>
    <row r="410" s="2" customFormat="1">
      <c r="A410" s="40"/>
      <c r="B410" s="41"/>
      <c r="C410" s="42"/>
      <c r="D410" s="219" t="s">
        <v>167</v>
      </c>
      <c r="E410" s="42"/>
      <c r="F410" s="220" t="s">
        <v>648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167</v>
      </c>
      <c r="AU410" s="19" t="s">
        <v>80</v>
      </c>
    </row>
    <row r="411" s="13" customFormat="1">
      <c r="A411" s="13"/>
      <c r="B411" s="224"/>
      <c r="C411" s="225"/>
      <c r="D411" s="226" t="s">
        <v>169</v>
      </c>
      <c r="E411" s="227" t="s">
        <v>19</v>
      </c>
      <c r="F411" s="228" t="s">
        <v>616</v>
      </c>
      <c r="G411" s="225"/>
      <c r="H411" s="227" t="s">
        <v>19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4" t="s">
        <v>169</v>
      </c>
      <c r="AU411" s="234" t="s">
        <v>80</v>
      </c>
      <c r="AV411" s="13" t="s">
        <v>78</v>
      </c>
      <c r="AW411" s="13" t="s">
        <v>32</v>
      </c>
      <c r="AX411" s="13" t="s">
        <v>70</v>
      </c>
      <c r="AY411" s="234" t="s">
        <v>158</v>
      </c>
    </row>
    <row r="412" s="14" customFormat="1">
      <c r="A412" s="14"/>
      <c r="B412" s="235"/>
      <c r="C412" s="236"/>
      <c r="D412" s="226" t="s">
        <v>169</v>
      </c>
      <c r="E412" s="237" t="s">
        <v>19</v>
      </c>
      <c r="F412" s="238" t="s">
        <v>649</v>
      </c>
      <c r="G412" s="236"/>
      <c r="H412" s="239">
        <v>0.65200000000000002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5" t="s">
        <v>169</v>
      </c>
      <c r="AU412" s="245" t="s">
        <v>80</v>
      </c>
      <c r="AV412" s="14" t="s">
        <v>80</v>
      </c>
      <c r="AW412" s="14" t="s">
        <v>32</v>
      </c>
      <c r="AX412" s="14" t="s">
        <v>70</v>
      </c>
      <c r="AY412" s="245" t="s">
        <v>158</v>
      </c>
    </row>
    <row r="413" s="13" customFormat="1">
      <c r="A413" s="13"/>
      <c r="B413" s="224"/>
      <c r="C413" s="225"/>
      <c r="D413" s="226" t="s">
        <v>169</v>
      </c>
      <c r="E413" s="227" t="s">
        <v>19</v>
      </c>
      <c r="F413" s="228" t="s">
        <v>650</v>
      </c>
      <c r="G413" s="225"/>
      <c r="H413" s="227" t="s">
        <v>19</v>
      </c>
      <c r="I413" s="229"/>
      <c r="J413" s="225"/>
      <c r="K413" s="225"/>
      <c r="L413" s="230"/>
      <c r="M413" s="231"/>
      <c r="N413" s="232"/>
      <c r="O413" s="232"/>
      <c r="P413" s="232"/>
      <c r="Q413" s="232"/>
      <c r="R413" s="232"/>
      <c r="S413" s="232"/>
      <c r="T413" s="23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4" t="s">
        <v>169</v>
      </c>
      <c r="AU413" s="234" t="s">
        <v>80</v>
      </c>
      <c r="AV413" s="13" t="s">
        <v>78</v>
      </c>
      <c r="AW413" s="13" t="s">
        <v>32</v>
      </c>
      <c r="AX413" s="13" t="s">
        <v>70</v>
      </c>
      <c r="AY413" s="234" t="s">
        <v>158</v>
      </c>
    </row>
    <row r="414" s="14" customFormat="1">
      <c r="A414" s="14"/>
      <c r="B414" s="235"/>
      <c r="C414" s="236"/>
      <c r="D414" s="226" t="s">
        <v>169</v>
      </c>
      <c r="E414" s="237" t="s">
        <v>19</v>
      </c>
      <c r="F414" s="238" t="s">
        <v>651</v>
      </c>
      <c r="G414" s="236"/>
      <c r="H414" s="239">
        <v>0.68300000000000005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5" t="s">
        <v>169</v>
      </c>
      <c r="AU414" s="245" t="s">
        <v>80</v>
      </c>
      <c r="AV414" s="14" t="s">
        <v>80</v>
      </c>
      <c r="AW414" s="14" t="s">
        <v>32</v>
      </c>
      <c r="AX414" s="14" t="s">
        <v>70</v>
      </c>
      <c r="AY414" s="245" t="s">
        <v>158</v>
      </c>
    </row>
    <row r="415" s="13" customFormat="1">
      <c r="A415" s="13"/>
      <c r="B415" s="224"/>
      <c r="C415" s="225"/>
      <c r="D415" s="226" t="s">
        <v>169</v>
      </c>
      <c r="E415" s="227" t="s">
        <v>19</v>
      </c>
      <c r="F415" s="228" t="s">
        <v>652</v>
      </c>
      <c r="G415" s="225"/>
      <c r="H415" s="227" t="s">
        <v>19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169</v>
      </c>
      <c r="AU415" s="234" t="s">
        <v>80</v>
      </c>
      <c r="AV415" s="13" t="s">
        <v>78</v>
      </c>
      <c r="AW415" s="13" t="s">
        <v>32</v>
      </c>
      <c r="AX415" s="13" t="s">
        <v>70</v>
      </c>
      <c r="AY415" s="234" t="s">
        <v>158</v>
      </c>
    </row>
    <row r="416" s="14" customFormat="1">
      <c r="A416" s="14"/>
      <c r="B416" s="235"/>
      <c r="C416" s="236"/>
      <c r="D416" s="226" t="s">
        <v>169</v>
      </c>
      <c r="E416" s="237" t="s">
        <v>19</v>
      </c>
      <c r="F416" s="238" t="s">
        <v>653</v>
      </c>
      <c r="G416" s="236"/>
      <c r="H416" s="239">
        <v>0.372</v>
      </c>
      <c r="I416" s="240"/>
      <c r="J416" s="236"/>
      <c r="K416" s="236"/>
      <c r="L416" s="241"/>
      <c r="M416" s="242"/>
      <c r="N416" s="243"/>
      <c r="O416" s="243"/>
      <c r="P416" s="243"/>
      <c r="Q416" s="243"/>
      <c r="R416" s="243"/>
      <c r="S416" s="243"/>
      <c r="T416" s="24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5" t="s">
        <v>169</v>
      </c>
      <c r="AU416" s="245" t="s">
        <v>80</v>
      </c>
      <c r="AV416" s="14" t="s">
        <v>80</v>
      </c>
      <c r="AW416" s="14" t="s">
        <v>32</v>
      </c>
      <c r="AX416" s="14" t="s">
        <v>70</v>
      </c>
      <c r="AY416" s="245" t="s">
        <v>158</v>
      </c>
    </row>
    <row r="417" s="15" customFormat="1">
      <c r="A417" s="15"/>
      <c r="B417" s="246"/>
      <c r="C417" s="247"/>
      <c r="D417" s="226" t="s">
        <v>169</v>
      </c>
      <c r="E417" s="248" t="s">
        <v>19</v>
      </c>
      <c r="F417" s="249" t="s">
        <v>179</v>
      </c>
      <c r="G417" s="247"/>
      <c r="H417" s="250">
        <v>1.7070000000000001</v>
      </c>
      <c r="I417" s="251"/>
      <c r="J417" s="247"/>
      <c r="K417" s="247"/>
      <c r="L417" s="252"/>
      <c r="M417" s="253"/>
      <c r="N417" s="254"/>
      <c r="O417" s="254"/>
      <c r="P417" s="254"/>
      <c r="Q417" s="254"/>
      <c r="R417" s="254"/>
      <c r="S417" s="254"/>
      <c r="T417" s="25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56" t="s">
        <v>169</v>
      </c>
      <c r="AU417" s="256" t="s">
        <v>80</v>
      </c>
      <c r="AV417" s="15" t="s">
        <v>165</v>
      </c>
      <c r="AW417" s="15" t="s">
        <v>32</v>
      </c>
      <c r="AX417" s="15" t="s">
        <v>78</v>
      </c>
      <c r="AY417" s="256" t="s">
        <v>158</v>
      </c>
    </row>
    <row r="418" s="2" customFormat="1" ht="16.5" customHeight="1">
      <c r="A418" s="40"/>
      <c r="B418" s="41"/>
      <c r="C418" s="206" t="s">
        <v>654</v>
      </c>
      <c r="D418" s="206" t="s">
        <v>160</v>
      </c>
      <c r="E418" s="207" t="s">
        <v>655</v>
      </c>
      <c r="F418" s="208" t="s">
        <v>656</v>
      </c>
      <c r="G418" s="209" t="s">
        <v>249</v>
      </c>
      <c r="H418" s="210">
        <v>185</v>
      </c>
      <c r="I418" s="211"/>
      <c r="J418" s="212">
        <f>ROUND(I418*H418,2)</f>
        <v>0</v>
      </c>
      <c r="K418" s="208" t="s">
        <v>164</v>
      </c>
      <c r="L418" s="46"/>
      <c r="M418" s="213" t="s">
        <v>19</v>
      </c>
      <c r="N418" s="214" t="s">
        <v>41</v>
      </c>
      <c r="O418" s="86"/>
      <c r="P418" s="215">
        <f>O418*H418</f>
        <v>0</v>
      </c>
      <c r="Q418" s="215">
        <v>2.0000000000000002E-05</v>
      </c>
      <c r="R418" s="215">
        <f>Q418*H418</f>
        <v>0.0037000000000000002</v>
      </c>
      <c r="S418" s="215">
        <v>0</v>
      </c>
      <c r="T418" s="216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7" t="s">
        <v>165</v>
      </c>
      <c r="AT418" s="217" t="s">
        <v>160</v>
      </c>
      <c r="AU418" s="217" t="s">
        <v>80</v>
      </c>
      <c r="AY418" s="19" t="s">
        <v>158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78</v>
      </c>
      <c r="BK418" s="218">
        <f>ROUND(I418*H418,2)</f>
        <v>0</v>
      </c>
      <c r="BL418" s="19" t="s">
        <v>165</v>
      </c>
      <c r="BM418" s="217" t="s">
        <v>657</v>
      </c>
    </row>
    <row r="419" s="2" customFormat="1">
      <c r="A419" s="40"/>
      <c r="B419" s="41"/>
      <c r="C419" s="42"/>
      <c r="D419" s="219" t="s">
        <v>167</v>
      </c>
      <c r="E419" s="42"/>
      <c r="F419" s="220" t="s">
        <v>658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167</v>
      </c>
      <c r="AU419" s="19" t="s">
        <v>80</v>
      </c>
    </row>
    <row r="420" s="14" customFormat="1">
      <c r="A420" s="14"/>
      <c r="B420" s="235"/>
      <c r="C420" s="236"/>
      <c r="D420" s="226" t="s">
        <v>169</v>
      </c>
      <c r="E420" s="237" t="s">
        <v>19</v>
      </c>
      <c r="F420" s="238" t="s">
        <v>659</v>
      </c>
      <c r="G420" s="236"/>
      <c r="H420" s="239">
        <v>185</v>
      </c>
      <c r="I420" s="240"/>
      <c r="J420" s="236"/>
      <c r="K420" s="236"/>
      <c r="L420" s="241"/>
      <c r="M420" s="242"/>
      <c r="N420" s="243"/>
      <c r="O420" s="243"/>
      <c r="P420" s="243"/>
      <c r="Q420" s="243"/>
      <c r="R420" s="243"/>
      <c r="S420" s="243"/>
      <c r="T420" s="24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5" t="s">
        <v>169</v>
      </c>
      <c r="AU420" s="245" t="s">
        <v>80</v>
      </c>
      <c r="AV420" s="14" t="s">
        <v>80</v>
      </c>
      <c r="AW420" s="14" t="s">
        <v>32</v>
      </c>
      <c r="AX420" s="14" t="s">
        <v>78</v>
      </c>
      <c r="AY420" s="245" t="s">
        <v>158</v>
      </c>
    </row>
    <row r="421" s="2" customFormat="1" ht="16.5" customHeight="1">
      <c r="A421" s="40"/>
      <c r="B421" s="41"/>
      <c r="C421" s="206" t="s">
        <v>660</v>
      </c>
      <c r="D421" s="206" t="s">
        <v>160</v>
      </c>
      <c r="E421" s="207" t="s">
        <v>661</v>
      </c>
      <c r="F421" s="208" t="s">
        <v>662</v>
      </c>
      <c r="G421" s="209" t="s">
        <v>163</v>
      </c>
      <c r="H421" s="210">
        <v>4.5149999999999997</v>
      </c>
      <c r="I421" s="211"/>
      <c r="J421" s="212">
        <f>ROUND(I421*H421,2)</f>
        <v>0</v>
      </c>
      <c r="K421" s="208" t="s">
        <v>307</v>
      </c>
      <c r="L421" s="46"/>
      <c r="M421" s="213" t="s">
        <v>19</v>
      </c>
      <c r="N421" s="214" t="s">
        <v>41</v>
      </c>
      <c r="O421" s="86"/>
      <c r="P421" s="215">
        <f>O421*H421</f>
        <v>0</v>
      </c>
      <c r="Q421" s="215">
        <v>0.41999999999999998</v>
      </c>
      <c r="R421" s="215">
        <f>Q421*H421</f>
        <v>1.8962999999999999</v>
      </c>
      <c r="S421" s="215">
        <v>0</v>
      </c>
      <c r="T421" s="216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165</v>
      </c>
      <c r="AT421" s="217" t="s">
        <v>160</v>
      </c>
      <c r="AU421" s="217" t="s">
        <v>80</v>
      </c>
      <c r="AY421" s="19" t="s">
        <v>158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78</v>
      </c>
      <c r="BK421" s="218">
        <f>ROUND(I421*H421,2)</f>
        <v>0</v>
      </c>
      <c r="BL421" s="19" t="s">
        <v>165</v>
      </c>
      <c r="BM421" s="217" t="s">
        <v>663</v>
      </c>
    </row>
    <row r="422" s="2" customFormat="1">
      <c r="A422" s="40"/>
      <c r="B422" s="41"/>
      <c r="C422" s="42"/>
      <c r="D422" s="219" t="s">
        <v>167</v>
      </c>
      <c r="E422" s="42"/>
      <c r="F422" s="220" t="s">
        <v>664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167</v>
      </c>
      <c r="AU422" s="19" t="s">
        <v>80</v>
      </c>
    </row>
    <row r="423" s="14" customFormat="1">
      <c r="A423" s="14"/>
      <c r="B423" s="235"/>
      <c r="C423" s="236"/>
      <c r="D423" s="226" t="s">
        <v>169</v>
      </c>
      <c r="E423" s="237" t="s">
        <v>19</v>
      </c>
      <c r="F423" s="238" t="s">
        <v>665</v>
      </c>
      <c r="G423" s="236"/>
      <c r="H423" s="239">
        <v>4.5149999999999997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169</v>
      </c>
      <c r="AU423" s="245" t="s">
        <v>80</v>
      </c>
      <c r="AV423" s="14" t="s">
        <v>80</v>
      </c>
      <c r="AW423" s="14" t="s">
        <v>32</v>
      </c>
      <c r="AX423" s="14" t="s">
        <v>78</v>
      </c>
      <c r="AY423" s="245" t="s">
        <v>158</v>
      </c>
    </row>
    <row r="424" s="2" customFormat="1" ht="16.5" customHeight="1">
      <c r="A424" s="40"/>
      <c r="B424" s="41"/>
      <c r="C424" s="206" t="s">
        <v>666</v>
      </c>
      <c r="D424" s="206" t="s">
        <v>160</v>
      </c>
      <c r="E424" s="207" t="s">
        <v>667</v>
      </c>
      <c r="F424" s="208" t="s">
        <v>668</v>
      </c>
      <c r="G424" s="209" t="s">
        <v>255</v>
      </c>
      <c r="H424" s="210">
        <v>31</v>
      </c>
      <c r="I424" s="211"/>
      <c r="J424" s="212">
        <f>ROUND(I424*H424,2)</f>
        <v>0</v>
      </c>
      <c r="K424" s="208" t="s">
        <v>307</v>
      </c>
      <c r="L424" s="46"/>
      <c r="M424" s="213" t="s">
        <v>19</v>
      </c>
      <c r="N424" s="214" t="s">
        <v>41</v>
      </c>
      <c r="O424" s="86"/>
      <c r="P424" s="215">
        <f>O424*H424</f>
        <v>0</v>
      </c>
      <c r="Q424" s="215">
        <v>0.1837</v>
      </c>
      <c r="R424" s="215">
        <f>Q424*H424</f>
        <v>5.6947000000000001</v>
      </c>
      <c r="S424" s="215">
        <v>0</v>
      </c>
      <c r="T424" s="216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7" t="s">
        <v>165</v>
      </c>
      <c r="AT424" s="217" t="s">
        <v>160</v>
      </c>
      <c r="AU424" s="217" t="s">
        <v>80</v>
      </c>
      <c r="AY424" s="19" t="s">
        <v>158</v>
      </c>
      <c r="BE424" s="218">
        <f>IF(N424="základní",J424,0)</f>
        <v>0</v>
      </c>
      <c r="BF424" s="218">
        <f>IF(N424="snížená",J424,0)</f>
        <v>0</v>
      </c>
      <c r="BG424" s="218">
        <f>IF(N424="zákl. přenesená",J424,0)</f>
        <v>0</v>
      </c>
      <c r="BH424" s="218">
        <f>IF(N424="sníž. přenesená",J424,0)</f>
        <v>0</v>
      </c>
      <c r="BI424" s="218">
        <f>IF(N424="nulová",J424,0)</f>
        <v>0</v>
      </c>
      <c r="BJ424" s="19" t="s">
        <v>78</v>
      </c>
      <c r="BK424" s="218">
        <f>ROUND(I424*H424,2)</f>
        <v>0</v>
      </c>
      <c r="BL424" s="19" t="s">
        <v>165</v>
      </c>
      <c r="BM424" s="217" t="s">
        <v>669</v>
      </c>
    </row>
    <row r="425" s="2" customFormat="1">
      <c r="A425" s="40"/>
      <c r="B425" s="41"/>
      <c r="C425" s="42"/>
      <c r="D425" s="219" t="s">
        <v>167</v>
      </c>
      <c r="E425" s="42"/>
      <c r="F425" s="220" t="s">
        <v>670</v>
      </c>
      <c r="G425" s="42"/>
      <c r="H425" s="42"/>
      <c r="I425" s="221"/>
      <c r="J425" s="42"/>
      <c r="K425" s="42"/>
      <c r="L425" s="46"/>
      <c r="M425" s="222"/>
      <c r="N425" s="223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167</v>
      </c>
      <c r="AU425" s="19" t="s">
        <v>80</v>
      </c>
    </row>
    <row r="426" s="14" customFormat="1">
      <c r="A426" s="14"/>
      <c r="B426" s="235"/>
      <c r="C426" s="236"/>
      <c r="D426" s="226" t="s">
        <v>169</v>
      </c>
      <c r="E426" s="237" t="s">
        <v>19</v>
      </c>
      <c r="F426" s="238" t="s">
        <v>671</v>
      </c>
      <c r="G426" s="236"/>
      <c r="H426" s="239">
        <v>31</v>
      </c>
      <c r="I426" s="240"/>
      <c r="J426" s="236"/>
      <c r="K426" s="236"/>
      <c r="L426" s="241"/>
      <c r="M426" s="242"/>
      <c r="N426" s="243"/>
      <c r="O426" s="243"/>
      <c r="P426" s="243"/>
      <c r="Q426" s="243"/>
      <c r="R426" s="243"/>
      <c r="S426" s="243"/>
      <c r="T426" s="24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5" t="s">
        <v>169</v>
      </c>
      <c r="AU426" s="245" t="s">
        <v>80</v>
      </c>
      <c r="AV426" s="14" t="s">
        <v>80</v>
      </c>
      <c r="AW426" s="14" t="s">
        <v>32</v>
      </c>
      <c r="AX426" s="14" t="s">
        <v>78</v>
      </c>
      <c r="AY426" s="245" t="s">
        <v>158</v>
      </c>
    </row>
    <row r="427" s="2" customFormat="1" ht="21.75" customHeight="1">
      <c r="A427" s="40"/>
      <c r="B427" s="41"/>
      <c r="C427" s="206" t="s">
        <v>672</v>
      </c>
      <c r="D427" s="206" t="s">
        <v>160</v>
      </c>
      <c r="E427" s="207" t="s">
        <v>673</v>
      </c>
      <c r="F427" s="208" t="s">
        <v>674</v>
      </c>
      <c r="G427" s="209" t="s">
        <v>255</v>
      </c>
      <c r="H427" s="210">
        <v>31</v>
      </c>
      <c r="I427" s="211"/>
      <c r="J427" s="212">
        <f>ROUND(I427*H427,2)</f>
        <v>0</v>
      </c>
      <c r="K427" s="208" t="s">
        <v>307</v>
      </c>
      <c r="L427" s="46"/>
      <c r="M427" s="213" t="s">
        <v>19</v>
      </c>
      <c r="N427" s="214" t="s">
        <v>41</v>
      </c>
      <c r="O427" s="86"/>
      <c r="P427" s="215">
        <f>O427*H427</f>
        <v>0</v>
      </c>
      <c r="Q427" s="215">
        <v>0.22136</v>
      </c>
      <c r="R427" s="215">
        <f>Q427*H427</f>
        <v>6.8621600000000003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165</v>
      </c>
      <c r="AT427" s="217" t="s">
        <v>160</v>
      </c>
      <c r="AU427" s="217" t="s">
        <v>80</v>
      </c>
      <c r="AY427" s="19" t="s">
        <v>158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78</v>
      </c>
      <c r="BK427" s="218">
        <f>ROUND(I427*H427,2)</f>
        <v>0</v>
      </c>
      <c r="BL427" s="19" t="s">
        <v>165</v>
      </c>
      <c r="BM427" s="217" t="s">
        <v>675</v>
      </c>
    </row>
    <row r="428" s="2" customFormat="1">
      <c r="A428" s="40"/>
      <c r="B428" s="41"/>
      <c r="C428" s="42"/>
      <c r="D428" s="219" t="s">
        <v>167</v>
      </c>
      <c r="E428" s="42"/>
      <c r="F428" s="220" t="s">
        <v>676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167</v>
      </c>
      <c r="AU428" s="19" t="s">
        <v>80</v>
      </c>
    </row>
    <row r="429" s="2" customFormat="1" ht="24.15" customHeight="1">
      <c r="A429" s="40"/>
      <c r="B429" s="41"/>
      <c r="C429" s="206" t="s">
        <v>677</v>
      </c>
      <c r="D429" s="206" t="s">
        <v>160</v>
      </c>
      <c r="E429" s="207" t="s">
        <v>678</v>
      </c>
      <c r="F429" s="208" t="s">
        <v>679</v>
      </c>
      <c r="G429" s="209" t="s">
        <v>249</v>
      </c>
      <c r="H429" s="210">
        <v>70</v>
      </c>
      <c r="I429" s="211"/>
      <c r="J429" s="212">
        <f>ROUND(I429*H429,2)</f>
        <v>0</v>
      </c>
      <c r="K429" s="208" t="s">
        <v>164</v>
      </c>
      <c r="L429" s="46"/>
      <c r="M429" s="213" t="s">
        <v>19</v>
      </c>
      <c r="N429" s="214" t="s">
        <v>41</v>
      </c>
      <c r="O429" s="86"/>
      <c r="P429" s="215">
        <f>O429*H429</f>
        <v>0</v>
      </c>
      <c r="Q429" s="215">
        <v>0.12895000000000001</v>
      </c>
      <c r="R429" s="215">
        <f>Q429*H429</f>
        <v>9.0265000000000004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165</v>
      </c>
      <c r="AT429" s="217" t="s">
        <v>160</v>
      </c>
      <c r="AU429" s="217" t="s">
        <v>80</v>
      </c>
      <c r="AY429" s="19" t="s">
        <v>158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78</v>
      </c>
      <c r="BK429" s="218">
        <f>ROUND(I429*H429,2)</f>
        <v>0</v>
      </c>
      <c r="BL429" s="19" t="s">
        <v>165</v>
      </c>
      <c r="BM429" s="217" t="s">
        <v>680</v>
      </c>
    </row>
    <row r="430" s="2" customFormat="1">
      <c r="A430" s="40"/>
      <c r="B430" s="41"/>
      <c r="C430" s="42"/>
      <c r="D430" s="219" t="s">
        <v>167</v>
      </c>
      <c r="E430" s="42"/>
      <c r="F430" s="220" t="s">
        <v>681</v>
      </c>
      <c r="G430" s="42"/>
      <c r="H430" s="42"/>
      <c r="I430" s="221"/>
      <c r="J430" s="42"/>
      <c r="K430" s="42"/>
      <c r="L430" s="46"/>
      <c r="M430" s="222"/>
      <c r="N430" s="223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167</v>
      </c>
      <c r="AU430" s="19" t="s">
        <v>80</v>
      </c>
    </row>
    <row r="431" s="2" customFormat="1" ht="24.15" customHeight="1">
      <c r="A431" s="40"/>
      <c r="B431" s="41"/>
      <c r="C431" s="206" t="s">
        <v>682</v>
      </c>
      <c r="D431" s="206" t="s">
        <v>160</v>
      </c>
      <c r="E431" s="207" t="s">
        <v>683</v>
      </c>
      <c r="F431" s="208" t="s">
        <v>684</v>
      </c>
      <c r="G431" s="209" t="s">
        <v>369</v>
      </c>
      <c r="H431" s="210">
        <v>2</v>
      </c>
      <c r="I431" s="211"/>
      <c r="J431" s="212">
        <f>ROUND(I431*H431,2)</f>
        <v>0</v>
      </c>
      <c r="K431" s="208" t="s">
        <v>164</v>
      </c>
      <c r="L431" s="46"/>
      <c r="M431" s="213" t="s">
        <v>19</v>
      </c>
      <c r="N431" s="214" t="s">
        <v>41</v>
      </c>
      <c r="O431" s="86"/>
      <c r="P431" s="215">
        <f>O431*H431</f>
        <v>0</v>
      </c>
      <c r="Q431" s="215">
        <v>0.00048161770000000002</v>
      </c>
      <c r="R431" s="215">
        <f>Q431*H431</f>
        <v>0.00096323540000000003</v>
      </c>
      <c r="S431" s="215">
        <v>0</v>
      </c>
      <c r="T431" s="21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165</v>
      </c>
      <c r="AT431" s="217" t="s">
        <v>160</v>
      </c>
      <c r="AU431" s="217" t="s">
        <v>80</v>
      </c>
      <c r="AY431" s="19" t="s">
        <v>158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78</v>
      </c>
      <c r="BK431" s="218">
        <f>ROUND(I431*H431,2)</f>
        <v>0</v>
      </c>
      <c r="BL431" s="19" t="s">
        <v>165</v>
      </c>
      <c r="BM431" s="217" t="s">
        <v>685</v>
      </c>
    </row>
    <row r="432" s="2" customFormat="1">
      <c r="A432" s="40"/>
      <c r="B432" s="41"/>
      <c r="C432" s="42"/>
      <c r="D432" s="219" t="s">
        <v>167</v>
      </c>
      <c r="E432" s="42"/>
      <c r="F432" s="220" t="s">
        <v>686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167</v>
      </c>
      <c r="AU432" s="19" t="s">
        <v>80</v>
      </c>
    </row>
    <row r="433" s="2" customFormat="1" ht="16.5" customHeight="1">
      <c r="A433" s="40"/>
      <c r="B433" s="41"/>
      <c r="C433" s="257" t="s">
        <v>687</v>
      </c>
      <c r="D433" s="257" t="s">
        <v>261</v>
      </c>
      <c r="E433" s="258" t="s">
        <v>688</v>
      </c>
      <c r="F433" s="259" t="s">
        <v>689</v>
      </c>
      <c r="G433" s="260" t="s">
        <v>369</v>
      </c>
      <c r="H433" s="261">
        <v>2</v>
      </c>
      <c r="I433" s="262"/>
      <c r="J433" s="263">
        <f>ROUND(I433*H433,2)</f>
        <v>0</v>
      </c>
      <c r="K433" s="259" t="s">
        <v>164</v>
      </c>
      <c r="L433" s="264"/>
      <c r="M433" s="265" t="s">
        <v>19</v>
      </c>
      <c r="N433" s="266" t="s">
        <v>41</v>
      </c>
      <c r="O433" s="86"/>
      <c r="P433" s="215">
        <f>O433*H433</f>
        <v>0</v>
      </c>
      <c r="Q433" s="215">
        <v>0.01553</v>
      </c>
      <c r="R433" s="215">
        <f>Q433*H433</f>
        <v>0.031060000000000001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216</v>
      </c>
      <c r="AT433" s="217" t="s">
        <v>261</v>
      </c>
      <c r="AU433" s="217" t="s">
        <v>80</v>
      </c>
      <c r="AY433" s="19" t="s">
        <v>158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78</v>
      </c>
      <c r="BK433" s="218">
        <f>ROUND(I433*H433,2)</f>
        <v>0</v>
      </c>
      <c r="BL433" s="19" t="s">
        <v>165</v>
      </c>
      <c r="BM433" s="217" t="s">
        <v>690</v>
      </c>
    </row>
    <row r="434" s="2" customFormat="1" ht="24.15" customHeight="1">
      <c r="A434" s="40"/>
      <c r="B434" s="41"/>
      <c r="C434" s="206" t="s">
        <v>691</v>
      </c>
      <c r="D434" s="206" t="s">
        <v>160</v>
      </c>
      <c r="E434" s="207" t="s">
        <v>692</v>
      </c>
      <c r="F434" s="208" t="s">
        <v>693</v>
      </c>
      <c r="G434" s="209" t="s">
        <v>369</v>
      </c>
      <c r="H434" s="210">
        <v>4</v>
      </c>
      <c r="I434" s="211"/>
      <c r="J434" s="212">
        <f>ROUND(I434*H434,2)</f>
        <v>0</v>
      </c>
      <c r="K434" s="208" t="s">
        <v>164</v>
      </c>
      <c r="L434" s="46"/>
      <c r="M434" s="213" t="s">
        <v>19</v>
      </c>
      <c r="N434" s="214" t="s">
        <v>41</v>
      </c>
      <c r="O434" s="86"/>
      <c r="P434" s="215">
        <f>O434*H434</f>
        <v>0</v>
      </c>
      <c r="Q434" s="215">
        <v>0.4215256</v>
      </c>
      <c r="R434" s="215">
        <f>Q434*H434</f>
        <v>1.6861024</v>
      </c>
      <c r="S434" s="215">
        <v>0</v>
      </c>
      <c r="T434" s="216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7" t="s">
        <v>165</v>
      </c>
      <c r="AT434" s="217" t="s">
        <v>160</v>
      </c>
      <c r="AU434" s="217" t="s">
        <v>80</v>
      </c>
      <c r="AY434" s="19" t="s">
        <v>158</v>
      </c>
      <c r="BE434" s="218">
        <f>IF(N434="základní",J434,0)</f>
        <v>0</v>
      </c>
      <c r="BF434" s="218">
        <f>IF(N434="snížená",J434,0)</f>
        <v>0</v>
      </c>
      <c r="BG434" s="218">
        <f>IF(N434="zákl. přenesená",J434,0)</f>
        <v>0</v>
      </c>
      <c r="BH434" s="218">
        <f>IF(N434="sníž. přenesená",J434,0)</f>
        <v>0</v>
      </c>
      <c r="BI434" s="218">
        <f>IF(N434="nulová",J434,0)</f>
        <v>0</v>
      </c>
      <c r="BJ434" s="19" t="s">
        <v>78</v>
      </c>
      <c r="BK434" s="218">
        <f>ROUND(I434*H434,2)</f>
        <v>0</v>
      </c>
      <c r="BL434" s="19" t="s">
        <v>165</v>
      </c>
      <c r="BM434" s="217" t="s">
        <v>694</v>
      </c>
    </row>
    <row r="435" s="2" customFormat="1">
      <c r="A435" s="40"/>
      <c r="B435" s="41"/>
      <c r="C435" s="42"/>
      <c r="D435" s="219" t="s">
        <v>167</v>
      </c>
      <c r="E435" s="42"/>
      <c r="F435" s="220" t="s">
        <v>695</v>
      </c>
      <c r="G435" s="42"/>
      <c r="H435" s="42"/>
      <c r="I435" s="221"/>
      <c r="J435" s="42"/>
      <c r="K435" s="42"/>
      <c r="L435" s="46"/>
      <c r="M435" s="222"/>
      <c r="N435" s="223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167</v>
      </c>
      <c r="AU435" s="19" t="s">
        <v>80</v>
      </c>
    </row>
    <row r="436" s="2" customFormat="1" ht="24.15" customHeight="1">
      <c r="A436" s="40"/>
      <c r="B436" s="41"/>
      <c r="C436" s="257" t="s">
        <v>696</v>
      </c>
      <c r="D436" s="257" t="s">
        <v>261</v>
      </c>
      <c r="E436" s="258" t="s">
        <v>697</v>
      </c>
      <c r="F436" s="259" t="s">
        <v>698</v>
      </c>
      <c r="G436" s="260" t="s">
        <v>369</v>
      </c>
      <c r="H436" s="261">
        <v>1</v>
      </c>
      <c r="I436" s="262"/>
      <c r="J436" s="263">
        <f>ROUND(I436*H436,2)</f>
        <v>0</v>
      </c>
      <c r="K436" s="259" t="s">
        <v>164</v>
      </c>
      <c r="L436" s="264"/>
      <c r="M436" s="265" t="s">
        <v>19</v>
      </c>
      <c r="N436" s="266" t="s">
        <v>41</v>
      </c>
      <c r="O436" s="86"/>
      <c r="P436" s="215">
        <f>O436*H436</f>
        <v>0</v>
      </c>
      <c r="Q436" s="215">
        <v>0.016240000000000001</v>
      </c>
      <c r="R436" s="215">
        <f>Q436*H436</f>
        <v>0.016240000000000001</v>
      </c>
      <c r="S436" s="215">
        <v>0</v>
      </c>
      <c r="T436" s="216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7" t="s">
        <v>216</v>
      </c>
      <c r="AT436" s="217" t="s">
        <v>261</v>
      </c>
      <c r="AU436" s="217" t="s">
        <v>80</v>
      </c>
      <c r="AY436" s="19" t="s">
        <v>158</v>
      </c>
      <c r="BE436" s="218">
        <f>IF(N436="základní",J436,0)</f>
        <v>0</v>
      </c>
      <c r="BF436" s="218">
        <f>IF(N436="snížená",J436,0)</f>
        <v>0</v>
      </c>
      <c r="BG436" s="218">
        <f>IF(N436="zákl. přenesená",J436,0)</f>
        <v>0</v>
      </c>
      <c r="BH436" s="218">
        <f>IF(N436="sníž. přenesená",J436,0)</f>
        <v>0</v>
      </c>
      <c r="BI436" s="218">
        <f>IF(N436="nulová",J436,0)</f>
        <v>0</v>
      </c>
      <c r="BJ436" s="19" t="s">
        <v>78</v>
      </c>
      <c r="BK436" s="218">
        <f>ROUND(I436*H436,2)</f>
        <v>0</v>
      </c>
      <c r="BL436" s="19" t="s">
        <v>165</v>
      </c>
      <c r="BM436" s="217" t="s">
        <v>699</v>
      </c>
    </row>
    <row r="437" s="2" customFormat="1" ht="24.15" customHeight="1">
      <c r="A437" s="40"/>
      <c r="B437" s="41"/>
      <c r="C437" s="257" t="s">
        <v>700</v>
      </c>
      <c r="D437" s="257" t="s">
        <v>261</v>
      </c>
      <c r="E437" s="258" t="s">
        <v>701</v>
      </c>
      <c r="F437" s="259" t="s">
        <v>702</v>
      </c>
      <c r="G437" s="260" t="s">
        <v>369</v>
      </c>
      <c r="H437" s="261">
        <v>2</v>
      </c>
      <c r="I437" s="262"/>
      <c r="J437" s="263">
        <f>ROUND(I437*H437,2)</f>
        <v>0</v>
      </c>
      <c r="K437" s="259" t="s">
        <v>164</v>
      </c>
      <c r="L437" s="264"/>
      <c r="M437" s="265" t="s">
        <v>19</v>
      </c>
      <c r="N437" s="266" t="s">
        <v>41</v>
      </c>
      <c r="O437" s="86"/>
      <c r="P437" s="215">
        <f>O437*H437</f>
        <v>0</v>
      </c>
      <c r="Q437" s="215">
        <v>0.01325</v>
      </c>
      <c r="R437" s="215">
        <f>Q437*H437</f>
        <v>0.026499999999999999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216</v>
      </c>
      <c r="AT437" s="217" t="s">
        <v>261</v>
      </c>
      <c r="AU437" s="217" t="s">
        <v>80</v>
      </c>
      <c r="AY437" s="19" t="s">
        <v>158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78</v>
      </c>
      <c r="BK437" s="218">
        <f>ROUND(I437*H437,2)</f>
        <v>0</v>
      </c>
      <c r="BL437" s="19" t="s">
        <v>165</v>
      </c>
      <c r="BM437" s="217" t="s">
        <v>703</v>
      </c>
    </row>
    <row r="438" s="2" customFormat="1" ht="21.75" customHeight="1">
      <c r="A438" s="40"/>
      <c r="B438" s="41"/>
      <c r="C438" s="257" t="s">
        <v>704</v>
      </c>
      <c r="D438" s="257" t="s">
        <v>261</v>
      </c>
      <c r="E438" s="258" t="s">
        <v>705</v>
      </c>
      <c r="F438" s="259" t="s">
        <v>706</v>
      </c>
      <c r="G438" s="260" t="s">
        <v>369</v>
      </c>
      <c r="H438" s="261">
        <v>1</v>
      </c>
      <c r="I438" s="262"/>
      <c r="J438" s="263">
        <f>ROUND(I438*H438,2)</f>
        <v>0</v>
      </c>
      <c r="K438" s="259" t="s">
        <v>164</v>
      </c>
      <c r="L438" s="264"/>
      <c r="M438" s="265" t="s">
        <v>19</v>
      </c>
      <c r="N438" s="266" t="s">
        <v>41</v>
      </c>
      <c r="O438" s="86"/>
      <c r="P438" s="215">
        <f>O438*H438</f>
        <v>0</v>
      </c>
      <c r="Q438" s="215">
        <v>0.01521</v>
      </c>
      <c r="R438" s="215">
        <f>Q438*H438</f>
        <v>0.01521</v>
      </c>
      <c r="S438" s="215">
        <v>0</v>
      </c>
      <c r="T438" s="216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7" t="s">
        <v>216</v>
      </c>
      <c r="AT438" s="217" t="s">
        <v>261</v>
      </c>
      <c r="AU438" s="217" t="s">
        <v>80</v>
      </c>
      <c r="AY438" s="19" t="s">
        <v>158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9" t="s">
        <v>78</v>
      </c>
      <c r="BK438" s="218">
        <f>ROUND(I438*H438,2)</f>
        <v>0</v>
      </c>
      <c r="BL438" s="19" t="s">
        <v>165</v>
      </c>
      <c r="BM438" s="217" t="s">
        <v>707</v>
      </c>
    </row>
    <row r="439" s="2" customFormat="1" ht="16.5" customHeight="1">
      <c r="A439" s="40"/>
      <c r="B439" s="41"/>
      <c r="C439" s="206" t="s">
        <v>708</v>
      </c>
      <c r="D439" s="206" t="s">
        <v>160</v>
      </c>
      <c r="E439" s="207" t="s">
        <v>709</v>
      </c>
      <c r="F439" s="208" t="s">
        <v>710</v>
      </c>
      <c r="G439" s="209" t="s">
        <v>369</v>
      </c>
      <c r="H439" s="210">
        <v>2</v>
      </c>
      <c r="I439" s="211"/>
      <c r="J439" s="212">
        <f>ROUND(I439*H439,2)</f>
        <v>0</v>
      </c>
      <c r="K439" s="208" t="s">
        <v>307</v>
      </c>
      <c r="L439" s="46"/>
      <c r="M439" s="213" t="s">
        <v>19</v>
      </c>
      <c r="N439" s="214" t="s">
        <v>41</v>
      </c>
      <c r="O439" s="86"/>
      <c r="P439" s="215">
        <f>O439*H439</f>
        <v>0</v>
      </c>
      <c r="Q439" s="215">
        <v>0</v>
      </c>
      <c r="R439" s="215">
        <f>Q439*H439</f>
        <v>0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165</v>
      </c>
      <c r="AT439" s="217" t="s">
        <v>160</v>
      </c>
      <c r="AU439" s="217" t="s">
        <v>80</v>
      </c>
      <c r="AY439" s="19" t="s">
        <v>158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78</v>
      </c>
      <c r="BK439" s="218">
        <f>ROUND(I439*H439,2)</f>
        <v>0</v>
      </c>
      <c r="BL439" s="19" t="s">
        <v>165</v>
      </c>
      <c r="BM439" s="217" t="s">
        <v>711</v>
      </c>
    </row>
    <row r="440" s="2" customFormat="1">
      <c r="A440" s="40"/>
      <c r="B440" s="41"/>
      <c r="C440" s="42"/>
      <c r="D440" s="219" t="s">
        <v>167</v>
      </c>
      <c r="E440" s="42"/>
      <c r="F440" s="220" t="s">
        <v>712</v>
      </c>
      <c r="G440" s="42"/>
      <c r="H440" s="42"/>
      <c r="I440" s="221"/>
      <c r="J440" s="42"/>
      <c r="K440" s="42"/>
      <c r="L440" s="46"/>
      <c r="M440" s="222"/>
      <c r="N440" s="223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167</v>
      </c>
      <c r="AU440" s="19" t="s">
        <v>80</v>
      </c>
    </row>
    <row r="441" s="2" customFormat="1" ht="16.5" customHeight="1">
      <c r="A441" s="40"/>
      <c r="B441" s="41"/>
      <c r="C441" s="257" t="s">
        <v>713</v>
      </c>
      <c r="D441" s="257" t="s">
        <v>261</v>
      </c>
      <c r="E441" s="258" t="s">
        <v>714</v>
      </c>
      <c r="F441" s="259" t="s">
        <v>715</v>
      </c>
      <c r="G441" s="260" t="s">
        <v>369</v>
      </c>
      <c r="H441" s="261">
        <v>2</v>
      </c>
      <c r="I441" s="262"/>
      <c r="J441" s="263">
        <f>ROUND(I441*H441,2)</f>
        <v>0</v>
      </c>
      <c r="K441" s="259" t="s">
        <v>307</v>
      </c>
      <c r="L441" s="264"/>
      <c r="M441" s="265" t="s">
        <v>19</v>
      </c>
      <c r="N441" s="266" t="s">
        <v>41</v>
      </c>
      <c r="O441" s="86"/>
      <c r="P441" s="215">
        <f>O441*H441</f>
        <v>0</v>
      </c>
      <c r="Q441" s="215">
        <v>6.9999999999999994E-05</v>
      </c>
      <c r="R441" s="215">
        <f>Q441*H441</f>
        <v>0.00013999999999999999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216</v>
      </c>
      <c r="AT441" s="217" t="s">
        <v>261</v>
      </c>
      <c r="AU441" s="217" t="s">
        <v>80</v>
      </c>
      <c r="AY441" s="19" t="s">
        <v>158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78</v>
      </c>
      <c r="BK441" s="218">
        <f>ROUND(I441*H441,2)</f>
        <v>0</v>
      </c>
      <c r="BL441" s="19" t="s">
        <v>165</v>
      </c>
      <c r="BM441" s="217" t="s">
        <v>716</v>
      </c>
    </row>
    <row r="442" s="12" customFormat="1" ht="22.8" customHeight="1">
      <c r="A442" s="12"/>
      <c r="B442" s="190"/>
      <c r="C442" s="191"/>
      <c r="D442" s="192" t="s">
        <v>69</v>
      </c>
      <c r="E442" s="204" t="s">
        <v>222</v>
      </c>
      <c r="F442" s="204" t="s">
        <v>717</v>
      </c>
      <c r="G442" s="191"/>
      <c r="H442" s="191"/>
      <c r="I442" s="194"/>
      <c r="J442" s="205">
        <f>BK442</f>
        <v>0</v>
      </c>
      <c r="K442" s="191"/>
      <c r="L442" s="196"/>
      <c r="M442" s="197"/>
      <c r="N442" s="198"/>
      <c r="O442" s="198"/>
      <c r="P442" s="199">
        <f>SUM(P443:P622)</f>
        <v>0</v>
      </c>
      <c r="Q442" s="198"/>
      <c r="R442" s="199">
        <f>SUM(R443:R622)</f>
        <v>0.011493</v>
      </c>
      <c r="S442" s="198"/>
      <c r="T442" s="200">
        <f>SUM(T443:T622)</f>
        <v>228.208326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01" t="s">
        <v>78</v>
      </c>
      <c r="AT442" s="202" t="s">
        <v>69</v>
      </c>
      <c r="AU442" s="202" t="s">
        <v>78</v>
      </c>
      <c r="AY442" s="201" t="s">
        <v>158</v>
      </c>
      <c r="BK442" s="203">
        <f>SUM(BK443:BK622)</f>
        <v>0</v>
      </c>
    </row>
    <row r="443" s="2" customFormat="1" ht="24.15" customHeight="1">
      <c r="A443" s="40"/>
      <c r="B443" s="41"/>
      <c r="C443" s="206" t="s">
        <v>718</v>
      </c>
      <c r="D443" s="206" t="s">
        <v>160</v>
      </c>
      <c r="E443" s="207" t="s">
        <v>719</v>
      </c>
      <c r="F443" s="208" t="s">
        <v>720</v>
      </c>
      <c r="G443" s="209" t="s">
        <v>255</v>
      </c>
      <c r="H443" s="210">
        <v>620</v>
      </c>
      <c r="I443" s="211"/>
      <c r="J443" s="212">
        <f>ROUND(I443*H443,2)</f>
        <v>0</v>
      </c>
      <c r="K443" s="208" t="s">
        <v>164</v>
      </c>
      <c r="L443" s="46"/>
      <c r="M443" s="213" t="s">
        <v>19</v>
      </c>
      <c r="N443" s="214" t="s">
        <v>41</v>
      </c>
      <c r="O443" s="86"/>
      <c r="P443" s="215">
        <f>O443*H443</f>
        <v>0</v>
      </c>
      <c r="Q443" s="215">
        <v>0</v>
      </c>
      <c r="R443" s="215">
        <f>Q443*H443</f>
        <v>0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165</v>
      </c>
      <c r="AT443" s="217" t="s">
        <v>160</v>
      </c>
      <c r="AU443" s="217" t="s">
        <v>80</v>
      </c>
      <c r="AY443" s="19" t="s">
        <v>158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78</v>
      </c>
      <c r="BK443" s="218">
        <f>ROUND(I443*H443,2)</f>
        <v>0</v>
      </c>
      <c r="BL443" s="19" t="s">
        <v>165</v>
      </c>
      <c r="BM443" s="217" t="s">
        <v>721</v>
      </c>
    </row>
    <row r="444" s="2" customFormat="1">
      <c r="A444" s="40"/>
      <c r="B444" s="41"/>
      <c r="C444" s="42"/>
      <c r="D444" s="219" t="s">
        <v>167</v>
      </c>
      <c r="E444" s="42"/>
      <c r="F444" s="220" t="s">
        <v>722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167</v>
      </c>
      <c r="AU444" s="19" t="s">
        <v>80</v>
      </c>
    </row>
    <row r="445" s="2" customFormat="1" ht="24.15" customHeight="1">
      <c r="A445" s="40"/>
      <c r="B445" s="41"/>
      <c r="C445" s="206" t="s">
        <v>259</v>
      </c>
      <c r="D445" s="206" t="s">
        <v>160</v>
      </c>
      <c r="E445" s="207" t="s">
        <v>723</v>
      </c>
      <c r="F445" s="208" t="s">
        <v>724</v>
      </c>
      <c r="G445" s="209" t="s">
        <v>255</v>
      </c>
      <c r="H445" s="210">
        <v>37200</v>
      </c>
      <c r="I445" s="211"/>
      <c r="J445" s="212">
        <f>ROUND(I445*H445,2)</f>
        <v>0</v>
      </c>
      <c r="K445" s="208" t="s">
        <v>164</v>
      </c>
      <c r="L445" s="46"/>
      <c r="M445" s="213" t="s">
        <v>19</v>
      </c>
      <c r="N445" s="214" t="s">
        <v>41</v>
      </c>
      <c r="O445" s="86"/>
      <c r="P445" s="215">
        <f>O445*H445</f>
        <v>0</v>
      </c>
      <c r="Q445" s="215">
        <v>0</v>
      </c>
      <c r="R445" s="215">
        <f>Q445*H445</f>
        <v>0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165</v>
      </c>
      <c r="AT445" s="217" t="s">
        <v>160</v>
      </c>
      <c r="AU445" s="217" t="s">
        <v>80</v>
      </c>
      <c r="AY445" s="19" t="s">
        <v>158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78</v>
      </c>
      <c r="BK445" s="218">
        <f>ROUND(I445*H445,2)</f>
        <v>0</v>
      </c>
      <c r="BL445" s="19" t="s">
        <v>165</v>
      </c>
      <c r="BM445" s="217" t="s">
        <v>725</v>
      </c>
    </row>
    <row r="446" s="2" customFormat="1">
      <c r="A446" s="40"/>
      <c r="B446" s="41"/>
      <c r="C446" s="42"/>
      <c r="D446" s="219" t="s">
        <v>167</v>
      </c>
      <c r="E446" s="42"/>
      <c r="F446" s="220" t="s">
        <v>726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167</v>
      </c>
      <c r="AU446" s="19" t="s">
        <v>80</v>
      </c>
    </row>
    <row r="447" s="14" customFormat="1">
      <c r="A447" s="14"/>
      <c r="B447" s="235"/>
      <c r="C447" s="236"/>
      <c r="D447" s="226" t="s">
        <v>169</v>
      </c>
      <c r="E447" s="237" t="s">
        <v>19</v>
      </c>
      <c r="F447" s="238" t="s">
        <v>727</v>
      </c>
      <c r="G447" s="236"/>
      <c r="H447" s="239">
        <v>37200</v>
      </c>
      <c r="I447" s="240"/>
      <c r="J447" s="236"/>
      <c r="K447" s="236"/>
      <c r="L447" s="241"/>
      <c r="M447" s="242"/>
      <c r="N447" s="243"/>
      <c r="O447" s="243"/>
      <c r="P447" s="243"/>
      <c r="Q447" s="243"/>
      <c r="R447" s="243"/>
      <c r="S447" s="243"/>
      <c r="T447" s="24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5" t="s">
        <v>169</v>
      </c>
      <c r="AU447" s="245" t="s">
        <v>80</v>
      </c>
      <c r="AV447" s="14" t="s">
        <v>80</v>
      </c>
      <c r="AW447" s="14" t="s">
        <v>32</v>
      </c>
      <c r="AX447" s="14" t="s">
        <v>78</v>
      </c>
      <c r="AY447" s="245" t="s">
        <v>158</v>
      </c>
    </row>
    <row r="448" s="2" customFormat="1" ht="24.15" customHeight="1">
      <c r="A448" s="40"/>
      <c r="B448" s="41"/>
      <c r="C448" s="206" t="s">
        <v>728</v>
      </c>
      <c r="D448" s="206" t="s">
        <v>160</v>
      </c>
      <c r="E448" s="207" t="s">
        <v>729</v>
      </c>
      <c r="F448" s="208" t="s">
        <v>730</v>
      </c>
      <c r="G448" s="209" t="s">
        <v>255</v>
      </c>
      <c r="H448" s="210">
        <v>620</v>
      </c>
      <c r="I448" s="211"/>
      <c r="J448" s="212">
        <f>ROUND(I448*H448,2)</f>
        <v>0</v>
      </c>
      <c r="K448" s="208" t="s">
        <v>164</v>
      </c>
      <c r="L448" s="46"/>
      <c r="M448" s="213" t="s">
        <v>19</v>
      </c>
      <c r="N448" s="214" t="s">
        <v>41</v>
      </c>
      <c r="O448" s="86"/>
      <c r="P448" s="215">
        <f>O448*H448</f>
        <v>0</v>
      </c>
      <c r="Q448" s="215">
        <v>0</v>
      </c>
      <c r="R448" s="215">
        <f>Q448*H448</f>
        <v>0</v>
      </c>
      <c r="S448" s="215">
        <v>0</v>
      </c>
      <c r="T448" s="216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7" t="s">
        <v>165</v>
      </c>
      <c r="AT448" s="217" t="s">
        <v>160</v>
      </c>
      <c r="AU448" s="217" t="s">
        <v>80</v>
      </c>
      <c r="AY448" s="19" t="s">
        <v>158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9" t="s">
        <v>78</v>
      </c>
      <c r="BK448" s="218">
        <f>ROUND(I448*H448,2)</f>
        <v>0</v>
      </c>
      <c r="BL448" s="19" t="s">
        <v>165</v>
      </c>
      <c r="BM448" s="217" t="s">
        <v>731</v>
      </c>
    </row>
    <row r="449" s="2" customFormat="1">
      <c r="A449" s="40"/>
      <c r="B449" s="41"/>
      <c r="C449" s="42"/>
      <c r="D449" s="219" t="s">
        <v>167</v>
      </c>
      <c r="E449" s="42"/>
      <c r="F449" s="220" t="s">
        <v>732</v>
      </c>
      <c r="G449" s="42"/>
      <c r="H449" s="42"/>
      <c r="I449" s="221"/>
      <c r="J449" s="42"/>
      <c r="K449" s="42"/>
      <c r="L449" s="46"/>
      <c r="M449" s="222"/>
      <c r="N449" s="22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167</v>
      </c>
      <c r="AU449" s="19" t="s">
        <v>80</v>
      </c>
    </row>
    <row r="450" s="2" customFormat="1" ht="24.15" customHeight="1">
      <c r="A450" s="40"/>
      <c r="B450" s="41"/>
      <c r="C450" s="206" t="s">
        <v>733</v>
      </c>
      <c r="D450" s="206" t="s">
        <v>160</v>
      </c>
      <c r="E450" s="207" t="s">
        <v>734</v>
      </c>
      <c r="F450" s="208" t="s">
        <v>735</v>
      </c>
      <c r="G450" s="209" t="s">
        <v>255</v>
      </c>
      <c r="H450" s="210">
        <v>388</v>
      </c>
      <c r="I450" s="211"/>
      <c r="J450" s="212">
        <f>ROUND(I450*H450,2)</f>
        <v>0</v>
      </c>
      <c r="K450" s="208" t="s">
        <v>164</v>
      </c>
      <c r="L450" s="46"/>
      <c r="M450" s="213" t="s">
        <v>19</v>
      </c>
      <c r="N450" s="214" t="s">
        <v>41</v>
      </c>
      <c r="O450" s="86"/>
      <c r="P450" s="215">
        <f>O450*H450</f>
        <v>0</v>
      </c>
      <c r="Q450" s="215">
        <v>0</v>
      </c>
      <c r="R450" s="215">
        <f>Q450*H450</f>
        <v>0</v>
      </c>
      <c r="S450" s="215">
        <v>0</v>
      </c>
      <c r="T450" s="216">
        <f>S450*H450</f>
        <v>0</v>
      </c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R450" s="217" t="s">
        <v>165</v>
      </c>
      <c r="AT450" s="217" t="s">
        <v>160</v>
      </c>
      <c r="AU450" s="217" t="s">
        <v>80</v>
      </c>
      <c r="AY450" s="19" t="s">
        <v>158</v>
      </c>
      <c r="BE450" s="218">
        <f>IF(N450="základní",J450,0)</f>
        <v>0</v>
      </c>
      <c r="BF450" s="218">
        <f>IF(N450="snížená",J450,0)</f>
        <v>0</v>
      </c>
      <c r="BG450" s="218">
        <f>IF(N450="zákl. přenesená",J450,0)</f>
        <v>0</v>
      </c>
      <c r="BH450" s="218">
        <f>IF(N450="sníž. přenesená",J450,0)</f>
        <v>0</v>
      </c>
      <c r="BI450" s="218">
        <f>IF(N450="nulová",J450,0)</f>
        <v>0</v>
      </c>
      <c r="BJ450" s="19" t="s">
        <v>78</v>
      </c>
      <c r="BK450" s="218">
        <f>ROUND(I450*H450,2)</f>
        <v>0</v>
      </c>
      <c r="BL450" s="19" t="s">
        <v>165</v>
      </c>
      <c r="BM450" s="217" t="s">
        <v>736</v>
      </c>
    </row>
    <row r="451" s="2" customFormat="1">
      <c r="A451" s="40"/>
      <c r="B451" s="41"/>
      <c r="C451" s="42"/>
      <c r="D451" s="219" t="s">
        <v>167</v>
      </c>
      <c r="E451" s="42"/>
      <c r="F451" s="220" t="s">
        <v>737</v>
      </c>
      <c r="G451" s="42"/>
      <c r="H451" s="42"/>
      <c r="I451" s="221"/>
      <c r="J451" s="42"/>
      <c r="K451" s="42"/>
      <c r="L451" s="46"/>
      <c r="M451" s="222"/>
      <c r="N451" s="223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167</v>
      </c>
      <c r="AU451" s="19" t="s">
        <v>80</v>
      </c>
    </row>
    <row r="452" s="14" customFormat="1">
      <c r="A452" s="14"/>
      <c r="B452" s="235"/>
      <c r="C452" s="236"/>
      <c r="D452" s="226" t="s">
        <v>169</v>
      </c>
      <c r="E452" s="237" t="s">
        <v>19</v>
      </c>
      <c r="F452" s="238" t="s">
        <v>738</v>
      </c>
      <c r="G452" s="236"/>
      <c r="H452" s="239">
        <v>388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5" t="s">
        <v>169</v>
      </c>
      <c r="AU452" s="245" t="s">
        <v>80</v>
      </c>
      <c r="AV452" s="14" t="s">
        <v>80</v>
      </c>
      <c r="AW452" s="14" t="s">
        <v>32</v>
      </c>
      <c r="AX452" s="14" t="s">
        <v>78</v>
      </c>
      <c r="AY452" s="245" t="s">
        <v>158</v>
      </c>
    </row>
    <row r="453" s="2" customFormat="1" ht="16.5" customHeight="1">
      <c r="A453" s="40"/>
      <c r="B453" s="41"/>
      <c r="C453" s="206" t="s">
        <v>739</v>
      </c>
      <c r="D453" s="206" t="s">
        <v>160</v>
      </c>
      <c r="E453" s="207" t="s">
        <v>740</v>
      </c>
      <c r="F453" s="208" t="s">
        <v>741</v>
      </c>
      <c r="G453" s="209" t="s">
        <v>255</v>
      </c>
      <c r="H453" s="210">
        <v>90.659999999999997</v>
      </c>
      <c r="I453" s="211"/>
      <c r="J453" s="212">
        <f>ROUND(I453*H453,2)</f>
        <v>0</v>
      </c>
      <c r="K453" s="208" t="s">
        <v>164</v>
      </c>
      <c r="L453" s="46"/>
      <c r="M453" s="213" t="s">
        <v>19</v>
      </c>
      <c r="N453" s="214" t="s">
        <v>41</v>
      </c>
      <c r="O453" s="86"/>
      <c r="P453" s="215">
        <f>O453*H453</f>
        <v>0</v>
      </c>
      <c r="Q453" s="215">
        <v>0</v>
      </c>
      <c r="R453" s="215">
        <f>Q453*H453</f>
        <v>0</v>
      </c>
      <c r="S453" s="215">
        <v>0.20799999999999999</v>
      </c>
      <c r="T453" s="216">
        <f>S453*H453</f>
        <v>18.857279999999999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165</v>
      </c>
      <c r="AT453" s="217" t="s">
        <v>160</v>
      </c>
      <c r="AU453" s="217" t="s">
        <v>80</v>
      </c>
      <c r="AY453" s="19" t="s">
        <v>158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78</v>
      </c>
      <c r="BK453" s="218">
        <f>ROUND(I453*H453,2)</f>
        <v>0</v>
      </c>
      <c r="BL453" s="19" t="s">
        <v>165</v>
      </c>
      <c r="BM453" s="217" t="s">
        <v>742</v>
      </c>
    </row>
    <row r="454" s="2" customFormat="1">
      <c r="A454" s="40"/>
      <c r="B454" s="41"/>
      <c r="C454" s="42"/>
      <c r="D454" s="219" t="s">
        <v>167</v>
      </c>
      <c r="E454" s="42"/>
      <c r="F454" s="220" t="s">
        <v>743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167</v>
      </c>
      <c r="AU454" s="19" t="s">
        <v>80</v>
      </c>
    </row>
    <row r="455" s="14" customFormat="1">
      <c r="A455" s="14"/>
      <c r="B455" s="235"/>
      <c r="C455" s="236"/>
      <c r="D455" s="226" t="s">
        <v>169</v>
      </c>
      <c r="E455" s="237" t="s">
        <v>19</v>
      </c>
      <c r="F455" s="238" t="s">
        <v>744</v>
      </c>
      <c r="G455" s="236"/>
      <c r="H455" s="239">
        <v>90.659999999999997</v>
      </c>
      <c r="I455" s="240"/>
      <c r="J455" s="236"/>
      <c r="K455" s="236"/>
      <c r="L455" s="241"/>
      <c r="M455" s="242"/>
      <c r="N455" s="243"/>
      <c r="O455" s="243"/>
      <c r="P455" s="243"/>
      <c r="Q455" s="243"/>
      <c r="R455" s="243"/>
      <c r="S455" s="243"/>
      <c r="T455" s="24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5" t="s">
        <v>169</v>
      </c>
      <c r="AU455" s="245" t="s">
        <v>80</v>
      </c>
      <c r="AV455" s="14" t="s">
        <v>80</v>
      </c>
      <c r="AW455" s="14" t="s">
        <v>32</v>
      </c>
      <c r="AX455" s="14" t="s">
        <v>78</v>
      </c>
      <c r="AY455" s="245" t="s">
        <v>158</v>
      </c>
    </row>
    <row r="456" s="2" customFormat="1" ht="16.5" customHeight="1">
      <c r="A456" s="40"/>
      <c r="B456" s="41"/>
      <c r="C456" s="206" t="s">
        <v>745</v>
      </c>
      <c r="D456" s="206" t="s">
        <v>160</v>
      </c>
      <c r="E456" s="207" t="s">
        <v>746</v>
      </c>
      <c r="F456" s="208" t="s">
        <v>747</v>
      </c>
      <c r="G456" s="209" t="s">
        <v>255</v>
      </c>
      <c r="H456" s="210">
        <v>53.649999999999999</v>
      </c>
      <c r="I456" s="211"/>
      <c r="J456" s="212">
        <f>ROUND(I456*H456,2)</f>
        <v>0</v>
      </c>
      <c r="K456" s="208" t="s">
        <v>164</v>
      </c>
      <c r="L456" s="46"/>
      <c r="M456" s="213" t="s">
        <v>19</v>
      </c>
      <c r="N456" s="214" t="s">
        <v>41</v>
      </c>
      <c r="O456" s="86"/>
      <c r="P456" s="215">
        <f>O456*H456</f>
        <v>0</v>
      </c>
      <c r="Q456" s="215">
        <v>0</v>
      </c>
      <c r="R456" s="215">
        <f>Q456*H456</f>
        <v>0</v>
      </c>
      <c r="S456" s="215">
        <v>0.308</v>
      </c>
      <c r="T456" s="216">
        <f>S456*H456</f>
        <v>16.5242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7" t="s">
        <v>165</v>
      </c>
      <c r="AT456" s="217" t="s">
        <v>160</v>
      </c>
      <c r="AU456" s="217" t="s">
        <v>80</v>
      </c>
      <c r="AY456" s="19" t="s">
        <v>158</v>
      </c>
      <c r="BE456" s="218">
        <f>IF(N456="základní",J456,0)</f>
        <v>0</v>
      </c>
      <c r="BF456" s="218">
        <f>IF(N456="snížená",J456,0)</f>
        <v>0</v>
      </c>
      <c r="BG456" s="218">
        <f>IF(N456="zákl. přenesená",J456,0)</f>
        <v>0</v>
      </c>
      <c r="BH456" s="218">
        <f>IF(N456="sníž. přenesená",J456,0)</f>
        <v>0</v>
      </c>
      <c r="BI456" s="218">
        <f>IF(N456="nulová",J456,0)</f>
        <v>0</v>
      </c>
      <c r="BJ456" s="19" t="s">
        <v>78</v>
      </c>
      <c r="BK456" s="218">
        <f>ROUND(I456*H456,2)</f>
        <v>0</v>
      </c>
      <c r="BL456" s="19" t="s">
        <v>165</v>
      </c>
      <c r="BM456" s="217" t="s">
        <v>748</v>
      </c>
    </row>
    <row r="457" s="2" customFormat="1">
      <c r="A457" s="40"/>
      <c r="B457" s="41"/>
      <c r="C457" s="42"/>
      <c r="D457" s="219" t="s">
        <v>167</v>
      </c>
      <c r="E457" s="42"/>
      <c r="F457" s="220" t="s">
        <v>749</v>
      </c>
      <c r="G457" s="42"/>
      <c r="H457" s="42"/>
      <c r="I457" s="221"/>
      <c r="J457" s="42"/>
      <c r="K457" s="42"/>
      <c r="L457" s="46"/>
      <c r="M457" s="222"/>
      <c r="N457" s="223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167</v>
      </c>
      <c r="AU457" s="19" t="s">
        <v>80</v>
      </c>
    </row>
    <row r="458" s="14" customFormat="1">
      <c r="A458" s="14"/>
      <c r="B458" s="235"/>
      <c r="C458" s="236"/>
      <c r="D458" s="226" t="s">
        <v>169</v>
      </c>
      <c r="E458" s="237" t="s">
        <v>19</v>
      </c>
      <c r="F458" s="238" t="s">
        <v>750</v>
      </c>
      <c r="G458" s="236"/>
      <c r="H458" s="239">
        <v>53.649999999999999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169</v>
      </c>
      <c r="AU458" s="245" t="s">
        <v>80</v>
      </c>
      <c r="AV458" s="14" t="s">
        <v>80</v>
      </c>
      <c r="AW458" s="14" t="s">
        <v>32</v>
      </c>
      <c r="AX458" s="14" t="s">
        <v>78</v>
      </c>
      <c r="AY458" s="245" t="s">
        <v>158</v>
      </c>
    </row>
    <row r="459" s="2" customFormat="1" ht="24.15" customHeight="1">
      <c r="A459" s="40"/>
      <c r="B459" s="41"/>
      <c r="C459" s="206" t="s">
        <v>751</v>
      </c>
      <c r="D459" s="206" t="s">
        <v>160</v>
      </c>
      <c r="E459" s="207" t="s">
        <v>752</v>
      </c>
      <c r="F459" s="208" t="s">
        <v>753</v>
      </c>
      <c r="G459" s="209" t="s">
        <v>163</v>
      </c>
      <c r="H459" s="210">
        <v>23.193999999999999</v>
      </c>
      <c r="I459" s="211"/>
      <c r="J459" s="212">
        <f>ROUND(I459*H459,2)</f>
        <v>0</v>
      </c>
      <c r="K459" s="208" t="s">
        <v>164</v>
      </c>
      <c r="L459" s="46"/>
      <c r="M459" s="213" t="s">
        <v>19</v>
      </c>
      <c r="N459" s="214" t="s">
        <v>41</v>
      </c>
      <c r="O459" s="86"/>
      <c r="P459" s="215">
        <f>O459*H459</f>
        <v>0</v>
      </c>
      <c r="Q459" s="215">
        <v>0</v>
      </c>
      <c r="R459" s="215">
        <f>Q459*H459</f>
        <v>0</v>
      </c>
      <c r="S459" s="215">
        <v>1.8</v>
      </c>
      <c r="T459" s="216">
        <f>S459*H459</f>
        <v>41.749200000000002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165</v>
      </c>
      <c r="AT459" s="217" t="s">
        <v>160</v>
      </c>
      <c r="AU459" s="217" t="s">
        <v>80</v>
      </c>
      <c r="AY459" s="19" t="s">
        <v>158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78</v>
      </c>
      <c r="BK459" s="218">
        <f>ROUND(I459*H459,2)</f>
        <v>0</v>
      </c>
      <c r="BL459" s="19" t="s">
        <v>165</v>
      </c>
      <c r="BM459" s="217" t="s">
        <v>754</v>
      </c>
    </row>
    <row r="460" s="2" customFormat="1">
      <c r="A460" s="40"/>
      <c r="B460" s="41"/>
      <c r="C460" s="42"/>
      <c r="D460" s="219" t="s">
        <v>167</v>
      </c>
      <c r="E460" s="42"/>
      <c r="F460" s="220" t="s">
        <v>755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167</v>
      </c>
      <c r="AU460" s="19" t="s">
        <v>80</v>
      </c>
    </row>
    <row r="461" s="14" customFormat="1">
      <c r="A461" s="14"/>
      <c r="B461" s="235"/>
      <c r="C461" s="236"/>
      <c r="D461" s="226" t="s">
        <v>169</v>
      </c>
      <c r="E461" s="237" t="s">
        <v>19</v>
      </c>
      <c r="F461" s="238" t="s">
        <v>756</v>
      </c>
      <c r="G461" s="236"/>
      <c r="H461" s="239">
        <v>11.536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5" t="s">
        <v>169</v>
      </c>
      <c r="AU461" s="245" t="s">
        <v>80</v>
      </c>
      <c r="AV461" s="14" t="s">
        <v>80</v>
      </c>
      <c r="AW461" s="14" t="s">
        <v>32</v>
      </c>
      <c r="AX461" s="14" t="s">
        <v>70</v>
      </c>
      <c r="AY461" s="245" t="s">
        <v>158</v>
      </c>
    </row>
    <row r="462" s="14" customFormat="1">
      <c r="A462" s="14"/>
      <c r="B462" s="235"/>
      <c r="C462" s="236"/>
      <c r="D462" s="226" t="s">
        <v>169</v>
      </c>
      <c r="E462" s="237" t="s">
        <v>19</v>
      </c>
      <c r="F462" s="238" t="s">
        <v>757</v>
      </c>
      <c r="G462" s="236"/>
      <c r="H462" s="239">
        <v>11.658</v>
      </c>
      <c r="I462" s="240"/>
      <c r="J462" s="236"/>
      <c r="K462" s="236"/>
      <c r="L462" s="241"/>
      <c r="M462" s="242"/>
      <c r="N462" s="243"/>
      <c r="O462" s="243"/>
      <c r="P462" s="243"/>
      <c r="Q462" s="243"/>
      <c r="R462" s="243"/>
      <c r="S462" s="243"/>
      <c r="T462" s="24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5" t="s">
        <v>169</v>
      </c>
      <c r="AU462" s="245" t="s">
        <v>80</v>
      </c>
      <c r="AV462" s="14" t="s">
        <v>80</v>
      </c>
      <c r="AW462" s="14" t="s">
        <v>32</v>
      </c>
      <c r="AX462" s="14" t="s">
        <v>70</v>
      </c>
      <c r="AY462" s="245" t="s">
        <v>158</v>
      </c>
    </row>
    <row r="463" s="15" customFormat="1">
      <c r="A463" s="15"/>
      <c r="B463" s="246"/>
      <c r="C463" s="247"/>
      <c r="D463" s="226" t="s">
        <v>169</v>
      </c>
      <c r="E463" s="248" t="s">
        <v>19</v>
      </c>
      <c r="F463" s="249" t="s">
        <v>179</v>
      </c>
      <c r="G463" s="247"/>
      <c r="H463" s="250">
        <v>23.193999999999999</v>
      </c>
      <c r="I463" s="251"/>
      <c r="J463" s="247"/>
      <c r="K463" s="247"/>
      <c r="L463" s="252"/>
      <c r="M463" s="253"/>
      <c r="N463" s="254"/>
      <c r="O463" s="254"/>
      <c r="P463" s="254"/>
      <c r="Q463" s="254"/>
      <c r="R463" s="254"/>
      <c r="S463" s="254"/>
      <c r="T463" s="25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56" t="s">
        <v>169</v>
      </c>
      <c r="AU463" s="256" t="s">
        <v>80</v>
      </c>
      <c r="AV463" s="15" t="s">
        <v>165</v>
      </c>
      <c r="AW463" s="15" t="s">
        <v>32</v>
      </c>
      <c r="AX463" s="15" t="s">
        <v>78</v>
      </c>
      <c r="AY463" s="256" t="s">
        <v>158</v>
      </c>
    </row>
    <row r="464" s="2" customFormat="1" ht="16.5" customHeight="1">
      <c r="A464" s="40"/>
      <c r="B464" s="41"/>
      <c r="C464" s="206" t="s">
        <v>758</v>
      </c>
      <c r="D464" s="206" t="s">
        <v>160</v>
      </c>
      <c r="E464" s="207" t="s">
        <v>759</v>
      </c>
      <c r="F464" s="208" t="s">
        <v>760</v>
      </c>
      <c r="G464" s="209" t="s">
        <v>255</v>
      </c>
      <c r="H464" s="210">
        <v>0.40000000000000002</v>
      </c>
      <c r="I464" s="211"/>
      <c r="J464" s="212">
        <f>ROUND(I464*H464,2)</f>
        <v>0</v>
      </c>
      <c r="K464" s="208" t="s">
        <v>164</v>
      </c>
      <c r="L464" s="46"/>
      <c r="M464" s="213" t="s">
        <v>19</v>
      </c>
      <c r="N464" s="214" t="s">
        <v>41</v>
      </c>
      <c r="O464" s="86"/>
      <c r="P464" s="215">
        <f>O464*H464</f>
        <v>0</v>
      </c>
      <c r="Q464" s="215">
        <v>0</v>
      </c>
      <c r="R464" s="215">
        <f>Q464*H464</f>
        <v>0</v>
      </c>
      <c r="S464" s="215">
        <v>0.432</v>
      </c>
      <c r="T464" s="216">
        <f>S464*H464</f>
        <v>0.17280000000000001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7" t="s">
        <v>165</v>
      </c>
      <c r="AT464" s="217" t="s">
        <v>160</v>
      </c>
      <c r="AU464" s="217" t="s">
        <v>80</v>
      </c>
      <c r="AY464" s="19" t="s">
        <v>158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9" t="s">
        <v>78</v>
      </c>
      <c r="BK464" s="218">
        <f>ROUND(I464*H464,2)</f>
        <v>0</v>
      </c>
      <c r="BL464" s="19" t="s">
        <v>165</v>
      </c>
      <c r="BM464" s="217" t="s">
        <v>761</v>
      </c>
    </row>
    <row r="465" s="2" customFormat="1">
      <c r="A465" s="40"/>
      <c r="B465" s="41"/>
      <c r="C465" s="42"/>
      <c r="D465" s="219" t="s">
        <v>167</v>
      </c>
      <c r="E465" s="42"/>
      <c r="F465" s="220" t="s">
        <v>762</v>
      </c>
      <c r="G465" s="42"/>
      <c r="H465" s="42"/>
      <c r="I465" s="221"/>
      <c r="J465" s="42"/>
      <c r="K465" s="42"/>
      <c r="L465" s="46"/>
      <c r="M465" s="222"/>
      <c r="N465" s="223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167</v>
      </c>
      <c r="AU465" s="19" t="s">
        <v>80</v>
      </c>
    </row>
    <row r="466" s="13" customFormat="1">
      <c r="A466" s="13"/>
      <c r="B466" s="224"/>
      <c r="C466" s="225"/>
      <c r="D466" s="226" t="s">
        <v>169</v>
      </c>
      <c r="E466" s="227" t="s">
        <v>19</v>
      </c>
      <c r="F466" s="228" t="s">
        <v>763</v>
      </c>
      <c r="G466" s="225"/>
      <c r="H466" s="227" t="s">
        <v>19</v>
      </c>
      <c r="I466" s="229"/>
      <c r="J466" s="225"/>
      <c r="K466" s="225"/>
      <c r="L466" s="230"/>
      <c r="M466" s="231"/>
      <c r="N466" s="232"/>
      <c r="O466" s="232"/>
      <c r="P466" s="232"/>
      <c r="Q466" s="232"/>
      <c r="R466" s="232"/>
      <c r="S466" s="232"/>
      <c r="T466" s="23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4" t="s">
        <v>169</v>
      </c>
      <c r="AU466" s="234" t="s">
        <v>80</v>
      </c>
      <c r="AV466" s="13" t="s">
        <v>78</v>
      </c>
      <c r="AW466" s="13" t="s">
        <v>32</v>
      </c>
      <c r="AX466" s="13" t="s">
        <v>70</v>
      </c>
      <c r="AY466" s="234" t="s">
        <v>158</v>
      </c>
    </row>
    <row r="467" s="13" customFormat="1">
      <c r="A467" s="13"/>
      <c r="B467" s="224"/>
      <c r="C467" s="225"/>
      <c r="D467" s="226" t="s">
        <v>169</v>
      </c>
      <c r="E467" s="227" t="s">
        <v>19</v>
      </c>
      <c r="F467" s="228" t="s">
        <v>764</v>
      </c>
      <c r="G467" s="225"/>
      <c r="H467" s="227" t="s">
        <v>19</v>
      </c>
      <c r="I467" s="229"/>
      <c r="J467" s="225"/>
      <c r="K467" s="225"/>
      <c r="L467" s="230"/>
      <c r="M467" s="231"/>
      <c r="N467" s="232"/>
      <c r="O467" s="232"/>
      <c r="P467" s="232"/>
      <c r="Q467" s="232"/>
      <c r="R467" s="232"/>
      <c r="S467" s="232"/>
      <c r="T467" s="23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4" t="s">
        <v>169</v>
      </c>
      <c r="AU467" s="234" t="s">
        <v>80</v>
      </c>
      <c r="AV467" s="13" t="s">
        <v>78</v>
      </c>
      <c r="AW467" s="13" t="s">
        <v>32</v>
      </c>
      <c r="AX467" s="13" t="s">
        <v>70</v>
      </c>
      <c r="AY467" s="234" t="s">
        <v>158</v>
      </c>
    </row>
    <row r="468" s="14" customFormat="1">
      <c r="A468" s="14"/>
      <c r="B468" s="235"/>
      <c r="C468" s="236"/>
      <c r="D468" s="226" t="s">
        <v>169</v>
      </c>
      <c r="E468" s="237" t="s">
        <v>19</v>
      </c>
      <c r="F468" s="238" t="s">
        <v>765</v>
      </c>
      <c r="G468" s="236"/>
      <c r="H468" s="239">
        <v>0.40000000000000002</v>
      </c>
      <c r="I468" s="240"/>
      <c r="J468" s="236"/>
      <c r="K468" s="236"/>
      <c r="L468" s="241"/>
      <c r="M468" s="242"/>
      <c r="N468" s="243"/>
      <c r="O468" s="243"/>
      <c r="P468" s="243"/>
      <c r="Q468" s="243"/>
      <c r="R468" s="243"/>
      <c r="S468" s="243"/>
      <c r="T468" s="24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5" t="s">
        <v>169</v>
      </c>
      <c r="AU468" s="245" t="s">
        <v>80</v>
      </c>
      <c r="AV468" s="14" t="s">
        <v>80</v>
      </c>
      <c r="AW468" s="14" t="s">
        <v>32</v>
      </c>
      <c r="AX468" s="14" t="s">
        <v>78</v>
      </c>
      <c r="AY468" s="245" t="s">
        <v>158</v>
      </c>
    </row>
    <row r="469" s="2" customFormat="1" ht="16.5" customHeight="1">
      <c r="A469" s="40"/>
      <c r="B469" s="41"/>
      <c r="C469" s="206" t="s">
        <v>766</v>
      </c>
      <c r="D469" s="206" t="s">
        <v>160</v>
      </c>
      <c r="E469" s="207" t="s">
        <v>767</v>
      </c>
      <c r="F469" s="208" t="s">
        <v>768</v>
      </c>
      <c r="G469" s="209" t="s">
        <v>163</v>
      </c>
      <c r="H469" s="210">
        <v>11.5</v>
      </c>
      <c r="I469" s="211"/>
      <c r="J469" s="212">
        <f>ROUND(I469*H469,2)</f>
        <v>0</v>
      </c>
      <c r="K469" s="208" t="s">
        <v>164</v>
      </c>
      <c r="L469" s="46"/>
      <c r="M469" s="213" t="s">
        <v>19</v>
      </c>
      <c r="N469" s="214" t="s">
        <v>41</v>
      </c>
      <c r="O469" s="86"/>
      <c r="P469" s="215">
        <f>O469*H469</f>
        <v>0</v>
      </c>
      <c r="Q469" s="215">
        <v>0</v>
      </c>
      <c r="R469" s="215">
        <f>Q469*H469</f>
        <v>0</v>
      </c>
      <c r="S469" s="215">
        <v>2.2000000000000002</v>
      </c>
      <c r="T469" s="216">
        <f>S469*H469</f>
        <v>25.300000000000001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165</v>
      </c>
      <c r="AT469" s="217" t="s">
        <v>160</v>
      </c>
      <c r="AU469" s="217" t="s">
        <v>80</v>
      </c>
      <c r="AY469" s="19" t="s">
        <v>158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78</v>
      </c>
      <c r="BK469" s="218">
        <f>ROUND(I469*H469,2)</f>
        <v>0</v>
      </c>
      <c r="BL469" s="19" t="s">
        <v>165</v>
      </c>
      <c r="BM469" s="217" t="s">
        <v>769</v>
      </c>
    </row>
    <row r="470" s="2" customFormat="1">
      <c r="A470" s="40"/>
      <c r="B470" s="41"/>
      <c r="C470" s="42"/>
      <c r="D470" s="219" t="s">
        <v>167</v>
      </c>
      <c r="E470" s="42"/>
      <c r="F470" s="220" t="s">
        <v>770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167</v>
      </c>
      <c r="AU470" s="19" t="s">
        <v>80</v>
      </c>
    </row>
    <row r="471" s="14" customFormat="1">
      <c r="A471" s="14"/>
      <c r="B471" s="235"/>
      <c r="C471" s="236"/>
      <c r="D471" s="226" t="s">
        <v>169</v>
      </c>
      <c r="E471" s="237" t="s">
        <v>19</v>
      </c>
      <c r="F471" s="238" t="s">
        <v>771</v>
      </c>
      <c r="G471" s="236"/>
      <c r="H471" s="239">
        <v>3.5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169</v>
      </c>
      <c r="AU471" s="245" t="s">
        <v>80</v>
      </c>
      <c r="AV471" s="14" t="s">
        <v>80</v>
      </c>
      <c r="AW471" s="14" t="s">
        <v>32</v>
      </c>
      <c r="AX471" s="14" t="s">
        <v>70</v>
      </c>
      <c r="AY471" s="245" t="s">
        <v>158</v>
      </c>
    </row>
    <row r="472" s="14" customFormat="1">
      <c r="A472" s="14"/>
      <c r="B472" s="235"/>
      <c r="C472" s="236"/>
      <c r="D472" s="226" t="s">
        <v>169</v>
      </c>
      <c r="E472" s="237" t="s">
        <v>19</v>
      </c>
      <c r="F472" s="238" t="s">
        <v>772</v>
      </c>
      <c r="G472" s="236"/>
      <c r="H472" s="239">
        <v>8</v>
      </c>
      <c r="I472" s="240"/>
      <c r="J472" s="236"/>
      <c r="K472" s="236"/>
      <c r="L472" s="241"/>
      <c r="M472" s="242"/>
      <c r="N472" s="243"/>
      <c r="O472" s="243"/>
      <c r="P472" s="243"/>
      <c r="Q472" s="243"/>
      <c r="R472" s="243"/>
      <c r="S472" s="243"/>
      <c r="T472" s="24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5" t="s">
        <v>169</v>
      </c>
      <c r="AU472" s="245" t="s">
        <v>80</v>
      </c>
      <c r="AV472" s="14" t="s">
        <v>80</v>
      </c>
      <c r="AW472" s="14" t="s">
        <v>32</v>
      </c>
      <c r="AX472" s="14" t="s">
        <v>70</v>
      </c>
      <c r="AY472" s="245" t="s">
        <v>158</v>
      </c>
    </row>
    <row r="473" s="15" customFormat="1">
      <c r="A473" s="15"/>
      <c r="B473" s="246"/>
      <c r="C473" s="247"/>
      <c r="D473" s="226" t="s">
        <v>169</v>
      </c>
      <c r="E473" s="248" t="s">
        <v>19</v>
      </c>
      <c r="F473" s="249" t="s">
        <v>179</v>
      </c>
      <c r="G473" s="247"/>
      <c r="H473" s="250">
        <v>11.5</v>
      </c>
      <c r="I473" s="251"/>
      <c r="J473" s="247"/>
      <c r="K473" s="247"/>
      <c r="L473" s="252"/>
      <c r="M473" s="253"/>
      <c r="N473" s="254"/>
      <c r="O473" s="254"/>
      <c r="P473" s="254"/>
      <c r="Q473" s="254"/>
      <c r="R473" s="254"/>
      <c r="S473" s="254"/>
      <c r="T473" s="25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6" t="s">
        <v>169</v>
      </c>
      <c r="AU473" s="256" t="s">
        <v>80</v>
      </c>
      <c r="AV473" s="15" t="s">
        <v>165</v>
      </c>
      <c r="AW473" s="15" t="s">
        <v>32</v>
      </c>
      <c r="AX473" s="15" t="s">
        <v>78</v>
      </c>
      <c r="AY473" s="256" t="s">
        <v>158</v>
      </c>
    </row>
    <row r="474" s="2" customFormat="1" ht="24.15" customHeight="1">
      <c r="A474" s="40"/>
      <c r="B474" s="41"/>
      <c r="C474" s="206" t="s">
        <v>773</v>
      </c>
      <c r="D474" s="206" t="s">
        <v>160</v>
      </c>
      <c r="E474" s="207" t="s">
        <v>774</v>
      </c>
      <c r="F474" s="208" t="s">
        <v>775</v>
      </c>
      <c r="G474" s="209" t="s">
        <v>255</v>
      </c>
      <c r="H474" s="210">
        <v>140</v>
      </c>
      <c r="I474" s="211"/>
      <c r="J474" s="212">
        <f>ROUND(I474*H474,2)</f>
        <v>0</v>
      </c>
      <c r="K474" s="208" t="s">
        <v>164</v>
      </c>
      <c r="L474" s="46"/>
      <c r="M474" s="213" t="s">
        <v>19</v>
      </c>
      <c r="N474" s="214" t="s">
        <v>41</v>
      </c>
      <c r="O474" s="86"/>
      <c r="P474" s="215">
        <f>O474*H474</f>
        <v>0</v>
      </c>
      <c r="Q474" s="215">
        <v>0</v>
      </c>
      <c r="R474" s="215">
        <f>Q474*H474</f>
        <v>0</v>
      </c>
      <c r="S474" s="215">
        <v>0.044999999999999998</v>
      </c>
      <c r="T474" s="216">
        <f>S474*H474</f>
        <v>6.2999999999999998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7" t="s">
        <v>165</v>
      </c>
      <c r="AT474" s="217" t="s">
        <v>160</v>
      </c>
      <c r="AU474" s="217" t="s">
        <v>80</v>
      </c>
      <c r="AY474" s="19" t="s">
        <v>158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78</v>
      </c>
      <c r="BK474" s="218">
        <f>ROUND(I474*H474,2)</f>
        <v>0</v>
      </c>
      <c r="BL474" s="19" t="s">
        <v>165</v>
      </c>
      <c r="BM474" s="217" t="s">
        <v>776</v>
      </c>
    </row>
    <row r="475" s="2" customFormat="1">
      <c r="A475" s="40"/>
      <c r="B475" s="41"/>
      <c r="C475" s="42"/>
      <c r="D475" s="219" t="s">
        <v>167</v>
      </c>
      <c r="E475" s="42"/>
      <c r="F475" s="220" t="s">
        <v>777</v>
      </c>
      <c r="G475" s="42"/>
      <c r="H475" s="42"/>
      <c r="I475" s="221"/>
      <c r="J475" s="42"/>
      <c r="K475" s="42"/>
      <c r="L475" s="46"/>
      <c r="M475" s="222"/>
      <c r="N475" s="223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167</v>
      </c>
      <c r="AU475" s="19" t="s">
        <v>80</v>
      </c>
    </row>
    <row r="476" s="14" customFormat="1">
      <c r="A476" s="14"/>
      <c r="B476" s="235"/>
      <c r="C476" s="236"/>
      <c r="D476" s="226" t="s">
        <v>169</v>
      </c>
      <c r="E476" s="237" t="s">
        <v>19</v>
      </c>
      <c r="F476" s="238" t="s">
        <v>778</v>
      </c>
      <c r="G476" s="236"/>
      <c r="H476" s="239">
        <v>140</v>
      </c>
      <c r="I476" s="240"/>
      <c r="J476" s="236"/>
      <c r="K476" s="236"/>
      <c r="L476" s="241"/>
      <c r="M476" s="242"/>
      <c r="N476" s="243"/>
      <c r="O476" s="243"/>
      <c r="P476" s="243"/>
      <c r="Q476" s="243"/>
      <c r="R476" s="243"/>
      <c r="S476" s="243"/>
      <c r="T476" s="24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5" t="s">
        <v>169</v>
      </c>
      <c r="AU476" s="245" t="s">
        <v>80</v>
      </c>
      <c r="AV476" s="14" t="s">
        <v>80</v>
      </c>
      <c r="AW476" s="14" t="s">
        <v>32</v>
      </c>
      <c r="AX476" s="14" t="s">
        <v>78</v>
      </c>
      <c r="AY476" s="245" t="s">
        <v>158</v>
      </c>
    </row>
    <row r="477" s="2" customFormat="1" ht="21.75" customHeight="1">
      <c r="A477" s="40"/>
      <c r="B477" s="41"/>
      <c r="C477" s="206" t="s">
        <v>779</v>
      </c>
      <c r="D477" s="206" t="s">
        <v>160</v>
      </c>
      <c r="E477" s="207" t="s">
        <v>780</v>
      </c>
      <c r="F477" s="208" t="s">
        <v>781</v>
      </c>
      <c r="G477" s="209" t="s">
        <v>163</v>
      </c>
      <c r="H477" s="210">
        <v>2.7999999999999998</v>
      </c>
      <c r="I477" s="211"/>
      <c r="J477" s="212">
        <f>ROUND(I477*H477,2)</f>
        <v>0</v>
      </c>
      <c r="K477" s="208" t="s">
        <v>164</v>
      </c>
      <c r="L477" s="46"/>
      <c r="M477" s="213" t="s">
        <v>19</v>
      </c>
      <c r="N477" s="214" t="s">
        <v>41</v>
      </c>
      <c r="O477" s="86"/>
      <c r="P477" s="215">
        <f>O477*H477</f>
        <v>0</v>
      </c>
      <c r="Q477" s="215">
        <v>0</v>
      </c>
      <c r="R477" s="215">
        <f>Q477*H477</f>
        <v>0</v>
      </c>
      <c r="S477" s="215">
        <v>1.3999999999999999</v>
      </c>
      <c r="T477" s="216">
        <f>S477*H477</f>
        <v>3.9199999999999995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165</v>
      </c>
      <c r="AT477" s="217" t="s">
        <v>160</v>
      </c>
      <c r="AU477" s="217" t="s">
        <v>80</v>
      </c>
      <c r="AY477" s="19" t="s">
        <v>158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78</v>
      </c>
      <c r="BK477" s="218">
        <f>ROUND(I477*H477,2)</f>
        <v>0</v>
      </c>
      <c r="BL477" s="19" t="s">
        <v>165</v>
      </c>
      <c r="BM477" s="217" t="s">
        <v>782</v>
      </c>
    </row>
    <row r="478" s="2" customFormat="1">
      <c r="A478" s="40"/>
      <c r="B478" s="41"/>
      <c r="C478" s="42"/>
      <c r="D478" s="219" t="s">
        <v>167</v>
      </c>
      <c r="E478" s="42"/>
      <c r="F478" s="220" t="s">
        <v>783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167</v>
      </c>
      <c r="AU478" s="19" t="s">
        <v>80</v>
      </c>
    </row>
    <row r="479" s="14" customFormat="1">
      <c r="A479" s="14"/>
      <c r="B479" s="235"/>
      <c r="C479" s="236"/>
      <c r="D479" s="226" t="s">
        <v>169</v>
      </c>
      <c r="E479" s="237" t="s">
        <v>19</v>
      </c>
      <c r="F479" s="238" t="s">
        <v>784</v>
      </c>
      <c r="G479" s="236"/>
      <c r="H479" s="239">
        <v>2.7999999999999998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5" t="s">
        <v>169</v>
      </c>
      <c r="AU479" s="245" t="s">
        <v>80</v>
      </c>
      <c r="AV479" s="14" t="s">
        <v>80</v>
      </c>
      <c r="AW479" s="14" t="s">
        <v>32</v>
      </c>
      <c r="AX479" s="14" t="s">
        <v>78</v>
      </c>
      <c r="AY479" s="245" t="s">
        <v>158</v>
      </c>
    </row>
    <row r="480" s="2" customFormat="1" ht="16.5" customHeight="1">
      <c r="A480" s="40"/>
      <c r="B480" s="41"/>
      <c r="C480" s="206" t="s">
        <v>785</v>
      </c>
      <c r="D480" s="206" t="s">
        <v>160</v>
      </c>
      <c r="E480" s="207" t="s">
        <v>786</v>
      </c>
      <c r="F480" s="208" t="s">
        <v>787</v>
      </c>
      <c r="G480" s="209" t="s">
        <v>249</v>
      </c>
      <c r="H480" s="210">
        <v>140</v>
      </c>
      <c r="I480" s="211"/>
      <c r="J480" s="212">
        <f>ROUND(I480*H480,2)</f>
        <v>0</v>
      </c>
      <c r="K480" s="208" t="s">
        <v>307</v>
      </c>
      <c r="L480" s="46"/>
      <c r="M480" s="213" t="s">
        <v>19</v>
      </c>
      <c r="N480" s="214" t="s">
        <v>41</v>
      </c>
      <c r="O480" s="86"/>
      <c r="P480" s="215">
        <f>O480*H480</f>
        <v>0</v>
      </c>
      <c r="Q480" s="215">
        <v>0</v>
      </c>
      <c r="R480" s="215">
        <f>Q480*H480</f>
        <v>0</v>
      </c>
      <c r="S480" s="215">
        <v>0.11</v>
      </c>
      <c r="T480" s="216">
        <f>S480*H480</f>
        <v>15.4</v>
      </c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217" t="s">
        <v>165</v>
      </c>
      <c r="AT480" s="217" t="s">
        <v>160</v>
      </c>
      <c r="AU480" s="217" t="s">
        <v>80</v>
      </c>
      <c r="AY480" s="19" t="s">
        <v>158</v>
      </c>
      <c r="BE480" s="218">
        <f>IF(N480="základní",J480,0)</f>
        <v>0</v>
      </c>
      <c r="BF480" s="218">
        <f>IF(N480="snížená",J480,0)</f>
        <v>0</v>
      </c>
      <c r="BG480" s="218">
        <f>IF(N480="zákl. přenesená",J480,0)</f>
        <v>0</v>
      </c>
      <c r="BH480" s="218">
        <f>IF(N480="sníž. přenesená",J480,0)</f>
        <v>0</v>
      </c>
      <c r="BI480" s="218">
        <f>IF(N480="nulová",J480,0)</f>
        <v>0</v>
      </c>
      <c r="BJ480" s="19" t="s">
        <v>78</v>
      </c>
      <c r="BK480" s="218">
        <f>ROUND(I480*H480,2)</f>
        <v>0</v>
      </c>
      <c r="BL480" s="19" t="s">
        <v>165</v>
      </c>
      <c r="BM480" s="217" t="s">
        <v>788</v>
      </c>
    </row>
    <row r="481" s="2" customFormat="1">
      <c r="A481" s="40"/>
      <c r="B481" s="41"/>
      <c r="C481" s="42"/>
      <c r="D481" s="219" t="s">
        <v>167</v>
      </c>
      <c r="E481" s="42"/>
      <c r="F481" s="220" t="s">
        <v>789</v>
      </c>
      <c r="G481" s="42"/>
      <c r="H481" s="42"/>
      <c r="I481" s="221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167</v>
      </c>
      <c r="AU481" s="19" t="s">
        <v>80</v>
      </c>
    </row>
    <row r="482" s="13" customFormat="1">
      <c r="A482" s="13"/>
      <c r="B482" s="224"/>
      <c r="C482" s="225"/>
      <c r="D482" s="226" t="s">
        <v>169</v>
      </c>
      <c r="E482" s="227" t="s">
        <v>19</v>
      </c>
      <c r="F482" s="228" t="s">
        <v>790</v>
      </c>
      <c r="G482" s="225"/>
      <c r="H482" s="227" t="s">
        <v>19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4" t="s">
        <v>169</v>
      </c>
      <c r="AU482" s="234" t="s">
        <v>80</v>
      </c>
      <c r="AV482" s="13" t="s">
        <v>78</v>
      </c>
      <c r="AW482" s="13" t="s">
        <v>32</v>
      </c>
      <c r="AX482" s="13" t="s">
        <v>70</v>
      </c>
      <c r="AY482" s="234" t="s">
        <v>158</v>
      </c>
    </row>
    <row r="483" s="14" customFormat="1">
      <c r="A483" s="14"/>
      <c r="B483" s="235"/>
      <c r="C483" s="236"/>
      <c r="D483" s="226" t="s">
        <v>169</v>
      </c>
      <c r="E483" s="237" t="s">
        <v>19</v>
      </c>
      <c r="F483" s="238" t="s">
        <v>548</v>
      </c>
      <c r="G483" s="236"/>
      <c r="H483" s="239">
        <v>60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5" t="s">
        <v>169</v>
      </c>
      <c r="AU483" s="245" t="s">
        <v>80</v>
      </c>
      <c r="AV483" s="14" t="s">
        <v>80</v>
      </c>
      <c r="AW483" s="14" t="s">
        <v>32</v>
      </c>
      <c r="AX483" s="14" t="s">
        <v>70</v>
      </c>
      <c r="AY483" s="245" t="s">
        <v>158</v>
      </c>
    </row>
    <row r="484" s="13" customFormat="1">
      <c r="A484" s="13"/>
      <c r="B484" s="224"/>
      <c r="C484" s="225"/>
      <c r="D484" s="226" t="s">
        <v>169</v>
      </c>
      <c r="E484" s="227" t="s">
        <v>19</v>
      </c>
      <c r="F484" s="228" t="s">
        <v>791</v>
      </c>
      <c r="G484" s="225"/>
      <c r="H484" s="227" t="s">
        <v>19</v>
      </c>
      <c r="I484" s="229"/>
      <c r="J484" s="225"/>
      <c r="K484" s="225"/>
      <c r="L484" s="230"/>
      <c r="M484" s="231"/>
      <c r="N484" s="232"/>
      <c r="O484" s="232"/>
      <c r="P484" s="232"/>
      <c r="Q484" s="232"/>
      <c r="R484" s="232"/>
      <c r="S484" s="232"/>
      <c r="T484" s="23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4" t="s">
        <v>169</v>
      </c>
      <c r="AU484" s="234" t="s">
        <v>80</v>
      </c>
      <c r="AV484" s="13" t="s">
        <v>78</v>
      </c>
      <c r="AW484" s="13" t="s">
        <v>32</v>
      </c>
      <c r="AX484" s="13" t="s">
        <v>70</v>
      </c>
      <c r="AY484" s="234" t="s">
        <v>158</v>
      </c>
    </row>
    <row r="485" s="14" customFormat="1">
      <c r="A485" s="14"/>
      <c r="B485" s="235"/>
      <c r="C485" s="236"/>
      <c r="D485" s="226" t="s">
        <v>169</v>
      </c>
      <c r="E485" s="237" t="s">
        <v>19</v>
      </c>
      <c r="F485" s="238" t="s">
        <v>792</v>
      </c>
      <c r="G485" s="236"/>
      <c r="H485" s="239">
        <v>80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5" t="s">
        <v>169</v>
      </c>
      <c r="AU485" s="245" t="s">
        <v>80</v>
      </c>
      <c r="AV485" s="14" t="s">
        <v>80</v>
      </c>
      <c r="AW485" s="14" t="s">
        <v>32</v>
      </c>
      <c r="AX485" s="14" t="s">
        <v>70</v>
      </c>
      <c r="AY485" s="245" t="s">
        <v>158</v>
      </c>
    </row>
    <row r="486" s="15" customFormat="1">
      <c r="A486" s="15"/>
      <c r="B486" s="246"/>
      <c r="C486" s="247"/>
      <c r="D486" s="226" t="s">
        <v>169</v>
      </c>
      <c r="E486" s="248" t="s">
        <v>19</v>
      </c>
      <c r="F486" s="249" t="s">
        <v>179</v>
      </c>
      <c r="G486" s="247"/>
      <c r="H486" s="250">
        <v>140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56" t="s">
        <v>169</v>
      </c>
      <c r="AU486" s="256" t="s">
        <v>80</v>
      </c>
      <c r="AV486" s="15" t="s">
        <v>165</v>
      </c>
      <c r="AW486" s="15" t="s">
        <v>32</v>
      </c>
      <c r="AX486" s="15" t="s">
        <v>78</v>
      </c>
      <c r="AY486" s="256" t="s">
        <v>158</v>
      </c>
    </row>
    <row r="487" s="2" customFormat="1" ht="16.5" customHeight="1">
      <c r="A487" s="40"/>
      <c r="B487" s="41"/>
      <c r="C487" s="206" t="s">
        <v>793</v>
      </c>
      <c r="D487" s="206" t="s">
        <v>160</v>
      </c>
      <c r="E487" s="207" t="s">
        <v>794</v>
      </c>
      <c r="F487" s="208" t="s">
        <v>795</v>
      </c>
      <c r="G487" s="209" t="s">
        <v>255</v>
      </c>
      <c r="H487" s="210">
        <v>31.053999999999998</v>
      </c>
      <c r="I487" s="211"/>
      <c r="J487" s="212">
        <f>ROUND(I487*H487,2)</f>
        <v>0</v>
      </c>
      <c r="K487" s="208" t="s">
        <v>164</v>
      </c>
      <c r="L487" s="46"/>
      <c r="M487" s="213" t="s">
        <v>19</v>
      </c>
      <c r="N487" s="214" t="s">
        <v>41</v>
      </c>
      <c r="O487" s="86"/>
      <c r="P487" s="215">
        <f>O487*H487</f>
        <v>0</v>
      </c>
      <c r="Q487" s="215">
        <v>0</v>
      </c>
      <c r="R487" s="215">
        <f>Q487*H487</f>
        <v>0</v>
      </c>
      <c r="S487" s="215">
        <v>0.075999999999999998</v>
      </c>
      <c r="T487" s="216">
        <f>S487*H487</f>
        <v>2.3601039999999998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17" t="s">
        <v>165</v>
      </c>
      <c r="AT487" s="217" t="s">
        <v>160</v>
      </c>
      <c r="AU487" s="217" t="s">
        <v>80</v>
      </c>
      <c r="AY487" s="19" t="s">
        <v>158</v>
      </c>
      <c r="BE487" s="218">
        <f>IF(N487="základní",J487,0)</f>
        <v>0</v>
      </c>
      <c r="BF487" s="218">
        <f>IF(N487="snížená",J487,0)</f>
        <v>0</v>
      </c>
      <c r="BG487" s="218">
        <f>IF(N487="zákl. přenesená",J487,0)</f>
        <v>0</v>
      </c>
      <c r="BH487" s="218">
        <f>IF(N487="sníž. přenesená",J487,0)</f>
        <v>0</v>
      </c>
      <c r="BI487" s="218">
        <f>IF(N487="nulová",J487,0)</f>
        <v>0</v>
      </c>
      <c r="BJ487" s="19" t="s">
        <v>78</v>
      </c>
      <c r="BK487" s="218">
        <f>ROUND(I487*H487,2)</f>
        <v>0</v>
      </c>
      <c r="BL487" s="19" t="s">
        <v>165</v>
      </c>
      <c r="BM487" s="217" t="s">
        <v>796</v>
      </c>
    </row>
    <row r="488" s="2" customFormat="1">
      <c r="A488" s="40"/>
      <c r="B488" s="41"/>
      <c r="C488" s="42"/>
      <c r="D488" s="219" t="s">
        <v>167</v>
      </c>
      <c r="E488" s="42"/>
      <c r="F488" s="220" t="s">
        <v>797</v>
      </c>
      <c r="G488" s="42"/>
      <c r="H488" s="42"/>
      <c r="I488" s="221"/>
      <c r="J488" s="42"/>
      <c r="K488" s="42"/>
      <c r="L488" s="46"/>
      <c r="M488" s="222"/>
      <c r="N488" s="223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167</v>
      </c>
      <c r="AU488" s="19" t="s">
        <v>80</v>
      </c>
    </row>
    <row r="489" s="13" customFormat="1">
      <c r="A489" s="13"/>
      <c r="B489" s="224"/>
      <c r="C489" s="225"/>
      <c r="D489" s="226" t="s">
        <v>169</v>
      </c>
      <c r="E489" s="227" t="s">
        <v>19</v>
      </c>
      <c r="F489" s="228" t="s">
        <v>798</v>
      </c>
      <c r="G489" s="225"/>
      <c r="H489" s="227" t="s">
        <v>19</v>
      </c>
      <c r="I489" s="229"/>
      <c r="J489" s="225"/>
      <c r="K489" s="225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169</v>
      </c>
      <c r="AU489" s="234" t="s">
        <v>80</v>
      </c>
      <c r="AV489" s="13" t="s">
        <v>78</v>
      </c>
      <c r="AW489" s="13" t="s">
        <v>32</v>
      </c>
      <c r="AX489" s="13" t="s">
        <v>70</v>
      </c>
      <c r="AY489" s="234" t="s">
        <v>158</v>
      </c>
    </row>
    <row r="490" s="14" customFormat="1">
      <c r="A490" s="14"/>
      <c r="B490" s="235"/>
      <c r="C490" s="236"/>
      <c r="D490" s="226" t="s">
        <v>169</v>
      </c>
      <c r="E490" s="237" t="s">
        <v>19</v>
      </c>
      <c r="F490" s="238" t="s">
        <v>799</v>
      </c>
      <c r="G490" s="236"/>
      <c r="H490" s="239">
        <v>1.3999999999999999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5" t="s">
        <v>169</v>
      </c>
      <c r="AU490" s="245" t="s">
        <v>80</v>
      </c>
      <c r="AV490" s="14" t="s">
        <v>80</v>
      </c>
      <c r="AW490" s="14" t="s">
        <v>32</v>
      </c>
      <c r="AX490" s="14" t="s">
        <v>70</v>
      </c>
      <c r="AY490" s="245" t="s">
        <v>158</v>
      </c>
    </row>
    <row r="491" s="13" customFormat="1">
      <c r="A491" s="13"/>
      <c r="B491" s="224"/>
      <c r="C491" s="225"/>
      <c r="D491" s="226" t="s">
        <v>169</v>
      </c>
      <c r="E491" s="227" t="s">
        <v>19</v>
      </c>
      <c r="F491" s="228" t="s">
        <v>800</v>
      </c>
      <c r="G491" s="225"/>
      <c r="H491" s="227" t="s">
        <v>19</v>
      </c>
      <c r="I491" s="229"/>
      <c r="J491" s="225"/>
      <c r="K491" s="225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169</v>
      </c>
      <c r="AU491" s="234" t="s">
        <v>80</v>
      </c>
      <c r="AV491" s="13" t="s">
        <v>78</v>
      </c>
      <c r="AW491" s="13" t="s">
        <v>32</v>
      </c>
      <c r="AX491" s="13" t="s">
        <v>70</v>
      </c>
      <c r="AY491" s="234" t="s">
        <v>158</v>
      </c>
    </row>
    <row r="492" s="14" customFormat="1">
      <c r="A492" s="14"/>
      <c r="B492" s="235"/>
      <c r="C492" s="236"/>
      <c r="D492" s="226" t="s">
        <v>169</v>
      </c>
      <c r="E492" s="237" t="s">
        <v>19</v>
      </c>
      <c r="F492" s="238" t="s">
        <v>801</v>
      </c>
      <c r="G492" s="236"/>
      <c r="H492" s="239">
        <v>4.7999999999999998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5" t="s">
        <v>169</v>
      </c>
      <c r="AU492" s="245" t="s">
        <v>80</v>
      </c>
      <c r="AV492" s="14" t="s">
        <v>80</v>
      </c>
      <c r="AW492" s="14" t="s">
        <v>32</v>
      </c>
      <c r="AX492" s="14" t="s">
        <v>70</v>
      </c>
      <c r="AY492" s="245" t="s">
        <v>158</v>
      </c>
    </row>
    <row r="493" s="13" customFormat="1">
      <c r="A493" s="13"/>
      <c r="B493" s="224"/>
      <c r="C493" s="225"/>
      <c r="D493" s="226" t="s">
        <v>169</v>
      </c>
      <c r="E493" s="227" t="s">
        <v>19</v>
      </c>
      <c r="F493" s="228" t="s">
        <v>802</v>
      </c>
      <c r="G493" s="225"/>
      <c r="H493" s="227" t="s">
        <v>19</v>
      </c>
      <c r="I493" s="229"/>
      <c r="J493" s="225"/>
      <c r="K493" s="225"/>
      <c r="L493" s="230"/>
      <c r="M493" s="231"/>
      <c r="N493" s="232"/>
      <c r="O493" s="232"/>
      <c r="P493" s="232"/>
      <c r="Q493" s="232"/>
      <c r="R493" s="232"/>
      <c r="S493" s="232"/>
      <c r="T493" s="23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4" t="s">
        <v>169</v>
      </c>
      <c r="AU493" s="234" t="s">
        <v>80</v>
      </c>
      <c r="AV493" s="13" t="s">
        <v>78</v>
      </c>
      <c r="AW493" s="13" t="s">
        <v>32</v>
      </c>
      <c r="AX493" s="13" t="s">
        <v>70</v>
      </c>
      <c r="AY493" s="234" t="s">
        <v>158</v>
      </c>
    </row>
    <row r="494" s="14" customFormat="1">
      <c r="A494" s="14"/>
      <c r="B494" s="235"/>
      <c r="C494" s="236"/>
      <c r="D494" s="226" t="s">
        <v>169</v>
      </c>
      <c r="E494" s="237" t="s">
        <v>19</v>
      </c>
      <c r="F494" s="238" t="s">
        <v>803</v>
      </c>
      <c r="G494" s="236"/>
      <c r="H494" s="239">
        <v>1.8999999999999999</v>
      </c>
      <c r="I494" s="240"/>
      <c r="J494" s="236"/>
      <c r="K494" s="236"/>
      <c r="L494" s="241"/>
      <c r="M494" s="242"/>
      <c r="N494" s="243"/>
      <c r="O494" s="243"/>
      <c r="P494" s="243"/>
      <c r="Q494" s="243"/>
      <c r="R494" s="243"/>
      <c r="S494" s="243"/>
      <c r="T494" s="24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5" t="s">
        <v>169</v>
      </c>
      <c r="AU494" s="245" t="s">
        <v>80</v>
      </c>
      <c r="AV494" s="14" t="s">
        <v>80</v>
      </c>
      <c r="AW494" s="14" t="s">
        <v>32</v>
      </c>
      <c r="AX494" s="14" t="s">
        <v>70</v>
      </c>
      <c r="AY494" s="245" t="s">
        <v>158</v>
      </c>
    </row>
    <row r="495" s="13" customFormat="1">
      <c r="A495" s="13"/>
      <c r="B495" s="224"/>
      <c r="C495" s="225"/>
      <c r="D495" s="226" t="s">
        <v>169</v>
      </c>
      <c r="E495" s="227" t="s">
        <v>19</v>
      </c>
      <c r="F495" s="228" t="s">
        <v>804</v>
      </c>
      <c r="G495" s="225"/>
      <c r="H495" s="227" t="s">
        <v>19</v>
      </c>
      <c r="I495" s="229"/>
      <c r="J495" s="225"/>
      <c r="K495" s="225"/>
      <c r="L495" s="230"/>
      <c r="M495" s="231"/>
      <c r="N495" s="232"/>
      <c r="O495" s="232"/>
      <c r="P495" s="232"/>
      <c r="Q495" s="232"/>
      <c r="R495" s="232"/>
      <c r="S495" s="232"/>
      <c r="T495" s="23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4" t="s">
        <v>169</v>
      </c>
      <c r="AU495" s="234" t="s">
        <v>80</v>
      </c>
      <c r="AV495" s="13" t="s">
        <v>78</v>
      </c>
      <c r="AW495" s="13" t="s">
        <v>32</v>
      </c>
      <c r="AX495" s="13" t="s">
        <v>70</v>
      </c>
      <c r="AY495" s="234" t="s">
        <v>158</v>
      </c>
    </row>
    <row r="496" s="14" customFormat="1">
      <c r="A496" s="14"/>
      <c r="B496" s="235"/>
      <c r="C496" s="236"/>
      <c r="D496" s="226" t="s">
        <v>169</v>
      </c>
      <c r="E496" s="237" t="s">
        <v>19</v>
      </c>
      <c r="F496" s="238" t="s">
        <v>805</v>
      </c>
      <c r="G496" s="236"/>
      <c r="H496" s="239">
        <v>4.8380000000000001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5" t="s">
        <v>169</v>
      </c>
      <c r="AU496" s="245" t="s">
        <v>80</v>
      </c>
      <c r="AV496" s="14" t="s">
        <v>80</v>
      </c>
      <c r="AW496" s="14" t="s">
        <v>32</v>
      </c>
      <c r="AX496" s="14" t="s">
        <v>70</v>
      </c>
      <c r="AY496" s="245" t="s">
        <v>158</v>
      </c>
    </row>
    <row r="497" s="13" customFormat="1">
      <c r="A497" s="13"/>
      <c r="B497" s="224"/>
      <c r="C497" s="225"/>
      <c r="D497" s="226" t="s">
        <v>169</v>
      </c>
      <c r="E497" s="227" t="s">
        <v>19</v>
      </c>
      <c r="F497" s="228" t="s">
        <v>806</v>
      </c>
      <c r="G497" s="225"/>
      <c r="H497" s="227" t="s">
        <v>19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169</v>
      </c>
      <c r="AU497" s="234" t="s">
        <v>80</v>
      </c>
      <c r="AV497" s="13" t="s">
        <v>78</v>
      </c>
      <c r="AW497" s="13" t="s">
        <v>32</v>
      </c>
      <c r="AX497" s="13" t="s">
        <v>70</v>
      </c>
      <c r="AY497" s="234" t="s">
        <v>158</v>
      </c>
    </row>
    <row r="498" s="14" customFormat="1">
      <c r="A498" s="14"/>
      <c r="B498" s="235"/>
      <c r="C498" s="236"/>
      <c r="D498" s="226" t="s">
        <v>169</v>
      </c>
      <c r="E498" s="237" t="s">
        <v>19</v>
      </c>
      <c r="F498" s="238" t="s">
        <v>807</v>
      </c>
      <c r="G498" s="236"/>
      <c r="H498" s="239">
        <v>3.488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5" t="s">
        <v>169</v>
      </c>
      <c r="AU498" s="245" t="s">
        <v>80</v>
      </c>
      <c r="AV498" s="14" t="s">
        <v>80</v>
      </c>
      <c r="AW498" s="14" t="s">
        <v>32</v>
      </c>
      <c r="AX498" s="14" t="s">
        <v>70</v>
      </c>
      <c r="AY498" s="245" t="s">
        <v>158</v>
      </c>
    </row>
    <row r="499" s="13" customFormat="1">
      <c r="A499" s="13"/>
      <c r="B499" s="224"/>
      <c r="C499" s="225"/>
      <c r="D499" s="226" t="s">
        <v>169</v>
      </c>
      <c r="E499" s="227" t="s">
        <v>19</v>
      </c>
      <c r="F499" s="228" t="s">
        <v>808</v>
      </c>
      <c r="G499" s="225"/>
      <c r="H499" s="227" t="s">
        <v>19</v>
      </c>
      <c r="I499" s="229"/>
      <c r="J499" s="225"/>
      <c r="K499" s="225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169</v>
      </c>
      <c r="AU499" s="234" t="s">
        <v>80</v>
      </c>
      <c r="AV499" s="13" t="s">
        <v>78</v>
      </c>
      <c r="AW499" s="13" t="s">
        <v>32</v>
      </c>
      <c r="AX499" s="13" t="s">
        <v>70</v>
      </c>
      <c r="AY499" s="234" t="s">
        <v>158</v>
      </c>
    </row>
    <row r="500" s="14" customFormat="1">
      <c r="A500" s="14"/>
      <c r="B500" s="235"/>
      <c r="C500" s="236"/>
      <c r="D500" s="226" t="s">
        <v>169</v>
      </c>
      <c r="E500" s="237" t="s">
        <v>19</v>
      </c>
      <c r="F500" s="238" t="s">
        <v>799</v>
      </c>
      <c r="G500" s="236"/>
      <c r="H500" s="239">
        <v>1.3999999999999999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5" t="s">
        <v>169</v>
      </c>
      <c r="AU500" s="245" t="s">
        <v>80</v>
      </c>
      <c r="AV500" s="14" t="s">
        <v>80</v>
      </c>
      <c r="AW500" s="14" t="s">
        <v>32</v>
      </c>
      <c r="AX500" s="14" t="s">
        <v>70</v>
      </c>
      <c r="AY500" s="245" t="s">
        <v>158</v>
      </c>
    </row>
    <row r="501" s="13" customFormat="1">
      <c r="A501" s="13"/>
      <c r="B501" s="224"/>
      <c r="C501" s="225"/>
      <c r="D501" s="226" t="s">
        <v>169</v>
      </c>
      <c r="E501" s="227" t="s">
        <v>19</v>
      </c>
      <c r="F501" s="228" t="s">
        <v>809</v>
      </c>
      <c r="G501" s="225"/>
      <c r="H501" s="227" t="s">
        <v>19</v>
      </c>
      <c r="I501" s="229"/>
      <c r="J501" s="225"/>
      <c r="K501" s="225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169</v>
      </c>
      <c r="AU501" s="234" t="s">
        <v>80</v>
      </c>
      <c r="AV501" s="13" t="s">
        <v>78</v>
      </c>
      <c r="AW501" s="13" t="s">
        <v>32</v>
      </c>
      <c r="AX501" s="13" t="s">
        <v>70</v>
      </c>
      <c r="AY501" s="234" t="s">
        <v>158</v>
      </c>
    </row>
    <row r="502" s="14" customFormat="1">
      <c r="A502" s="14"/>
      <c r="B502" s="235"/>
      <c r="C502" s="236"/>
      <c r="D502" s="226" t="s">
        <v>169</v>
      </c>
      <c r="E502" s="237" t="s">
        <v>19</v>
      </c>
      <c r="F502" s="238" t="s">
        <v>810</v>
      </c>
      <c r="G502" s="236"/>
      <c r="H502" s="239">
        <v>1.8280000000000001</v>
      </c>
      <c r="I502" s="240"/>
      <c r="J502" s="236"/>
      <c r="K502" s="236"/>
      <c r="L502" s="241"/>
      <c r="M502" s="242"/>
      <c r="N502" s="243"/>
      <c r="O502" s="243"/>
      <c r="P502" s="243"/>
      <c r="Q502" s="243"/>
      <c r="R502" s="243"/>
      <c r="S502" s="243"/>
      <c r="T502" s="24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5" t="s">
        <v>169</v>
      </c>
      <c r="AU502" s="245" t="s">
        <v>80</v>
      </c>
      <c r="AV502" s="14" t="s">
        <v>80</v>
      </c>
      <c r="AW502" s="14" t="s">
        <v>32</v>
      </c>
      <c r="AX502" s="14" t="s">
        <v>70</v>
      </c>
      <c r="AY502" s="245" t="s">
        <v>158</v>
      </c>
    </row>
    <row r="503" s="13" customFormat="1">
      <c r="A503" s="13"/>
      <c r="B503" s="224"/>
      <c r="C503" s="225"/>
      <c r="D503" s="226" t="s">
        <v>169</v>
      </c>
      <c r="E503" s="227" t="s">
        <v>19</v>
      </c>
      <c r="F503" s="228" t="s">
        <v>811</v>
      </c>
      <c r="G503" s="225"/>
      <c r="H503" s="227" t="s">
        <v>19</v>
      </c>
      <c r="I503" s="229"/>
      <c r="J503" s="225"/>
      <c r="K503" s="225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169</v>
      </c>
      <c r="AU503" s="234" t="s">
        <v>80</v>
      </c>
      <c r="AV503" s="13" t="s">
        <v>78</v>
      </c>
      <c r="AW503" s="13" t="s">
        <v>32</v>
      </c>
      <c r="AX503" s="13" t="s">
        <v>70</v>
      </c>
      <c r="AY503" s="234" t="s">
        <v>158</v>
      </c>
    </row>
    <row r="504" s="14" customFormat="1">
      <c r="A504" s="14"/>
      <c r="B504" s="235"/>
      <c r="C504" s="236"/>
      <c r="D504" s="226" t="s">
        <v>169</v>
      </c>
      <c r="E504" s="237" t="s">
        <v>19</v>
      </c>
      <c r="F504" s="238" t="s">
        <v>801</v>
      </c>
      <c r="G504" s="236"/>
      <c r="H504" s="239">
        <v>4.7999999999999998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5" t="s">
        <v>169</v>
      </c>
      <c r="AU504" s="245" t="s">
        <v>80</v>
      </c>
      <c r="AV504" s="14" t="s">
        <v>80</v>
      </c>
      <c r="AW504" s="14" t="s">
        <v>32</v>
      </c>
      <c r="AX504" s="14" t="s">
        <v>70</v>
      </c>
      <c r="AY504" s="245" t="s">
        <v>158</v>
      </c>
    </row>
    <row r="505" s="13" customFormat="1">
      <c r="A505" s="13"/>
      <c r="B505" s="224"/>
      <c r="C505" s="225"/>
      <c r="D505" s="226" t="s">
        <v>169</v>
      </c>
      <c r="E505" s="227" t="s">
        <v>19</v>
      </c>
      <c r="F505" s="228" t="s">
        <v>812</v>
      </c>
      <c r="G505" s="225"/>
      <c r="H505" s="227" t="s">
        <v>19</v>
      </c>
      <c r="I505" s="229"/>
      <c r="J505" s="225"/>
      <c r="K505" s="225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169</v>
      </c>
      <c r="AU505" s="234" t="s">
        <v>80</v>
      </c>
      <c r="AV505" s="13" t="s">
        <v>78</v>
      </c>
      <c r="AW505" s="13" t="s">
        <v>32</v>
      </c>
      <c r="AX505" s="13" t="s">
        <v>70</v>
      </c>
      <c r="AY505" s="234" t="s">
        <v>158</v>
      </c>
    </row>
    <row r="506" s="14" customFormat="1">
      <c r="A506" s="14"/>
      <c r="B506" s="235"/>
      <c r="C506" s="236"/>
      <c r="D506" s="226" t="s">
        <v>169</v>
      </c>
      <c r="E506" s="237" t="s">
        <v>19</v>
      </c>
      <c r="F506" s="238" t="s">
        <v>813</v>
      </c>
      <c r="G506" s="236"/>
      <c r="H506" s="239">
        <v>2.3999999999999999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5" t="s">
        <v>169</v>
      </c>
      <c r="AU506" s="245" t="s">
        <v>80</v>
      </c>
      <c r="AV506" s="14" t="s">
        <v>80</v>
      </c>
      <c r="AW506" s="14" t="s">
        <v>32</v>
      </c>
      <c r="AX506" s="14" t="s">
        <v>70</v>
      </c>
      <c r="AY506" s="245" t="s">
        <v>158</v>
      </c>
    </row>
    <row r="507" s="13" customFormat="1">
      <c r="A507" s="13"/>
      <c r="B507" s="224"/>
      <c r="C507" s="225"/>
      <c r="D507" s="226" t="s">
        <v>169</v>
      </c>
      <c r="E507" s="227" t="s">
        <v>19</v>
      </c>
      <c r="F507" s="228" t="s">
        <v>814</v>
      </c>
      <c r="G507" s="225"/>
      <c r="H507" s="227" t="s">
        <v>19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169</v>
      </c>
      <c r="AU507" s="234" t="s">
        <v>80</v>
      </c>
      <c r="AV507" s="13" t="s">
        <v>78</v>
      </c>
      <c r="AW507" s="13" t="s">
        <v>32</v>
      </c>
      <c r="AX507" s="13" t="s">
        <v>70</v>
      </c>
      <c r="AY507" s="234" t="s">
        <v>158</v>
      </c>
    </row>
    <row r="508" s="14" customFormat="1">
      <c r="A508" s="14"/>
      <c r="B508" s="235"/>
      <c r="C508" s="236"/>
      <c r="D508" s="226" t="s">
        <v>169</v>
      </c>
      <c r="E508" s="237" t="s">
        <v>19</v>
      </c>
      <c r="F508" s="238" t="s">
        <v>815</v>
      </c>
      <c r="G508" s="236"/>
      <c r="H508" s="239">
        <v>4.2000000000000002</v>
      </c>
      <c r="I508" s="240"/>
      <c r="J508" s="236"/>
      <c r="K508" s="236"/>
      <c r="L508" s="241"/>
      <c r="M508" s="242"/>
      <c r="N508" s="243"/>
      <c r="O508" s="243"/>
      <c r="P508" s="243"/>
      <c r="Q508" s="243"/>
      <c r="R508" s="243"/>
      <c r="S508" s="243"/>
      <c r="T508" s="24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5" t="s">
        <v>169</v>
      </c>
      <c r="AU508" s="245" t="s">
        <v>80</v>
      </c>
      <c r="AV508" s="14" t="s">
        <v>80</v>
      </c>
      <c r="AW508" s="14" t="s">
        <v>32</v>
      </c>
      <c r="AX508" s="14" t="s">
        <v>70</v>
      </c>
      <c r="AY508" s="245" t="s">
        <v>158</v>
      </c>
    </row>
    <row r="509" s="15" customFormat="1">
      <c r="A509" s="15"/>
      <c r="B509" s="246"/>
      <c r="C509" s="247"/>
      <c r="D509" s="226" t="s">
        <v>169</v>
      </c>
      <c r="E509" s="248" t="s">
        <v>19</v>
      </c>
      <c r="F509" s="249" t="s">
        <v>179</v>
      </c>
      <c r="G509" s="247"/>
      <c r="H509" s="250">
        <v>31.053999999999998</v>
      </c>
      <c r="I509" s="251"/>
      <c r="J509" s="247"/>
      <c r="K509" s="247"/>
      <c r="L509" s="252"/>
      <c r="M509" s="253"/>
      <c r="N509" s="254"/>
      <c r="O509" s="254"/>
      <c r="P509" s="254"/>
      <c r="Q509" s="254"/>
      <c r="R509" s="254"/>
      <c r="S509" s="254"/>
      <c r="T509" s="25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56" t="s">
        <v>169</v>
      </c>
      <c r="AU509" s="256" t="s">
        <v>80</v>
      </c>
      <c r="AV509" s="15" t="s">
        <v>165</v>
      </c>
      <c r="AW509" s="15" t="s">
        <v>32</v>
      </c>
      <c r="AX509" s="15" t="s">
        <v>78</v>
      </c>
      <c r="AY509" s="256" t="s">
        <v>158</v>
      </c>
    </row>
    <row r="510" s="2" customFormat="1" ht="16.5" customHeight="1">
      <c r="A510" s="40"/>
      <c r="B510" s="41"/>
      <c r="C510" s="206" t="s">
        <v>816</v>
      </c>
      <c r="D510" s="206" t="s">
        <v>160</v>
      </c>
      <c r="E510" s="207" t="s">
        <v>817</v>
      </c>
      <c r="F510" s="208" t="s">
        <v>818</v>
      </c>
      <c r="G510" s="209" t="s">
        <v>255</v>
      </c>
      <c r="H510" s="210">
        <v>13.887000000000001</v>
      </c>
      <c r="I510" s="211"/>
      <c r="J510" s="212">
        <f>ROUND(I510*H510,2)</f>
        <v>0</v>
      </c>
      <c r="K510" s="208" t="s">
        <v>164</v>
      </c>
      <c r="L510" s="46"/>
      <c r="M510" s="213" t="s">
        <v>19</v>
      </c>
      <c r="N510" s="214" t="s">
        <v>41</v>
      </c>
      <c r="O510" s="86"/>
      <c r="P510" s="215">
        <f>O510*H510</f>
        <v>0</v>
      </c>
      <c r="Q510" s="215">
        <v>0</v>
      </c>
      <c r="R510" s="215">
        <f>Q510*H510</f>
        <v>0</v>
      </c>
      <c r="S510" s="215">
        <v>0.063</v>
      </c>
      <c r="T510" s="216">
        <f>S510*H510</f>
        <v>0.87488100000000002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7" t="s">
        <v>165</v>
      </c>
      <c r="AT510" s="217" t="s">
        <v>160</v>
      </c>
      <c r="AU510" s="217" t="s">
        <v>80</v>
      </c>
      <c r="AY510" s="19" t="s">
        <v>158</v>
      </c>
      <c r="BE510" s="218">
        <f>IF(N510="základní",J510,0)</f>
        <v>0</v>
      </c>
      <c r="BF510" s="218">
        <f>IF(N510="snížená",J510,0)</f>
        <v>0</v>
      </c>
      <c r="BG510" s="218">
        <f>IF(N510="zákl. přenesená",J510,0)</f>
        <v>0</v>
      </c>
      <c r="BH510" s="218">
        <f>IF(N510="sníž. přenesená",J510,0)</f>
        <v>0</v>
      </c>
      <c r="BI510" s="218">
        <f>IF(N510="nulová",J510,0)</f>
        <v>0</v>
      </c>
      <c r="BJ510" s="19" t="s">
        <v>78</v>
      </c>
      <c r="BK510" s="218">
        <f>ROUND(I510*H510,2)</f>
        <v>0</v>
      </c>
      <c r="BL510" s="19" t="s">
        <v>165</v>
      </c>
      <c r="BM510" s="217" t="s">
        <v>819</v>
      </c>
    </row>
    <row r="511" s="2" customFormat="1">
      <c r="A511" s="40"/>
      <c r="B511" s="41"/>
      <c r="C511" s="42"/>
      <c r="D511" s="219" t="s">
        <v>167</v>
      </c>
      <c r="E511" s="42"/>
      <c r="F511" s="220" t="s">
        <v>820</v>
      </c>
      <c r="G511" s="42"/>
      <c r="H511" s="42"/>
      <c r="I511" s="221"/>
      <c r="J511" s="42"/>
      <c r="K511" s="42"/>
      <c r="L511" s="46"/>
      <c r="M511" s="222"/>
      <c r="N511" s="223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167</v>
      </c>
      <c r="AU511" s="19" t="s">
        <v>80</v>
      </c>
    </row>
    <row r="512" s="13" customFormat="1">
      <c r="A512" s="13"/>
      <c r="B512" s="224"/>
      <c r="C512" s="225"/>
      <c r="D512" s="226" t="s">
        <v>169</v>
      </c>
      <c r="E512" s="227" t="s">
        <v>19</v>
      </c>
      <c r="F512" s="228" t="s">
        <v>821</v>
      </c>
      <c r="G512" s="225"/>
      <c r="H512" s="227" t="s">
        <v>19</v>
      </c>
      <c r="I512" s="229"/>
      <c r="J512" s="225"/>
      <c r="K512" s="225"/>
      <c r="L512" s="230"/>
      <c r="M512" s="231"/>
      <c r="N512" s="232"/>
      <c r="O512" s="232"/>
      <c r="P512" s="232"/>
      <c r="Q512" s="232"/>
      <c r="R512" s="232"/>
      <c r="S512" s="232"/>
      <c r="T512" s="23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4" t="s">
        <v>169</v>
      </c>
      <c r="AU512" s="234" t="s">
        <v>80</v>
      </c>
      <c r="AV512" s="13" t="s">
        <v>78</v>
      </c>
      <c r="AW512" s="13" t="s">
        <v>32</v>
      </c>
      <c r="AX512" s="13" t="s">
        <v>70</v>
      </c>
      <c r="AY512" s="234" t="s">
        <v>158</v>
      </c>
    </row>
    <row r="513" s="14" customFormat="1">
      <c r="A513" s="14"/>
      <c r="B513" s="235"/>
      <c r="C513" s="236"/>
      <c r="D513" s="226" t="s">
        <v>169</v>
      </c>
      <c r="E513" s="237" t="s">
        <v>19</v>
      </c>
      <c r="F513" s="238" t="s">
        <v>822</v>
      </c>
      <c r="G513" s="236"/>
      <c r="H513" s="239">
        <v>2.6019999999999999</v>
      </c>
      <c r="I513" s="240"/>
      <c r="J513" s="236"/>
      <c r="K513" s="236"/>
      <c r="L513" s="241"/>
      <c r="M513" s="242"/>
      <c r="N513" s="243"/>
      <c r="O513" s="243"/>
      <c r="P513" s="243"/>
      <c r="Q513" s="243"/>
      <c r="R513" s="243"/>
      <c r="S513" s="243"/>
      <c r="T513" s="24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5" t="s">
        <v>169</v>
      </c>
      <c r="AU513" s="245" t="s">
        <v>80</v>
      </c>
      <c r="AV513" s="14" t="s">
        <v>80</v>
      </c>
      <c r="AW513" s="14" t="s">
        <v>32</v>
      </c>
      <c r="AX513" s="14" t="s">
        <v>70</v>
      </c>
      <c r="AY513" s="245" t="s">
        <v>158</v>
      </c>
    </row>
    <row r="514" s="13" customFormat="1">
      <c r="A514" s="13"/>
      <c r="B514" s="224"/>
      <c r="C514" s="225"/>
      <c r="D514" s="226" t="s">
        <v>169</v>
      </c>
      <c r="E514" s="227" t="s">
        <v>19</v>
      </c>
      <c r="F514" s="228" t="s">
        <v>823</v>
      </c>
      <c r="G514" s="225"/>
      <c r="H514" s="227" t="s">
        <v>19</v>
      </c>
      <c r="I514" s="229"/>
      <c r="J514" s="225"/>
      <c r="K514" s="225"/>
      <c r="L514" s="230"/>
      <c r="M514" s="231"/>
      <c r="N514" s="232"/>
      <c r="O514" s="232"/>
      <c r="P514" s="232"/>
      <c r="Q514" s="232"/>
      <c r="R514" s="232"/>
      <c r="S514" s="232"/>
      <c r="T514" s="23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4" t="s">
        <v>169</v>
      </c>
      <c r="AU514" s="234" t="s">
        <v>80</v>
      </c>
      <c r="AV514" s="13" t="s">
        <v>78</v>
      </c>
      <c r="AW514" s="13" t="s">
        <v>32</v>
      </c>
      <c r="AX514" s="13" t="s">
        <v>70</v>
      </c>
      <c r="AY514" s="234" t="s">
        <v>158</v>
      </c>
    </row>
    <row r="515" s="14" customFormat="1">
      <c r="A515" s="14"/>
      <c r="B515" s="235"/>
      <c r="C515" s="236"/>
      <c r="D515" s="226" t="s">
        <v>169</v>
      </c>
      <c r="E515" s="237" t="s">
        <v>19</v>
      </c>
      <c r="F515" s="238" t="s">
        <v>824</v>
      </c>
      <c r="G515" s="236"/>
      <c r="H515" s="239">
        <v>3.4300000000000002</v>
      </c>
      <c r="I515" s="240"/>
      <c r="J515" s="236"/>
      <c r="K515" s="236"/>
      <c r="L515" s="241"/>
      <c r="M515" s="242"/>
      <c r="N515" s="243"/>
      <c r="O515" s="243"/>
      <c r="P515" s="243"/>
      <c r="Q515" s="243"/>
      <c r="R515" s="243"/>
      <c r="S515" s="243"/>
      <c r="T515" s="24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5" t="s">
        <v>169</v>
      </c>
      <c r="AU515" s="245" t="s">
        <v>80</v>
      </c>
      <c r="AV515" s="14" t="s">
        <v>80</v>
      </c>
      <c r="AW515" s="14" t="s">
        <v>32</v>
      </c>
      <c r="AX515" s="14" t="s">
        <v>70</v>
      </c>
      <c r="AY515" s="245" t="s">
        <v>158</v>
      </c>
    </row>
    <row r="516" s="13" customFormat="1">
      <c r="A516" s="13"/>
      <c r="B516" s="224"/>
      <c r="C516" s="225"/>
      <c r="D516" s="226" t="s">
        <v>169</v>
      </c>
      <c r="E516" s="227" t="s">
        <v>19</v>
      </c>
      <c r="F516" s="228" t="s">
        <v>825</v>
      </c>
      <c r="G516" s="225"/>
      <c r="H516" s="227" t="s">
        <v>19</v>
      </c>
      <c r="I516" s="229"/>
      <c r="J516" s="225"/>
      <c r="K516" s="225"/>
      <c r="L516" s="230"/>
      <c r="M516" s="231"/>
      <c r="N516" s="232"/>
      <c r="O516" s="232"/>
      <c r="P516" s="232"/>
      <c r="Q516" s="232"/>
      <c r="R516" s="232"/>
      <c r="S516" s="232"/>
      <c r="T516" s="23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4" t="s">
        <v>169</v>
      </c>
      <c r="AU516" s="234" t="s">
        <v>80</v>
      </c>
      <c r="AV516" s="13" t="s">
        <v>78</v>
      </c>
      <c r="AW516" s="13" t="s">
        <v>32</v>
      </c>
      <c r="AX516" s="13" t="s">
        <v>70</v>
      </c>
      <c r="AY516" s="234" t="s">
        <v>158</v>
      </c>
    </row>
    <row r="517" s="14" customFormat="1">
      <c r="A517" s="14"/>
      <c r="B517" s="235"/>
      <c r="C517" s="236"/>
      <c r="D517" s="226" t="s">
        <v>169</v>
      </c>
      <c r="E517" s="237" t="s">
        <v>19</v>
      </c>
      <c r="F517" s="238" t="s">
        <v>826</v>
      </c>
      <c r="G517" s="236"/>
      <c r="H517" s="239">
        <v>5.0339999999999998</v>
      </c>
      <c r="I517" s="240"/>
      <c r="J517" s="236"/>
      <c r="K517" s="236"/>
      <c r="L517" s="241"/>
      <c r="M517" s="242"/>
      <c r="N517" s="243"/>
      <c r="O517" s="243"/>
      <c r="P517" s="243"/>
      <c r="Q517" s="243"/>
      <c r="R517" s="243"/>
      <c r="S517" s="243"/>
      <c r="T517" s="24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5" t="s">
        <v>169</v>
      </c>
      <c r="AU517" s="245" t="s">
        <v>80</v>
      </c>
      <c r="AV517" s="14" t="s">
        <v>80</v>
      </c>
      <c r="AW517" s="14" t="s">
        <v>32</v>
      </c>
      <c r="AX517" s="14" t="s">
        <v>70</v>
      </c>
      <c r="AY517" s="245" t="s">
        <v>158</v>
      </c>
    </row>
    <row r="518" s="13" customFormat="1">
      <c r="A518" s="13"/>
      <c r="B518" s="224"/>
      <c r="C518" s="225"/>
      <c r="D518" s="226" t="s">
        <v>169</v>
      </c>
      <c r="E518" s="227" t="s">
        <v>19</v>
      </c>
      <c r="F518" s="228" t="s">
        <v>827</v>
      </c>
      <c r="G518" s="225"/>
      <c r="H518" s="227" t="s">
        <v>19</v>
      </c>
      <c r="I518" s="229"/>
      <c r="J518" s="225"/>
      <c r="K518" s="225"/>
      <c r="L518" s="230"/>
      <c r="M518" s="231"/>
      <c r="N518" s="232"/>
      <c r="O518" s="232"/>
      <c r="P518" s="232"/>
      <c r="Q518" s="232"/>
      <c r="R518" s="232"/>
      <c r="S518" s="232"/>
      <c r="T518" s="23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4" t="s">
        <v>169</v>
      </c>
      <c r="AU518" s="234" t="s">
        <v>80</v>
      </c>
      <c r="AV518" s="13" t="s">
        <v>78</v>
      </c>
      <c r="AW518" s="13" t="s">
        <v>32</v>
      </c>
      <c r="AX518" s="13" t="s">
        <v>70</v>
      </c>
      <c r="AY518" s="234" t="s">
        <v>158</v>
      </c>
    </row>
    <row r="519" s="14" customFormat="1">
      <c r="A519" s="14"/>
      <c r="B519" s="235"/>
      <c r="C519" s="236"/>
      <c r="D519" s="226" t="s">
        <v>169</v>
      </c>
      <c r="E519" s="237" t="s">
        <v>19</v>
      </c>
      <c r="F519" s="238" t="s">
        <v>828</v>
      </c>
      <c r="G519" s="236"/>
      <c r="H519" s="239">
        <v>2.8210000000000002</v>
      </c>
      <c r="I519" s="240"/>
      <c r="J519" s="236"/>
      <c r="K519" s="236"/>
      <c r="L519" s="241"/>
      <c r="M519" s="242"/>
      <c r="N519" s="243"/>
      <c r="O519" s="243"/>
      <c r="P519" s="243"/>
      <c r="Q519" s="243"/>
      <c r="R519" s="243"/>
      <c r="S519" s="243"/>
      <c r="T519" s="24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5" t="s">
        <v>169</v>
      </c>
      <c r="AU519" s="245" t="s">
        <v>80</v>
      </c>
      <c r="AV519" s="14" t="s">
        <v>80</v>
      </c>
      <c r="AW519" s="14" t="s">
        <v>32</v>
      </c>
      <c r="AX519" s="14" t="s">
        <v>70</v>
      </c>
      <c r="AY519" s="245" t="s">
        <v>158</v>
      </c>
    </row>
    <row r="520" s="15" customFormat="1">
      <c r="A520" s="15"/>
      <c r="B520" s="246"/>
      <c r="C520" s="247"/>
      <c r="D520" s="226" t="s">
        <v>169</v>
      </c>
      <c r="E520" s="248" t="s">
        <v>19</v>
      </c>
      <c r="F520" s="249" t="s">
        <v>179</v>
      </c>
      <c r="G520" s="247"/>
      <c r="H520" s="250">
        <v>13.887000000000001</v>
      </c>
      <c r="I520" s="251"/>
      <c r="J520" s="247"/>
      <c r="K520" s="247"/>
      <c r="L520" s="252"/>
      <c r="M520" s="253"/>
      <c r="N520" s="254"/>
      <c r="O520" s="254"/>
      <c r="P520" s="254"/>
      <c r="Q520" s="254"/>
      <c r="R520" s="254"/>
      <c r="S520" s="254"/>
      <c r="T520" s="25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56" t="s">
        <v>169</v>
      </c>
      <c r="AU520" s="256" t="s">
        <v>80</v>
      </c>
      <c r="AV520" s="15" t="s">
        <v>165</v>
      </c>
      <c r="AW520" s="15" t="s">
        <v>32</v>
      </c>
      <c r="AX520" s="15" t="s">
        <v>78</v>
      </c>
      <c r="AY520" s="256" t="s">
        <v>158</v>
      </c>
    </row>
    <row r="521" s="2" customFormat="1" ht="16.5" customHeight="1">
      <c r="A521" s="40"/>
      <c r="B521" s="41"/>
      <c r="C521" s="206" t="s">
        <v>829</v>
      </c>
      <c r="D521" s="206" t="s">
        <v>160</v>
      </c>
      <c r="E521" s="207" t="s">
        <v>830</v>
      </c>
      <c r="F521" s="208" t="s">
        <v>831</v>
      </c>
      <c r="G521" s="209" t="s">
        <v>255</v>
      </c>
      <c r="H521" s="210">
        <v>2.617</v>
      </c>
      <c r="I521" s="211"/>
      <c r="J521" s="212">
        <f>ROUND(I521*H521,2)</f>
        <v>0</v>
      </c>
      <c r="K521" s="208" t="s">
        <v>164</v>
      </c>
      <c r="L521" s="46"/>
      <c r="M521" s="213" t="s">
        <v>19</v>
      </c>
      <c r="N521" s="214" t="s">
        <v>41</v>
      </c>
      <c r="O521" s="86"/>
      <c r="P521" s="215">
        <f>O521*H521</f>
        <v>0</v>
      </c>
      <c r="Q521" s="215">
        <v>0</v>
      </c>
      <c r="R521" s="215">
        <f>Q521*H521</f>
        <v>0</v>
      </c>
      <c r="S521" s="215">
        <v>0.072999999999999995</v>
      </c>
      <c r="T521" s="216">
        <f>S521*H521</f>
        <v>0.19104099999999999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7" t="s">
        <v>165</v>
      </c>
      <c r="AT521" s="217" t="s">
        <v>160</v>
      </c>
      <c r="AU521" s="217" t="s">
        <v>80</v>
      </c>
      <c r="AY521" s="19" t="s">
        <v>158</v>
      </c>
      <c r="BE521" s="218">
        <f>IF(N521="základní",J521,0)</f>
        <v>0</v>
      </c>
      <c r="BF521" s="218">
        <f>IF(N521="snížená",J521,0)</f>
        <v>0</v>
      </c>
      <c r="BG521" s="218">
        <f>IF(N521="zákl. přenesená",J521,0)</f>
        <v>0</v>
      </c>
      <c r="BH521" s="218">
        <f>IF(N521="sníž. přenesená",J521,0)</f>
        <v>0</v>
      </c>
      <c r="BI521" s="218">
        <f>IF(N521="nulová",J521,0)</f>
        <v>0</v>
      </c>
      <c r="BJ521" s="19" t="s">
        <v>78</v>
      </c>
      <c r="BK521" s="218">
        <f>ROUND(I521*H521,2)</f>
        <v>0</v>
      </c>
      <c r="BL521" s="19" t="s">
        <v>165</v>
      </c>
      <c r="BM521" s="217" t="s">
        <v>832</v>
      </c>
    </row>
    <row r="522" s="2" customFormat="1">
      <c r="A522" s="40"/>
      <c r="B522" s="41"/>
      <c r="C522" s="42"/>
      <c r="D522" s="219" t="s">
        <v>167</v>
      </c>
      <c r="E522" s="42"/>
      <c r="F522" s="220" t="s">
        <v>833</v>
      </c>
      <c r="G522" s="42"/>
      <c r="H522" s="42"/>
      <c r="I522" s="221"/>
      <c r="J522" s="42"/>
      <c r="K522" s="42"/>
      <c r="L522" s="46"/>
      <c r="M522" s="222"/>
      <c r="N522" s="223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167</v>
      </c>
      <c r="AU522" s="19" t="s">
        <v>80</v>
      </c>
    </row>
    <row r="523" s="14" customFormat="1">
      <c r="A523" s="14"/>
      <c r="B523" s="235"/>
      <c r="C523" s="236"/>
      <c r="D523" s="226" t="s">
        <v>169</v>
      </c>
      <c r="E523" s="237" t="s">
        <v>19</v>
      </c>
      <c r="F523" s="238" t="s">
        <v>834</v>
      </c>
      <c r="G523" s="236"/>
      <c r="H523" s="239">
        <v>2.0129999999999999</v>
      </c>
      <c r="I523" s="240"/>
      <c r="J523" s="236"/>
      <c r="K523" s="236"/>
      <c r="L523" s="241"/>
      <c r="M523" s="242"/>
      <c r="N523" s="243"/>
      <c r="O523" s="243"/>
      <c r="P523" s="243"/>
      <c r="Q523" s="243"/>
      <c r="R523" s="243"/>
      <c r="S523" s="243"/>
      <c r="T523" s="24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5" t="s">
        <v>169</v>
      </c>
      <c r="AU523" s="245" t="s">
        <v>80</v>
      </c>
      <c r="AV523" s="14" t="s">
        <v>80</v>
      </c>
      <c r="AW523" s="14" t="s">
        <v>32</v>
      </c>
      <c r="AX523" s="14" t="s">
        <v>70</v>
      </c>
      <c r="AY523" s="245" t="s">
        <v>158</v>
      </c>
    </row>
    <row r="524" s="14" customFormat="1">
      <c r="A524" s="14"/>
      <c r="B524" s="235"/>
      <c r="C524" s="236"/>
      <c r="D524" s="226" t="s">
        <v>169</v>
      </c>
      <c r="E524" s="237" t="s">
        <v>19</v>
      </c>
      <c r="F524" s="238" t="s">
        <v>835</v>
      </c>
      <c r="G524" s="236"/>
      <c r="H524" s="239">
        <v>0.60399999999999998</v>
      </c>
      <c r="I524" s="240"/>
      <c r="J524" s="236"/>
      <c r="K524" s="236"/>
      <c r="L524" s="241"/>
      <c r="M524" s="242"/>
      <c r="N524" s="243"/>
      <c r="O524" s="243"/>
      <c r="P524" s="243"/>
      <c r="Q524" s="243"/>
      <c r="R524" s="243"/>
      <c r="S524" s="243"/>
      <c r="T524" s="24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5" t="s">
        <v>169</v>
      </c>
      <c r="AU524" s="245" t="s">
        <v>80</v>
      </c>
      <c r="AV524" s="14" t="s">
        <v>80</v>
      </c>
      <c r="AW524" s="14" t="s">
        <v>32</v>
      </c>
      <c r="AX524" s="14" t="s">
        <v>70</v>
      </c>
      <c r="AY524" s="245" t="s">
        <v>158</v>
      </c>
    </row>
    <row r="525" s="15" customFormat="1">
      <c r="A525" s="15"/>
      <c r="B525" s="246"/>
      <c r="C525" s="247"/>
      <c r="D525" s="226" t="s">
        <v>169</v>
      </c>
      <c r="E525" s="248" t="s">
        <v>19</v>
      </c>
      <c r="F525" s="249" t="s">
        <v>179</v>
      </c>
      <c r="G525" s="247"/>
      <c r="H525" s="250">
        <v>2.617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56" t="s">
        <v>169</v>
      </c>
      <c r="AU525" s="256" t="s">
        <v>80</v>
      </c>
      <c r="AV525" s="15" t="s">
        <v>165</v>
      </c>
      <c r="AW525" s="15" t="s">
        <v>32</v>
      </c>
      <c r="AX525" s="15" t="s">
        <v>78</v>
      </c>
      <c r="AY525" s="256" t="s">
        <v>158</v>
      </c>
    </row>
    <row r="526" s="2" customFormat="1" ht="21.75" customHeight="1">
      <c r="A526" s="40"/>
      <c r="B526" s="41"/>
      <c r="C526" s="206" t="s">
        <v>836</v>
      </c>
      <c r="D526" s="206" t="s">
        <v>160</v>
      </c>
      <c r="E526" s="207" t="s">
        <v>837</v>
      </c>
      <c r="F526" s="208" t="s">
        <v>838</v>
      </c>
      <c r="G526" s="209" t="s">
        <v>255</v>
      </c>
      <c r="H526" s="210">
        <v>107.81999999999999</v>
      </c>
      <c r="I526" s="211"/>
      <c r="J526" s="212">
        <f>ROUND(I526*H526,2)</f>
        <v>0</v>
      </c>
      <c r="K526" s="208" t="s">
        <v>164</v>
      </c>
      <c r="L526" s="46"/>
      <c r="M526" s="213" t="s">
        <v>19</v>
      </c>
      <c r="N526" s="214" t="s">
        <v>41</v>
      </c>
      <c r="O526" s="86"/>
      <c r="P526" s="215">
        <f>O526*H526</f>
        <v>0</v>
      </c>
      <c r="Q526" s="215">
        <v>0</v>
      </c>
      <c r="R526" s="215">
        <f>Q526*H526</f>
        <v>0</v>
      </c>
      <c r="S526" s="215">
        <v>0.058999999999999997</v>
      </c>
      <c r="T526" s="216">
        <f>S526*H526</f>
        <v>6.3613799999999996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165</v>
      </c>
      <c r="AT526" s="217" t="s">
        <v>160</v>
      </c>
      <c r="AU526" s="217" t="s">
        <v>80</v>
      </c>
      <c r="AY526" s="19" t="s">
        <v>158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78</v>
      </c>
      <c r="BK526" s="218">
        <f>ROUND(I526*H526,2)</f>
        <v>0</v>
      </c>
      <c r="BL526" s="19" t="s">
        <v>165</v>
      </c>
      <c r="BM526" s="217" t="s">
        <v>839</v>
      </c>
    </row>
    <row r="527" s="2" customFormat="1">
      <c r="A527" s="40"/>
      <c r="B527" s="41"/>
      <c r="C527" s="42"/>
      <c r="D527" s="219" t="s">
        <v>167</v>
      </c>
      <c r="E527" s="42"/>
      <c r="F527" s="220" t="s">
        <v>840</v>
      </c>
      <c r="G527" s="42"/>
      <c r="H527" s="42"/>
      <c r="I527" s="221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167</v>
      </c>
      <c r="AU527" s="19" t="s">
        <v>80</v>
      </c>
    </row>
    <row r="528" s="13" customFormat="1">
      <c r="A528" s="13"/>
      <c r="B528" s="224"/>
      <c r="C528" s="225"/>
      <c r="D528" s="226" t="s">
        <v>169</v>
      </c>
      <c r="E528" s="227" t="s">
        <v>19</v>
      </c>
      <c r="F528" s="228" t="s">
        <v>841</v>
      </c>
      <c r="G528" s="225"/>
      <c r="H528" s="227" t="s">
        <v>19</v>
      </c>
      <c r="I528" s="229"/>
      <c r="J528" s="225"/>
      <c r="K528" s="225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169</v>
      </c>
      <c r="AU528" s="234" t="s">
        <v>80</v>
      </c>
      <c r="AV528" s="13" t="s">
        <v>78</v>
      </c>
      <c r="AW528" s="13" t="s">
        <v>32</v>
      </c>
      <c r="AX528" s="13" t="s">
        <v>70</v>
      </c>
      <c r="AY528" s="234" t="s">
        <v>158</v>
      </c>
    </row>
    <row r="529" s="14" customFormat="1">
      <c r="A529" s="14"/>
      <c r="B529" s="235"/>
      <c r="C529" s="236"/>
      <c r="D529" s="226" t="s">
        <v>169</v>
      </c>
      <c r="E529" s="237" t="s">
        <v>19</v>
      </c>
      <c r="F529" s="238" t="s">
        <v>842</v>
      </c>
      <c r="G529" s="236"/>
      <c r="H529" s="239">
        <v>7.4900000000000002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5" t="s">
        <v>169</v>
      </c>
      <c r="AU529" s="245" t="s">
        <v>80</v>
      </c>
      <c r="AV529" s="14" t="s">
        <v>80</v>
      </c>
      <c r="AW529" s="14" t="s">
        <v>32</v>
      </c>
      <c r="AX529" s="14" t="s">
        <v>70</v>
      </c>
      <c r="AY529" s="245" t="s">
        <v>158</v>
      </c>
    </row>
    <row r="530" s="13" customFormat="1">
      <c r="A530" s="13"/>
      <c r="B530" s="224"/>
      <c r="C530" s="225"/>
      <c r="D530" s="226" t="s">
        <v>169</v>
      </c>
      <c r="E530" s="227" t="s">
        <v>19</v>
      </c>
      <c r="F530" s="228" t="s">
        <v>843</v>
      </c>
      <c r="G530" s="225"/>
      <c r="H530" s="227" t="s">
        <v>19</v>
      </c>
      <c r="I530" s="229"/>
      <c r="J530" s="225"/>
      <c r="K530" s="225"/>
      <c r="L530" s="230"/>
      <c r="M530" s="231"/>
      <c r="N530" s="232"/>
      <c r="O530" s="232"/>
      <c r="P530" s="232"/>
      <c r="Q530" s="232"/>
      <c r="R530" s="232"/>
      <c r="S530" s="232"/>
      <c r="T530" s="23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4" t="s">
        <v>169</v>
      </c>
      <c r="AU530" s="234" t="s">
        <v>80</v>
      </c>
      <c r="AV530" s="13" t="s">
        <v>78</v>
      </c>
      <c r="AW530" s="13" t="s">
        <v>32</v>
      </c>
      <c r="AX530" s="13" t="s">
        <v>70</v>
      </c>
      <c r="AY530" s="234" t="s">
        <v>158</v>
      </c>
    </row>
    <row r="531" s="14" customFormat="1">
      <c r="A531" s="14"/>
      <c r="B531" s="235"/>
      <c r="C531" s="236"/>
      <c r="D531" s="226" t="s">
        <v>169</v>
      </c>
      <c r="E531" s="237" t="s">
        <v>19</v>
      </c>
      <c r="F531" s="238" t="s">
        <v>844</v>
      </c>
      <c r="G531" s="236"/>
      <c r="H531" s="239">
        <v>8.0709999999999997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5" t="s">
        <v>169</v>
      </c>
      <c r="AU531" s="245" t="s">
        <v>80</v>
      </c>
      <c r="AV531" s="14" t="s">
        <v>80</v>
      </c>
      <c r="AW531" s="14" t="s">
        <v>32</v>
      </c>
      <c r="AX531" s="14" t="s">
        <v>70</v>
      </c>
      <c r="AY531" s="245" t="s">
        <v>158</v>
      </c>
    </row>
    <row r="532" s="13" customFormat="1">
      <c r="A532" s="13"/>
      <c r="B532" s="224"/>
      <c r="C532" s="225"/>
      <c r="D532" s="226" t="s">
        <v>169</v>
      </c>
      <c r="E532" s="227" t="s">
        <v>19</v>
      </c>
      <c r="F532" s="228" t="s">
        <v>845</v>
      </c>
      <c r="G532" s="225"/>
      <c r="H532" s="227" t="s">
        <v>19</v>
      </c>
      <c r="I532" s="229"/>
      <c r="J532" s="225"/>
      <c r="K532" s="225"/>
      <c r="L532" s="230"/>
      <c r="M532" s="231"/>
      <c r="N532" s="232"/>
      <c r="O532" s="232"/>
      <c r="P532" s="232"/>
      <c r="Q532" s="232"/>
      <c r="R532" s="232"/>
      <c r="S532" s="232"/>
      <c r="T532" s="23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4" t="s">
        <v>169</v>
      </c>
      <c r="AU532" s="234" t="s">
        <v>80</v>
      </c>
      <c r="AV532" s="13" t="s">
        <v>78</v>
      </c>
      <c r="AW532" s="13" t="s">
        <v>32</v>
      </c>
      <c r="AX532" s="13" t="s">
        <v>70</v>
      </c>
      <c r="AY532" s="234" t="s">
        <v>158</v>
      </c>
    </row>
    <row r="533" s="14" customFormat="1">
      <c r="A533" s="14"/>
      <c r="B533" s="235"/>
      <c r="C533" s="236"/>
      <c r="D533" s="226" t="s">
        <v>169</v>
      </c>
      <c r="E533" s="237" t="s">
        <v>19</v>
      </c>
      <c r="F533" s="238" t="s">
        <v>846</v>
      </c>
      <c r="G533" s="236"/>
      <c r="H533" s="239">
        <v>2.867</v>
      </c>
      <c r="I533" s="240"/>
      <c r="J533" s="236"/>
      <c r="K533" s="236"/>
      <c r="L533" s="241"/>
      <c r="M533" s="242"/>
      <c r="N533" s="243"/>
      <c r="O533" s="243"/>
      <c r="P533" s="243"/>
      <c r="Q533" s="243"/>
      <c r="R533" s="243"/>
      <c r="S533" s="243"/>
      <c r="T533" s="24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5" t="s">
        <v>169</v>
      </c>
      <c r="AU533" s="245" t="s">
        <v>80</v>
      </c>
      <c r="AV533" s="14" t="s">
        <v>80</v>
      </c>
      <c r="AW533" s="14" t="s">
        <v>32</v>
      </c>
      <c r="AX533" s="14" t="s">
        <v>70</v>
      </c>
      <c r="AY533" s="245" t="s">
        <v>158</v>
      </c>
    </row>
    <row r="534" s="13" customFormat="1">
      <c r="A534" s="13"/>
      <c r="B534" s="224"/>
      <c r="C534" s="225"/>
      <c r="D534" s="226" t="s">
        <v>169</v>
      </c>
      <c r="E534" s="227" t="s">
        <v>19</v>
      </c>
      <c r="F534" s="228" t="s">
        <v>847</v>
      </c>
      <c r="G534" s="225"/>
      <c r="H534" s="227" t="s">
        <v>19</v>
      </c>
      <c r="I534" s="229"/>
      <c r="J534" s="225"/>
      <c r="K534" s="225"/>
      <c r="L534" s="230"/>
      <c r="M534" s="231"/>
      <c r="N534" s="232"/>
      <c r="O534" s="232"/>
      <c r="P534" s="232"/>
      <c r="Q534" s="232"/>
      <c r="R534" s="232"/>
      <c r="S534" s="232"/>
      <c r="T534" s="23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4" t="s">
        <v>169</v>
      </c>
      <c r="AU534" s="234" t="s">
        <v>80</v>
      </c>
      <c r="AV534" s="13" t="s">
        <v>78</v>
      </c>
      <c r="AW534" s="13" t="s">
        <v>32</v>
      </c>
      <c r="AX534" s="13" t="s">
        <v>70</v>
      </c>
      <c r="AY534" s="234" t="s">
        <v>158</v>
      </c>
    </row>
    <row r="535" s="14" customFormat="1">
      <c r="A535" s="14"/>
      <c r="B535" s="235"/>
      <c r="C535" s="236"/>
      <c r="D535" s="226" t="s">
        <v>169</v>
      </c>
      <c r="E535" s="237" t="s">
        <v>19</v>
      </c>
      <c r="F535" s="238" t="s">
        <v>848</v>
      </c>
      <c r="G535" s="236"/>
      <c r="H535" s="239">
        <v>7.0510000000000002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5" t="s">
        <v>169</v>
      </c>
      <c r="AU535" s="245" t="s">
        <v>80</v>
      </c>
      <c r="AV535" s="14" t="s">
        <v>80</v>
      </c>
      <c r="AW535" s="14" t="s">
        <v>32</v>
      </c>
      <c r="AX535" s="14" t="s">
        <v>70</v>
      </c>
      <c r="AY535" s="245" t="s">
        <v>158</v>
      </c>
    </row>
    <row r="536" s="13" customFormat="1">
      <c r="A536" s="13"/>
      <c r="B536" s="224"/>
      <c r="C536" s="225"/>
      <c r="D536" s="226" t="s">
        <v>169</v>
      </c>
      <c r="E536" s="227" t="s">
        <v>19</v>
      </c>
      <c r="F536" s="228" t="s">
        <v>849</v>
      </c>
      <c r="G536" s="225"/>
      <c r="H536" s="227" t="s">
        <v>19</v>
      </c>
      <c r="I536" s="229"/>
      <c r="J536" s="225"/>
      <c r="K536" s="225"/>
      <c r="L536" s="230"/>
      <c r="M536" s="231"/>
      <c r="N536" s="232"/>
      <c r="O536" s="232"/>
      <c r="P536" s="232"/>
      <c r="Q536" s="232"/>
      <c r="R536" s="232"/>
      <c r="S536" s="232"/>
      <c r="T536" s="23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4" t="s">
        <v>169</v>
      </c>
      <c r="AU536" s="234" t="s">
        <v>80</v>
      </c>
      <c r="AV536" s="13" t="s">
        <v>78</v>
      </c>
      <c r="AW536" s="13" t="s">
        <v>32</v>
      </c>
      <c r="AX536" s="13" t="s">
        <v>70</v>
      </c>
      <c r="AY536" s="234" t="s">
        <v>158</v>
      </c>
    </row>
    <row r="537" s="14" customFormat="1">
      <c r="A537" s="14"/>
      <c r="B537" s="235"/>
      <c r="C537" s="236"/>
      <c r="D537" s="226" t="s">
        <v>169</v>
      </c>
      <c r="E537" s="237" t="s">
        <v>19</v>
      </c>
      <c r="F537" s="238" t="s">
        <v>850</v>
      </c>
      <c r="G537" s="236"/>
      <c r="H537" s="239">
        <v>9.4529999999999994</v>
      </c>
      <c r="I537" s="240"/>
      <c r="J537" s="236"/>
      <c r="K537" s="236"/>
      <c r="L537" s="241"/>
      <c r="M537" s="242"/>
      <c r="N537" s="243"/>
      <c r="O537" s="243"/>
      <c r="P537" s="243"/>
      <c r="Q537" s="243"/>
      <c r="R537" s="243"/>
      <c r="S537" s="243"/>
      <c r="T537" s="24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5" t="s">
        <v>169</v>
      </c>
      <c r="AU537" s="245" t="s">
        <v>80</v>
      </c>
      <c r="AV537" s="14" t="s">
        <v>80</v>
      </c>
      <c r="AW537" s="14" t="s">
        <v>32</v>
      </c>
      <c r="AX537" s="14" t="s">
        <v>70</v>
      </c>
      <c r="AY537" s="245" t="s">
        <v>158</v>
      </c>
    </row>
    <row r="538" s="13" customFormat="1">
      <c r="A538" s="13"/>
      <c r="B538" s="224"/>
      <c r="C538" s="225"/>
      <c r="D538" s="226" t="s">
        <v>169</v>
      </c>
      <c r="E538" s="227" t="s">
        <v>19</v>
      </c>
      <c r="F538" s="228" t="s">
        <v>851</v>
      </c>
      <c r="G538" s="225"/>
      <c r="H538" s="227" t="s">
        <v>19</v>
      </c>
      <c r="I538" s="229"/>
      <c r="J538" s="225"/>
      <c r="K538" s="225"/>
      <c r="L538" s="230"/>
      <c r="M538" s="231"/>
      <c r="N538" s="232"/>
      <c r="O538" s="232"/>
      <c r="P538" s="232"/>
      <c r="Q538" s="232"/>
      <c r="R538" s="232"/>
      <c r="S538" s="232"/>
      <c r="T538" s="23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4" t="s">
        <v>169</v>
      </c>
      <c r="AU538" s="234" t="s">
        <v>80</v>
      </c>
      <c r="AV538" s="13" t="s">
        <v>78</v>
      </c>
      <c r="AW538" s="13" t="s">
        <v>32</v>
      </c>
      <c r="AX538" s="13" t="s">
        <v>70</v>
      </c>
      <c r="AY538" s="234" t="s">
        <v>158</v>
      </c>
    </row>
    <row r="539" s="14" customFormat="1">
      <c r="A539" s="14"/>
      <c r="B539" s="235"/>
      <c r="C539" s="236"/>
      <c r="D539" s="226" t="s">
        <v>169</v>
      </c>
      <c r="E539" s="237" t="s">
        <v>19</v>
      </c>
      <c r="F539" s="238" t="s">
        <v>852</v>
      </c>
      <c r="G539" s="236"/>
      <c r="H539" s="239">
        <v>3.8319999999999999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5" t="s">
        <v>169</v>
      </c>
      <c r="AU539" s="245" t="s">
        <v>80</v>
      </c>
      <c r="AV539" s="14" t="s">
        <v>80</v>
      </c>
      <c r="AW539" s="14" t="s">
        <v>32</v>
      </c>
      <c r="AX539" s="14" t="s">
        <v>70</v>
      </c>
      <c r="AY539" s="245" t="s">
        <v>158</v>
      </c>
    </row>
    <row r="540" s="13" customFormat="1">
      <c r="A540" s="13"/>
      <c r="B540" s="224"/>
      <c r="C540" s="225"/>
      <c r="D540" s="226" t="s">
        <v>169</v>
      </c>
      <c r="E540" s="227" t="s">
        <v>19</v>
      </c>
      <c r="F540" s="228" t="s">
        <v>853</v>
      </c>
      <c r="G540" s="225"/>
      <c r="H540" s="227" t="s">
        <v>19</v>
      </c>
      <c r="I540" s="229"/>
      <c r="J540" s="225"/>
      <c r="K540" s="225"/>
      <c r="L540" s="230"/>
      <c r="M540" s="231"/>
      <c r="N540" s="232"/>
      <c r="O540" s="232"/>
      <c r="P540" s="232"/>
      <c r="Q540" s="232"/>
      <c r="R540" s="232"/>
      <c r="S540" s="232"/>
      <c r="T540" s="23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4" t="s">
        <v>169</v>
      </c>
      <c r="AU540" s="234" t="s">
        <v>80</v>
      </c>
      <c r="AV540" s="13" t="s">
        <v>78</v>
      </c>
      <c r="AW540" s="13" t="s">
        <v>32</v>
      </c>
      <c r="AX540" s="13" t="s">
        <v>70</v>
      </c>
      <c r="AY540" s="234" t="s">
        <v>158</v>
      </c>
    </row>
    <row r="541" s="14" customFormat="1">
      <c r="A541" s="14"/>
      <c r="B541" s="235"/>
      <c r="C541" s="236"/>
      <c r="D541" s="226" t="s">
        <v>169</v>
      </c>
      <c r="E541" s="237" t="s">
        <v>19</v>
      </c>
      <c r="F541" s="238" t="s">
        <v>854</v>
      </c>
      <c r="G541" s="236"/>
      <c r="H541" s="239">
        <v>5.2830000000000004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5" t="s">
        <v>169</v>
      </c>
      <c r="AU541" s="245" t="s">
        <v>80</v>
      </c>
      <c r="AV541" s="14" t="s">
        <v>80</v>
      </c>
      <c r="AW541" s="14" t="s">
        <v>32</v>
      </c>
      <c r="AX541" s="14" t="s">
        <v>70</v>
      </c>
      <c r="AY541" s="245" t="s">
        <v>158</v>
      </c>
    </row>
    <row r="542" s="13" customFormat="1">
      <c r="A542" s="13"/>
      <c r="B542" s="224"/>
      <c r="C542" s="225"/>
      <c r="D542" s="226" t="s">
        <v>169</v>
      </c>
      <c r="E542" s="227" t="s">
        <v>19</v>
      </c>
      <c r="F542" s="228" t="s">
        <v>855</v>
      </c>
      <c r="G542" s="225"/>
      <c r="H542" s="227" t="s">
        <v>19</v>
      </c>
      <c r="I542" s="229"/>
      <c r="J542" s="225"/>
      <c r="K542" s="225"/>
      <c r="L542" s="230"/>
      <c r="M542" s="231"/>
      <c r="N542" s="232"/>
      <c r="O542" s="232"/>
      <c r="P542" s="232"/>
      <c r="Q542" s="232"/>
      <c r="R542" s="232"/>
      <c r="S542" s="232"/>
      <c r="T542" s="23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4" t="s">
        <v>169</v>
      </c>
      <c r="AU542" s="234" t="s">
        <v>80</v>
      </c>
      <c r="AV542" s="13" t="s">
        <v>78</v>
      </c>
      <c r="AW542" s="13" t="s">
        <v>32</v>
      </c>
      <c r="AX542" s="13" t="s">
        <v>70</v>
      </c>
      <c r="AY542" s="234" t="s">
        <v>158</v>
      </c>
    </row>
    <row r="543" s="14" customFormat="1">
      <c r="A543" s="14"/>
      <c r="B543" s="235"/>
      <c r="C543" s="236"/>
      <c r="D543" s="226" t="s">
        <v>169</v>
      </c>
      <c r="E543" s="237" t="s">
        <v>19</v>
      </c>
      <c r="F543" s="238" t="s">
        <v>856</v>
      </c>
      <c r="G543" s="236"/>
      <c r="H543" s="239">
        <v>5.9939999999999998</v>
      </c>
      <c r="I543" s="240"/>
      <c r="J543" s="236"/>
      <c r="K543" s="236"/>
      <c r="L543" s="241"/>
      <c r="M543" s="242"/>
      <c r="N543" s="243"/>
      <c r="O543" s="243"/>
      <c r="P543" s="243"/>
      <c r="Q543" s="243"/>
      <c r="R543" s="243"/>
      <c r="S543" s="243"/>
      <c r="T543" s="24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5" t="s">
        <v>169</v>
      </c>
      <c r="AU543" s="245" t="s">
        <v>80</v>
      </c>
      <c r="AV543" s="14" t="s">
        <v>80</v>
      </c>
      <c r="AW543" s="14" t="s">
        <v>32</v>
      </c>
      <c r="AX543" s="14" t="s">
        <v>70</v>
      </c>
      <c r="AY543" s="245" t="s">
        <v>158</v>
      </c>
    </row>
    <row r="544" s="13" customFormat="1">
      <c r="A544" s="13"/>
      <c r="B544" s="224"/>
      <c r="C544" s="225"/>
      <c r="D544" s="226" t="s">
        <v>169</v>
      </c>
      <c r="E544" s="227" t="s">
        <v>19</v>
      </c>
      <c r="F544" s="228" t="s">
        <v>857</v>
      </c>
      <c r="G544" s="225"/>
      <c r="H544" s="227" t="s">
        <v>19</v>
      </c>
      <c r="I544" s="229"/>
      <c r="J544" s="225"/>
      <c r="K544" s="225"/>
      <c r="L544" s="230"/>
      <c r="M544" s="231"/>
      <c r="N544" s="232"/>
      <c r="O544" s="232"/>
      <c r="P544" s="232"/>
      <c r="Q544" s="232"/>
      <c r="R544" s="232"/>
      <c r="S544" s="232"/>
      <c r="T544" s="23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4" t="s">
        <v>169</v>
      </c>
      <c r="AU544" s="234" t="s">
        <v>80</v>
      </c>
      <c r="AV544" s="13" t="s">
        <v>78</v>
      </c>
      <c r="AW544" s="13" t="s">
        <v>32</v>
      </c>
      <c r="AX544" s="13" t="s">
        <v>70</v>
      </c>
      <c r="AY544" s="234" t="s">
        <v>158</v>
      </c>
    </row>
    <row r="545" s="14" customFormat="1">
      <c r="A545" s="14"/>
      <c r="B545" s="235"/>
      <c r="C545" s="236"/>
      <c r="D545" s="226" t="s">
        <v>169</v>
      </c>
      <c r="E545" s="237" t="s">
        <v>19</v>
      </c>
      <c r="F545" s="238" t="s">
        <v>858</v>
      </c>
      <c r="G545" s="236"/>
      <c r="H545" s="239">
        <v>4.5830000000000002</v>
      </c>
      <c r="I545" s="240"/>
      <c r="J545" s="236"/>
      <c r="K545" s="236"/>
      <c r="L545" s="241"/>
      <c r="M545" s="242"/>
      <c r="N545" s="243"/>
      <c r="O545" s="243"/>
      <c r="P545" s="243"/>
      <c r="Q545" s="243"/>
      <c r="R545" s="243"/>
      <c r="S545" s="243"/>
      <c r="T545" s="24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5" t="s">
        <v>169</v>
      </c>
      <c r="AU545" s="245" t="s">
        <v>80</v>
      </c>
      <c r="AV545" s="14" t="s">
        <v>80</v>
      </c>
      <c r="AW545" s="14" t="s">
        <v>32</v>
      </c>
      <c r="AX545" s="14" t="s">
        <v>70</v>
      </c>
      <c r="AY545" s="245" t="s">
        <v>158</v>
      </c>
    </row>
    <row r="546" s="13" customFormat="1">
      <c r="A546" s="13"/>
      <c r="B546" s="224"/>
      <c r="C546" s="225"/>
      <c r="D546" s="226" t="s">
        <v>169</v>
      </c>
      <c r="E546" s="227" t="s">
        <v>19</v>
      </c>
      <c r="F546" s="228" t="s">
        <v>859</v>
      </c>
      <c r="G546" s="225"/>
      <c r="H546" s="227" t="s">
        <v>19</v>
      </c>
      <c r="I546" s="229"/>
      <c r="J546" s="225"/>
      <c r="K546" s="225"/>
      <c r="L546" s="230"/>
      <c r="M546" s="231"/>
      <c r="N546" s="232"/>
      <c r="O546" s="232"/>
      <c r="P546" s="232"/>
      <c r="Q546" s="232"/>
      <c r="R546" s="232"/>
      <c r="S546" s="232"/>
      <c r="T546" s="23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4" t="s">
        <v>169</v>
      </c>
      <c r="AU546" s="234" t="s">
        <v>80</v>
      </c>
      <c r="AV546" s="13" t="s">
        <v>78</v>
      </c>
      <c r="AW546" s="13" t="s">
        <v>32</v>
      </c>
      <c r="AX546" s="13" t="s">
        <v>70</v>
      </c>
      <c r="AY546" s="234" t="s">
        <v>158</v>
      </c>
    </row>
    <row r="547" s="14" customFormat="1">
      <c r="A547" s="14"/>
      <c r="B547" s="235"/>
      <c r="C547" s="236"/>
      <c r="D547" s="226" t="s">
        <v>169</v>
      </c>
      <c r="E547" s="237" t="s">
        <v>19</v>
      </c>
      <c r="F547" s="238" t="s">
        <v>860</v>
      </c>
      <c r="G547" s="236"/>
      <c r="H547" s="239">
        <v>2.9020000000000001</v>
      </c>
      <c r="I547" s="240"/>
      <c r="J547" s="236"/>
      <c r="K547" s="236"/>
      <c r="L547" s="241"/>
      <c r="M547" s="242"/>
      <c r="N547" s="243"/>
      <c r="O547" s="243"/>
      <c r="P547" s="243"/>
      <c r="Q547" s="243"/>
      <c r="R547" s="243"/>
      <c r="S547" s="243"/>
      <c r="T547" s="24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5" t="s">
        <v>169</v>
      </c>
      <c r="AU547" s="245" t="s">
        <v>80</v>
      </c>
      <c r="AV547" s="14" t="s">
        <v>80</v>
      </c>
      <c r="AW547" s="14" t="s">
        <v>32</v>
      </c>
      <c r="AX547" s="14" t="s">
        <v>70</v>
      </c>
      <c r="AY547" s="245" t="s">
        <v>158</v>
      </c>
    </row>
    <row r="548" s="13" customFormat="1">
      <c r="A548" s="13"/>
      <c r="B548" s="224"/>
      <c r="C548" s="225"/>
      <c r="D548" s="226" t="s">
        <v>169</v>
      </c>
      <c r="E548" s="227" t="s">
        <v>19</v>
      </c>
      <c r="F548" s="228" t="s">
        <v>861</v>
      </c>
      <c r="G548" s="225"/>
      <c r="H548" s="227" t="s">
        <v>19</v>
      </c>
      <c r="I548" s="229"/>
      <c r="J548" s="225"/>
      <c r="K548" s="225"/>
      <c r="L548" s="230"/>
      <c r="M548" s="231"/>
      <c r="N548" s="232"/>
      <c r="O548" s="232"/>
      <c r="P548" s="232"/>
      <c r="Q548" s="232"/>
      <c r="R548" s="232"/>
      <c r="S548" s="232"/>
      <c r="T548" s="23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4" t="s">
        <v>169</v>
      </c>
      <c r="AU548" s="234" t="s">
        <v>80</v>
      </c>
      <c r="AV548" s="13" t="s">
        <v>78</v>
      </c>
      <c r="AW548" s="13" t="s">
        <v>32</v>
      </c>
      <c r="AX548" s="13" t="s">
        <v>70</v>
      </c>
      <c r="AY548" s="234" t="s">
        <v>158</v>
      </c>
    </row>
    <row r="549" s="14" customFormat="1">
      <c r="A549" s="14"/>
      <c r="B549" s="235"/>
      <c r="C549" s="236"/>
      <c r="D549" s="226" t="s">
        <v>169</v>
      </c>
      <c r="E549" s="237" t="s">
        <v>19</v>
      </c>
      <c r="F549" s="238" t="s">
        <v>862</v>
      </c>
      <c r="G549" s="236"/>
      <c r="H549" s="239">
        <v>9.1999999999999993</v>
      </c>
      <c r="I549" s="240"/>
      <c r="J549" s="236"/>
      <c r="K549" s="236"/>
      <c r="L549" s="241"/>
      <c r="M549" s="242"/>
      <c r="N549" s="243"/>
      <c r="O549" s="243"/>
      <c r="P549" s="243"/>
      <c r="Q549" s="243"/>
      <c r="R549" s="243"/>
      <c r="S549" s="243"/>
      <c r="T549" s="24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5" t="s">
        <v>169</v>
      </c>
      <c r="AU549" s="245" t="s">
        <v>80</v>
      </c>
      <c r="AV549" s="14" t="s">
        <v>80</v>
      </c>
      <c r="AW549" s="14" t="s">
        <v>32</v>
      </c>
      <c r="AX549" s="14" t="s">
        <v>70</v>
      </c>
      <c r="AY549" s="245" t="s">
        <v>158</v>
      </c>
    </row>
    <row r="550" s="13" customFormat="1">
      <c r="A550" s="13"/>
      <c r="B550" s="224"/>
      <c r="C550" s="225"/>
      <c r="D550" s="226" t="s">
        <v>169</v>
      </c>
      <c r="E550" s="227" t="s">
        <v>19</v>
      </c>
      <c r="F550" s="228" t="s">
        <v>863</v>
      </c>
      <c r="G550" s="225"/>
      <c r="H550" s="227" t="s">
        <v>19</v>
      </c>
      <c r="I550" s="229"/>
      <c r="J550" s="225"/>
      <c r="K550" s="225"/>
      <c r="L550" s="230"/>
      <c r="M550" s="231"/>
      <c r="N550" s="232"/>
      <c r="O550" s="232"/>
      <c r="P550" s="232"/>
      <c r="Q550" s="232"/>
      <c r="R550" s="232"/>
      <c r="S550" s="232"/>
      <c r="T550" s="23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4" t="s">
        <v>169</v>
      </c>
      <c r="AU550" s="234" t="s">
        <v>80</v>
      </c>
      <c r="AV550" s="13" t="s">
        <v>78</v>
      </c>
      <c r="AW550" s="13" t="s">
        <v>32</v>
      </c>
      <c r="AX550" s="13" t="s">
        <v>70</v>
      </c>
      <c r="AY550" s="234" t="s">
        <v>158</v>
      </c>
    </row>
    <row r="551" s="14" customFormat="1">
      <c r="A551" s="14"/>
      <c r="B551" s="235"/>
      <c r="C551" s="236"/>
      <c r="D551" s="226" t="s">
        <v>169</v>
      </c>
      <c r="E551" s="237" t="s">
        <v>19</v>
      </c>
      <c r="F551" s="238" t="s">
        <v>864</v>
      </c>
      <c r="G551" s="236"/>
      <c r="H551" s="239">
        <v>6.516</v>
      </c>
      <c r="I551" s="240"/>
      <c r="J551" s="236"/>
      <c r="K551" s="236"/>
      <c r="L551" s="241"/>
      <c r="M551" s="242"/>
      <c r="N551" s="243"/>
      <c r="O551" s="243"/>
      <c r="P551" s="243"/>
      <c r="Q551" s="243"/>
      <c r="R551" s="243"/>
      <c r="S551" s="243"/>
      <c r="T551" s="24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5" t="s">
        <v>169</v>
      </c>
      <c r="AU551" s="245" t="s">
        <v>80</v>
      </c>
      <c r="AV551" s="14" t="s">
        <v>80</v>
      </c>
      <c r="AW551" s="14" t="s">
        <v>32</v>
      </c>
      <c r="AX551" s="14" t="s">
        <v>70</v>
      </c>
      <c r="AY551" s="245" t="s">
        <v>158</v>
      </c>
    </row>
    <row r="552" s="13" customFormat="1">
      <c r="A552" s="13"/>
      <c r="B552" s="224"/>
      <c r="C552" s="225"/>
      <c r="D552" s="226" t="s">
        <v>169</v>
      </c>
      <c r="E552" s="227" t="s">
        <v>19</v>
      </c>
      <c r="F552" s="228" t="s">
        <v>865</v>
      </c>
      <c r="G552" s="225"/>
      <c r="H552" s="227" t="s">
        <v>19</v>
      </c>
      <c r="I552" s="229"/>
      <c r="J552" s="225"/>
      <c r="K552" s="225"/>
      <c r="L552" s="230"/>
      <c r="M552" s="231"/>
      <c r="N552" s="232"/>
      <c r="O552" s="232"/>
      <c r="P552" s="232"/>
      <c r="Q552" s="232"/>
      <c r="R552" s="232"/>
      <c r="S552" s="232"/>
      <c r="T552" s="23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4" t="s">
        <v>169</v>
      </c>
      <c r="AU552" s="234" t="s">
        <v>80</v>
      </c>
      <c r="AV552" s="13" t="s">
        <v>78</v>
      </c>
      <c r="AW552" s="13" t="s">
        <v>32</v>
      </c>
      <c r="AX552" s="13" t="s">
        <v>70</v>
      </c>
      <c r="AY552" s="234" t="s">
        <v>158</v>
      </c>
    </row>
    <row r="553" s="14" customFormat="1">
      <c r="A553" s="14"/>
      <c r="B553" s="235"/>
      <c r="C553" s="236"/>
      <c r="D553" s="226" t="s">
        <v>169</v>
      </c>
      <c r="E553" s="237" t="s">
        <v>19</v>
      </c>
      <c r="F553" s="238" t="s">
        <v>866</v>
      </c>
      <c r="G553" s="236"/>
      <c r="H553" s="239">
        <v>3.0779999999999998</v>
      </c>
      <c r="I553" s="240"/>
      <c r="J553" s="236"/>
      <c r="K553" s="236"/>
      <c r="L553" s="241"/>
      <c r="M553" s="242"/>
      <c r="N553" s="243"/>
      <c r="O553" s="243"/>
      <c r="P553" s="243"/>
      <c r="Q553" s="243"/>
      <c r="R553" s="243"/>
      <c r="S553" s="243"/>
      <c r="T553" s="24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5" t="s">
        <v>169</v>
      </c>
      <c r="AU553" s="245" t="s">
        <v>80</v>
      </c>
      <c r="AV553" s="14" t="s">
        <v>80</v>
      </c>
      <c r="AW553" s="14" t="s">
        <v>32</v>
      </c>
      <c r="AX553" s="14" t="s">
        <v>70</v>
      </c>
      <c r="AY553" s="245" t="s">
        <v>158</v>
      </c>
    </row>
    <row r="554" s="13" customFormat="1">
      <c r="A554" s="13"/>
      <c r="B554" s="224"/>
      <c r="C554" s="225"/>
      <c r="D554" s="226" t="s">
        <v>169</v>
      </c>
      <c r="E554" s="227" t="s">
        <v>19</v>
      </c>
      <c r="F554" s="228" t="s">
        <v>867</v>
      </c>
      <c r="G554" s="225"/>
      <c r="H554" s="227" t="s">
        <v>19</v>
      </c>
      <c r="I554" s="229"/>
      <c r="J554" s="225"/>
      <c r="K554" s="225"/>
      <c r="L554" s="230"/>
      <c r="M554" s="231"/>
      <c r="N554" s="232"/>
      <c r="O554" s="232"/>
      <c r="P554" s="232"/>
      <c r="Q554" s="232"/>
      <c r="R554" s="232"/>
      <c r="S554" s="232"/>
      <c r="T554" s="23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4" t="s">
        <v>169</v>
      </c>
      <c r="AU554" s="234" t="s">
        <v>80</v>
      </c>
      <c r="AV554" s="13" t="s">
        <v>78</v>
      </c>
      <c r="AW554" s="13" t="s">
        <v>32</v>
      </c>
      <c r="AX554" s="13" t="s">
        <v>70</v>
      </c>
      <c r="AY554" s="234" t="s">
        <v>158</v>
      </c>
    </row>
    <row r="555" s="14" customFormat="1">
      <c r="A555" s="14"/>
      <c r="B555" s="235"/>
      <c r="C555" s="236"/>
      <c r="D555" s="226" t="s">
        <v>169</v>
      </c>
      <c r="E555" s="237" t="s">
        <v>19</v>
      </c>
      <c r="F555" s="238" t="s">
        <v>868</v>
      </c>
      <c r="G555" s="236"/>
      <c r="H555" s="239">
        <v>1.8129999999999999</v>
      </c>
      <c r="I555" s="240"/>
      <c r="J555" s="236"/>
      <c r="K555" s="236"/>
      <c r="L555" s="241"/>
      <c r="M555" s="242"/>
      <c r="N555" s="243"/>
      <c r="O555" s="243"/>
      <c r="P555" s="243"/>
      <c r="Q555" s="243"/>
      <c r="R555" s="243"/>
      <c r="S555" s="243"/>
      <c r="T555" s="24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5" t="s">
        <v>169</v>
      </c>
      <c r="AU555" s="245" t="s">
        <v>80</v>
      </c>
      <c r="AV555" s="14" t="s">
        <v>80</v>
      </c>
      <c r="AW555" s="14" t="s">
        <v>32</v>
      </c>
      <c r="AX555" s="14" t="s">
        <v>70</v>
      </c>
      <c r="AY555" s="245" t="s">
        <v>158</v>
      </c>
    </row>
    <row r="556" s="13" customFormat="1">
      <c r="A556" s="13"/>
      <c r="B556" s="224"/>
      <c r="C556" s="225"/>
      <c r="D556" s="226" t="s">
        <v>169</v>
      </c>
      <c r="E556" s="227" t="s">
        <v>19</v>
      </c>
      <c r="F556" s="228" t="s">
        <v>869</v>
      </c>
      <c r="G556" s="225"/>
      <c r="H556" s="227" t="s">
        <v>19</v>
      </c>
      <c r="I556" s="229"/>
      <c r="J556" s="225"/>
      <c r="K556" s="225"/>
      <c r="L556" s="230"/>
      <c r="M556" s="231"/>
      <c r="N556" s="232"/>
      <c r="O556" s="232"/>
      <c r="P556" s="232"/>
      <c r="Q556" s="232"/>
      <c r="R556" s="232"/>
      <c r="S556" s="232"/>
      <c r="T556" s="23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4" t="s">
        <v>169</v>
      </c>
      <c r="AU556" s="234" t="s">
        <v>80</v>
      </c>
      <c r="AV556" s="13" t="s">
        <v>78</v>
      </c>
      <c r="AW556" s="13" t="s">
        <v>32</v>
      </c>
      <c r="AX556" s="13" t="s">
        <v>70</v>
      </c>
      <c r="AY556" s="234" t="s">
        <v>158</v>
      </c>
    </row>
    <row r="557" s="14" customFormat="1">
      <c r="A557" s="14"/>
      <c r="B557" s="235"/>
      <c r="C557" s="236"/>
      <c r="D557" s="226" t="s">
        <v>169</v>
      </c>
      <c r="E557" s="237" t="s">
        <v>19</v>
      </c>
      <c r="F557" s="238" t="s">
        <v>870</v>
      </c>
      <c r="G557" s="236"/>
      <c r="H557" s="239">
        <v>11.682</v>
      </c>
      <c r="I557" s="240"/>
      <c r="J557" s="236"/>
      <c r="K557" s="236"/>
      <c r="L557" s="241"/>
      <c r="M557" s="242"/>
      <c r="N557" s="243"/>
      <c r="O557" s="243"/>
      <c r="P557" s="243"/>
      <c r="Q557" s="243"/>
      <c r="R557" s="243"/>
      <c r="S557" s="243"/>
      <c r="T557" s="24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5" t="s">
        <v>169</v>
      </c>
      <c r="AU557" s="245" t="s">
        <v>80</v>
      </c>
      <c r="AV557" s="14" t="s">
        <v>80</v>
      </c>
      <c r="AW557" s="14" t="s">
        <v>32</v>
      </c>
      <c r="AX557" s="14" t="s">
        <v>70</v>
      </c>
      <c r="AY557" s="245" t="s">
        <v>158</v>
      </c>
    </row>
    <row r="558" s="13" customFormat="1">
      <c r="A558" s="13"/>
      <c r="B558" s="224"/>
      <c r="C558" s="225"/>
      <c r="D558" s="226" t="s">
        <v>169</v>
      </c>
      <c r="E558" s="227" t="s">
        <v>19</v>
      </c>
      <c r="F558" s="228" t="s">
        <v>871</v>
      </c>
      <c r="G558" s="225"/>
      <c r="H558" s="227" t="s">
        <v>19</v>
      </c>
      <c r="I558" s="229"/>
      <c r="J558" s="225"/>
      <c r="K558" s="225"/>
      <c r="L558" s="230"/>
      <c r="M558" s="231"/>
      <c r="N558" s="232"/>
      <c r="O558" s="232"/>
      <c r="P558" s="232"/>
      <c r="Q558" s="232"/>
      <c r="R558" s="232"/>
      <c r="S558" s="232"/>
      <c r="T558" s="23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4" t="s">
        <v>169</v>
      </c>
      <c r="AU558" s="234" t="s">
        <v>80</v>
      </c>
      <c r="AV558" s="13" t="s">
        <v>78</v>
      </c>
      <c r="AW558" s="13" t="s">
        <v>32</v>
      </c>
      <c r="AX558" s="13" t="s">
        <v>70</v>
      </c>
      <c r="AY558" s="234" t="s">
        <v>158</v>
      </c>
    </row>
    <row r="559" s="14" customFormat="1">
      <c r="A559" s="14"/>
      <c r="B559" s="235"/>
      <c r="C559" s="236"/>
      <c r="D559" s="226" t="s">
        <v>169</v>
      </c>
      <c r="E559" s="237" t="s">
        <v>19</v>
      </c>
      <c r="F559" s="238" t="s">
        <v>872</v>
      </c>
      <c r="G559" s="236"/>
      <c r="H559" s="239">
        <v>9.8900000000000006</v>
      </c>
      <c r="I559" s="240"/>
      <c r="J559" s="236"/>
      <c r="K559" s="236"/>
      <c r="L559" s="241"/>
      <c r="M559" s="242"/>
      <c r="N559" s="243"/>
      <c r="O559" s="243"/>
      <c r="P559" s="243"/>
      <c r="Q559" s="243"/>
      <c r="R559" s="243"/>
      <c r="S559" s="243"/>
      <c r="T559" s="24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5" t="s">
        <v>169</v>
      </c>
      <c r="AU559" s="245" t="s">
        <v>80</v>
      </c>
      <c r="AV559" s="14" t="s">
        <v>80</v>
      </c>
      <c r="AW559" s="14" t="s">
        <v>32</v>
      </c>
      <c r="AX559" s="14" t="s">
        <v>70</v>
      </c>
      <c r="AY559" s="245" t="s">
        <v>158</v>
      </c>
    </row>
    <row r="560" s="13" customFormat="1">
      <c r="A560" s="13"/>
      <c r="B560" s="224"/>
      <c r="C560" s="225"/>
      <c r="D560" s="226" t="s">
        <v>169</v>
      </c>
      <c r="E560" s="227" t="s">
        <v>19</v>
      </c>
      <c r="F560" s="228" t="s">
        <v>873</v>
      </c>
      <c r="G560" s="225"/>
      <c r="H560" s="227" t="s">
        <v>19</v>
      </c>
      <c r="I560" s="229"/>
      <c r="J560" s="225"/>
      <c r="K560" s="225"/>
      <c r="L560" s="230"/>
      <c r="M560" s="231"/>
      <c r="N560" s="232"/>
      <c r="O560" s="232"/>
      <c r="P560" s="232"/>
      <c r="Q560" s="232"/>
      <c r="R560" s="232"/>
      <c r="S560" s="232"/>
      <c r="T560" s="23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4" t="s">
        <v>169</v>
      </c>
      <c r="AU560" s="234" t="s">
        <v>80</v>
      </c>
      <c r="AV560" s="13" t="s">
        <v>78</v>
      </c>
      <c r="AW560" s="13" t="s">
        <v>32</v>
      </c>
      <c r="AX560" s="13" t="s">
        <v>70</v>
      </c>
      <c r="AY560" s="234" t="s">
        <v>158</v>
      </c>
    </row>
    <row r="561" s="14" customFormat="1">
      <c r="A561" s="14"/>
      <c r="B561" s="235"/>
      <c r="C561" s="236"/>
      <c r="D561" s="226" t="s">
        <v>169</v>
      </c>
      <c r="E561" s="237" t="s">
        <v>19</v>
      </c>
      <c r="F561" s="238" t="s">
        <v>874</v>
      </c>
      <c r="G561" s="236"/>
      <c r="H561" s="239">
        <v>2.98</v>
      </c>
      <c r="I561" s="240"/>
      <c r="J561" s="236"/>
      <c r="K561" s="236"/>
      <c r="L561" s="241"/>
      <c r="M561" s="242"/>
      <c r="N561" s="243"/>
      <c r="O561" s="243"/>
      <c r="P561" s="243"/>
      <c r="Q561" s="243"/>
      <c r="R561" s="243"/>
      <c r="S561" s="243"/>
      <c r="T561" s="24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5" t="s">
        <v>169</v>
      </c>
      <c r="AU561" s="245" t="s">
        <v>80</v>
      </c>
      <c r="AV561" s="14" t="s">
        <v>80</v>
      </c>
      <c r="AW561" s="14" t="s">
        <v>32</v>
      </c>
      <c r="AX561" s="14" t="s">
        <v>70</v>
      </c>
      <c r="AY561" s="245" t="s">
        <v>158</v>
      </c>
    </row>
    <row r="562" s="13" customFormat="1">
      <c r="A562" s="13"/>
      <c r="B562" s="224"/>
      <c r="C562" s="225"/>
      <c r="D562" s="226" t="s">
        <v>169</v>
      </c>
      <c r="E562" s="227" t="s">
        <v>19</v>
      </c>
      <c r="F562" s="228" t="s">
        <v>867</v>
      </c>
      <c r="G562" s="225"/>
      <c r="H562" s="227" t="s">
        <v>19</v>
      </c>
      <c r="I562" s="229"/>
      <c r="J562" s="225"/>
      <c r="K562" s="225"/>
      <c r="L562" s="230"/>
      <c r="M562" s="231"/>
      <c r="N562" s="232"/>
      <c r="O562" s="232"/>
      <c r="P562" s="232"/>
      <c r="Q562" s="232"/>
      <c r="R562" s="232"/>
      <c r="S562" s="232"/>
      <c r="T562" s="23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4" t="s">
        <v>169</v>
      </c>
      <c r="AU562" s="234" t="s">
        <v>80</v>
      </c>
      <c r="AV562" s="13" t="s">
        <v>78</v>
      </c>
      <c r="AW562" s="13" t="s">
        <v>32</v>
      </c>
      <c r="AX562" s="13" t="s">
        <v>70</v>
      </c>
      <c r="AY562" s="234" t="s">
        <v>158</v>
      </c>
    </row>
    <row r="563" s="14" customFormat="1">
      <c r="A563" s="14"/>
      <c r="B563" s="235"/>
      <c r="C563" s="236"/>
      <c r="D563" s="226" t="s">
        <v>169</v>
      </c>
      <c r="E563" s="237" t="s">
        <v>19</v>
      </c>
      <c r="F563" s="238" t="s">
        <v>868</v>
      </c>
      <c r="G563" s="236"/>
      <c r="H563" s="239">
        <v>1.8129999999999999</v>
      </c>
      <c r="I563" s="240"/>
      <c r="J563" s="236"/>
      <c r="K563" s="236"/>
      <c r="L563" s="241"/>
      <c r="M563" s="242"/>
      <c r="N563" s="243"/>
      <c r="O563" s="243"/>
      <c r="P563" s="243"/>
      <c r="Q563" s="243"/>
      <c r="R563" s="243"/>
      <c r="S563" s="243"/>
      <c r="T563" s="24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5" t="s">
        <v>169</v>
      </c>
      <c r="AU563" s="245" t="s">
        <v>80</v>
      </c>
      <c r="AV563" s="14" t="s">
        <v>80</v>
      </c>
      <c r="AW563" s="14" t="s">
        <v>32</v>
      </c>
      <c r="AX563" s="14" t="s">
        <v>70</v>
      </c>
      <c r="AY563" s="245" t="s">
        <v>158</v>
      </c>
    </row>
    <row r="564" s="13" customFormat="1">
      <c r="A564" s="13"/>
      <c r="B564" s="224"/>
      <c r="C564" s="225"/>
      <c r="D564" s="226" t="s">
        <v>169</v>
      </c>
      <c r="E564" s="227" t="s">
        <v>19</v>
      </c>
      <c r="F564" s="228" t="s">
        <v>875</v>
      </c>
      <c r="G564" s="225"/>
      <c r="H564" s="227" t="s">
        <v>19</v>
      </c>
      <c r="I564" s="229"/>
      <c r="J564" s="225"/>
      <c r="K564" s="225"/>
      <c r="L564" s="230"/>
      <c r="M564" s="231"/>
      <c r="N564" s="232"/>
      <c r="O564" s="232"/>
      <c r="P564" s="232"/>
      <c r="Q564" s="232"/>
      <c r="R564" s="232"/>
      <c r="S564" s="232"/>
      <c r="T564" s="23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4" t="s">
        <v>169</v>
      </c>
      <c r="AU564" s="234" t="s">
        <v>80</v>
      </c>
      <c r="AV564" s="13" t="s">
        <v>78</v>
      </c>
      <c r="AW564" s="13" t="s">
        <v>32</v>
      </c>
      <c r="AX564" s="13" t="s">
        <v>70</v>
      </c>
      <c r="AY564" s="234" t="s">
        <v>158</v>
      </c>
    </row>
    <row r="565" s="14" customFormat="1">
      <c r="A565" s="14"/>
      <c r="B565" s="235"/>
      <c r="C565" s="236"/>
      <c r="D565" s="226" t="s">
        <v>169</v>
      </c>
      <c r="E565" s="237" t="s">
        <v>19</v>
      </c>
      <c r="F565" s="238" t="s">
        <v>876</v>
      </c>
      <c r="G565" s="236"/>
      <c r="H565" s="239">
        <v>1.8899999999999999</v>
      </c>
      <c r="I565" s="240"/>
      <c r="J565" s="236"/>
      <c r="K565" s="236"/>
      <c r="L565" s="241"/>
      <c r="M565" s="242"/>
      <c r="N565" s="243"/>
      <c r="O565" s="243"/>
      <c r="P565" s="243"/>
      <c r="Q565" s="243"/>
      <c r="R565" s="243"/>
      <c r="S565" s="243"/>
      <c r="T565" s="24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5" t="s">
        <v>169</v>
      </c>
      <c r="AU565" s="245" t="s">
        <v>80</v>
      </c>
      <c r="AV565" s="14" t="s">
        <v>80</v>
      </c>
      <c r="AW565" s="14" t="s">
        <v>32</v>
      </c>
      <c r="AX565" s="14" t="s">
        <v>70</v>
      </c>
      <c r="AY565" s="245" t="s">
        <v>158</v>
      </c>
    </row>
    <row r="566" s="13" customFormat="1">
      <c r="A566" s="13"/>
      <c r="B566" s="224"/>
      <c r="C566" s="225"/>
      <c r="D566" s="226" t="s">
        <v>169</v>
      </c>
      <c r="E566" s="227" t="s">
        <v>19</v>
      </c>
      <c r="F566" s="228" t="s">
        <v>877</v>
      </c>
      <c r="G566" s="225"/>
      <c r="H566" s="227" t="s">
        <v>19</v>
      </c>
      <c r="I566" s="229"/>
      <c r="J566" s="225"/>
      <c r="K566" s="225"/>
      <c r="L566" s="230"/>
      <c r="M566" s="231"/>
      <c r="N566" s="232"/>
      <c r="O566" s="232"/>
      <c r="P566" s="232"/>
      <c r="Q566" s="232"/>
      <c r="R566" s="232"/>
      <c r="S566" s="232"/>
      <c r="T566" s="23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4" t="s">
        <v>169</v>
      </c>
      <c r="AU566" s="234" t="s">
        <v>80</v>
      </c>
      <c r="AV566" s="13" t="s">
        <v>78</v>
      </c>
      <c r="AW566" s="13" t="s">
        <v>32</v>
      </c>
      <c r="AX566" s="13" t="s">
        <v>70</v>
      </c>
      <c r="AY566" s="234" t="s">
        <v>158</v>
      </c>
    </row>
    <row r="567" s="14" customFormat="1">
      <c r="A567" s="14"/>
      <c r="B567" s="235"/>
      <c r="C567" s="236"/>
      <c r="D567" s="226" t="s">
        <v>169</v>
      </c>
      <c r="E567" s="237" t="s">
        <v>19</v>
      </c>
      <c r="F567" s="238" t="s">
        <v>878</v>
      </c>
      <c r="G567" s="236"/>
      <c r="H567" s="239">
        <v>1.4319999999999999</v>
      </c>
      <c r="I567" s="240"/>
      <c r="J567" s="236"/>
      <c r="K567" s="236"/>
      <c r="L567" s="241"/>
      <c r="M567" s="242"/>
      <c r="N567" s="243"/>
      <c r="O567" s="243"/>
      <c r="P567" s="243"/>
      <c r="Q567" s="243"/>
      <c r="R567" s="243"/>
      <c r="S567" s="243"/>
      <c r="T567" s="24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5" t="s">
        <v>169</v>
      </c>
      <c r="AU567" s="245" t="s">
        <v>80</v>
      </c>
      <c r="AV567" s="14" t="s">
        <v>80</v>
      </c>
      <c r="AW567" s="14" t="s">
        <v>32</v>
      </c>
      <c r="AX567" s="14" t="s">
        <v>70</v>
      </c>
      <c r="AY567" s="245" t="s">
        <v>158</v>
      </c>
    </row>
    <row r="568" s="15" customFormat="1">
      <c r="A568" s="15"/>
      <c r="B568" s="246"/>
      <c r="C568" s="247"/>
      <c r="D568" s="226" t="s">
        <v>169</v>
      </c>
      <c r="E568" s="248" t="s">
        <v>19</v>
      </c>
      <c r="F568" s="249" t="s">
        <v>179</v>
      </c>
      <c r="G568" s="247"/>
      <c r="H568" s="250">
        <v>107.81999999999999</v>
      </c>
      <c r="I568" s="251"/>
      <c r="J568" s="247"/>
      <c r="K568" s="247"/>
      <c r="L568" s="252"/>
      <c r="M568" s="253"/>
      <c r="N568" s="254"/>
      <c r="O568" s="254"/>
      <c r="P568" s="254"/>
      <c r="Q568" s="254"/>
      <c r="R568" s="254"/>
      <c r="S568" s="254"/>
      <c r="T568" s="25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56" t="s">
        <v>169</v>
      </c>
      <c r="AU568" s="256" t="s">
        <v>80</v>
      </c>
      <c r="AV568" s="15" t="s">
        <v>165</v>
      </c>
      <c r="AW568" s="15" t="s">
        <v>32</v>
      </c>
      <c r="AX568" s="15" t="s">
        <v>78</v>
      </c>
      <c r="AY568" s="256" t="s">
        <v>158</v>
      </c>
    </row>
    <row r="569" s="2" customFormat="1" ht="24.15" customHeight="1">
      <c r="A569" s="40"/>
      <c r="B569" s="41"/>
      <c r="C569" s="206" t="s">
        <v>879</v>
      </c>
      <c r="D569" s="206" t="s">
        <v>160</v>
      </c>
      <c r="E569" s="207" t="s">
        <v>880</v>
      </c>
      <c r="F569" s="208" t="s">
        <v>881</v>
      </c>
      <c r="G569" s="209" t="s">
        <v>369</v>
      </c>
      <c r="H569" s="210">
        <v>22</v>
      </c>
      <c r="I569" s="211"/>
      <c r="J569" s="212">
        <f>ROUND(I569*H569,2)</f>
        <v>0</v>
      </c>
      <c r="K569" s="208" t="s">
        <v>164</v>
      </c>
      <c r="L569" s="46"/>
      <c r="M569" s="213" t="s">
        <v>19</v>
      </c>
      <c r="N569" s="214" t="s">
        <v>41</v>
      </c>
      <c r="O569" s="86"/>
      <c r="P569" s="215">
        <f>O569*H569</f>
        <v>0</v>
      </c>
      <c r="Q569" s="215">
        <v>0</v>
      </c>
      <c r="R569" s="215">
        <f>Q569*H569</f>
        <v>0</v>
      </c>
      <c r="S569" s="215">
        <v>0.031</v>
      </c>
      <c r="T569" s="216">
        <f>S569*H569</f>
        <v>0.68199999999999994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17" t="s">
        <v>165</v>
      </c>
      <c r="AT569" s="217" t="s">
        <v>160</v>
      </c>
      <c r="AU569" s="217" t="s">
        <v>80</v>
      </c>
      <c r="AY569" s="19" t="s">
        <v>158</v>
      </c>
      <c r="BE569" s="218">
        <f>IF(N569="základní",J569,0)</f>
        <v>0</v>
      </c>
      <c r="BF569" s="218">
        <f>IF(N569="snížená",J569,0)</f>
        <v>0</v>
      </c>
      <c r="BG569" s="218">
        <f>IF(N569="zákl. přenesená",J569,0)</f>
        <v>0</v>
      </c>
      <c r="BH569" s="218">
        <f>IF(N569="sníž. přenesená",J569,0)</f>
        <v>0</v>
      </c>
      <c r="BI569" s="218">
        <f>IF(N569="nulová",J569,0)</f>
        <v>0</v>
      </c>
      <c r="BJ569" s="19" t="s">
        <v>78</v>
      </c>
      <c r="BK569" s="218">
        <f>ROUND(I569*H569,2)</f>
        <v>0</v>
      </c>
      <c r="BL569" s="19" t="s">
        <v>165</v>
      </c>
      <c r="BM569" s="217" t="s">
        <v>882</v>
      </c>
    </row>
    <row r="570" s="2" customFormat="1">
      <c r="A570" s="40"/>
      <c r="B570" s="41"/>
      <c r="C570" s="42"/>
      <c r="D570" s="219" t="s">
        <v>167</v>
      </c>
      <c r="E570" s="42"/>
      <c r="F570" s="220" t="s">
        <v>883</v>
      </c>
      <c r="G570" s="42"/>
      <c r="H570" s="42"/>
      <c r="I570" s="221"/>
      <c r="J570" s="42"/>
      <c r="K570" s="42"/>
      <c r="L570" s="46"/>
      <c r="M570" s="222"/>
      <c r="N570" s="223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167</v>
      </c>
      <c r="AU570" s="19" t="s">
        <v>80</v>
      </c>
    </row>
    <row r="571" s="14" customFormat="1">
      <c r="A571" s="14"/>
      <c r="B571" s="235"/>
      <c r="C571" s="236"/>
      <c r="D571" s="226" t="s">
        <v>169</v>
      </c>
      <c r="E571" s="237" t="s">
        <v>19</v>
      </c>
      <c r="F571" s="238" t="s">
        <v>884</v>
      </c>
      <c r="G571" s="236"/>
      <c r="H571" s="239">
        <v>22</v>
      </c>
      <c r="I571" s="240"/>
      <c r="J571" s="236"/>
      <c r="K571" s="236"/>
      <c r="L571" s="241"/>
      <c r="M571" s="242"/>
      <c r="N571" s="243"/>
      <c r="O571" s="243"/>
      <c r="P571" s="243"/>
      <c r="Q571" s="243"/>
      <c r="R571" s="243"/>
      <c r="S571" s="243"/>
      <c r="T571" s="24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5" t="s">
        <v>169</v>
      </c>
      <c r="AU571" s="245" t="s">
        <v>80</v>
      </c>
      <c r="AV571" s="14" t="s">
        <v>80</v>
      </c>
      <c r="AW571" s="14" t="s">
        <v>32</v>
      </c>
      <c r="AX571" s="14" t="s">
        <v>78</v>
      </c>
      <c r="AY571" s="245" t="s">
        <v>158</v>
      </c>
    </row>
    <row r="572" s="2" customFormat="1" ht="24.15" customHeight="1">
      <c r="A572" s="40"/>
      <c r="B572" s="41"/>
      <c r="C572" s="206" t="s">
        <v>885</v>
      </c>
      <c r="D572" s="206" t="s">
        <v>160</v>
      </c>
      <c r="E572" s="207" t="s">
        <v>886</v>
      </c>
      <c r="F572" s="208" t="s">
        <v>887</v>
      </c>
      <c r="G572" s="209" t="s">
        <v>249</v>
      </c>
      <c r="H572" s="210">
        <v>40.100000000000001</v>
      </c>
      <c r="I572" s="211"/>
      <c r="J572" s="212">
        <f>ROUND(I572*H572,2)</f>
        <v>0</v>
      </c>
      <c r="K572" s="208" t="s">
        <v>164</v>
      </c>
      <c r="L572" s="46"/>
      <c r="M572" s="213" t="s">
        <v>19</v>
      </c>
      <c r="N572" s="214" t="s">
        <v>41</v>
      </c>
      <c r="O572" s="86"/>
      <c r="P572" s="215">
        <f>O572*H572</f>
        <v>0</v>
      </c>
      <c r="Q572" s="215">
        <v>0</v>
      </c>
      <c r="R572" s="215">
        <f>Q572*H572</f>
        <v>0</v>
      </c>
      <c r="S572" s="215">
        <v>0.042000000000000003</v>
      </c>
      <c r="T572" s="216">
        <f>S572*H572</f>
        <v>1.6842000000000001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7" t="s">
        <v>165</v>
      </c>
      <c r="AT572" s="217" t="s">
        <v>160</v>
      </c>
      <c r="AU572" s="217" t="s">
        <v>80</v>
      </c>
      <c r="AY572" s="19" t="s">
        <v>158</v>
      </c>
      <c r="BE572" s="218">
        <f>IF(N572="základní",J572,0)</f>
        <v>0</v>
      </c>
      <c r="BF572" s="218">
        <f>IF(N572="snížená",J572,0)</f>
        <v>0</v>
      </c>
      <c r="BG572" s="218">
        <f>IF(N572="zákl. přenesená",J572,0)</f>
        <v>0</v>
      </c>
      <c r="BH572" s="218">
        <f>IF(N572="sníž. přenesená",J572,0)</f>
        <v>0</v>
      </c>
      <c r="BI572" s="218">
        <f>IF(N572="nulová",J572,0)</f>
        <v>0</v>
      </c>
      <c r="BJ572" s="19" t="s">
        <v>78</v>
      </c>
      <c r="BK572" s="218">
        <f>ROUND(I572*H572,2)</f>
        <v>0</v>
      </c>
      <c r="BL572" s="19" t="s">
        <v>165</v>
      </c>
      <c r="BM572" s="217" t="s">
        <v>888</v>
      </c>
    </row>
    <row r="573" s="2" customFormat="1">
      <c r="A573" s="40"/>
      <c r="B573" s="41"/>
      <c r="C573" s="42"/>
      <c r="D573" s="219" t="s">
        <v>167</v>
      </c>
      <c r="E573" s="42"/>
      <c r="F573" s="220" t="s">
        <v>889</v>
      </c>
      <c r="G573" s="42"/>
      <c r="H573" s="42"/>
      <c r="I573" s="221"/>
      <c r="J573" s="42"/>
      <c r="K573" s="42"/>
      <c r="L573" s="46"/>
      <c r="M573" s="222"/>
      <c r="N573" s="223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167</v>
      </c>
      <c r="AU573" s="19" t="s">
        <v>80</v>
      </c>
    </row>
    <row r="574" s="13" customFormat="1">
      <c r="A574" s="13"/>
      <c r="B574" s="224"/>
      <c r="C574" s="225"/>
      <c r="D574" s="226" t="s">
        <v>169</v>
      </c>
      <c r="E574" s="227" t="s">
        <v>19</v>
      </c>
      <c r="F574" s="228" t="s">
        <v>377</v>
      </c>
      <c r="G574" s="225"/>
      <c r="H574" s="227" t="s">
        <v>19</v>
      </c>
      <c r="I574" s="229"/>
      <c r="J574" s="225"/>
      <c r="K574" s="225"/>
      <c r="L574" s="230"/>
      <c r="M574" s="231"/>
      <c r="N574" s="232"/>
      <c r="O574" s="232"/>
      <c r="P574" s="232"/>
      <c r="Q574" s="232"/>
      <c r="R574" s="232"/>
      <c r="S574" s="232"/>
      <c r="T574" s="23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4" t="s">
        <v>169</v>
      </c>
      <c r="AU574" s="234" t="s">
        <v>80</v>
      </c>
      <c r="AV574" s="13" t="s">
        <v>78</v>
      </c>
      <c r="AW574" s="13" t="s">
        <v>32</v>
      </c>
      <c r="AX574" s="13" t="s">
        <v>70</v>
      </c>
      <c r="AY574" s="234" t="s">
        <v>158</v>
      </c>
    </row>
    <row r="575" s="14" customFormat="1">
      <c r="A575" s="14"/>
      <c r="B575" s="235"/>
      <c r="C575" s="236"/>
      <c r="D575" s="226" t="s">
        <v>169</v>
      </c>
      <c r="E575" s="237" t="s">
        <v>19</v>
      </c>
      <c r="F575" s="238" t="s">
        <v>890</v>
      </c>
      <c r="G575" s="236"/>
      <c r="H575" s="239">
        <v>16.5</v>
      </c>
      <c r="I575" s="240"/>
      <c r="J575" s="236"/>
      <c r="K575" s="236"/>
      <c r="L575" s="241"/>
      <c r="M575" s="242"/>
      <c r="N575" s="243"/>
      <c r="O575" s="243"/>
      <c r="P575" s="243"/>
      <c r="Q575" s="243"/>
      <c r="R575" s="243"/>
      <c r="S575" s="243"/>
      <c r="T575" s="24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5" t="s">
        <v>169</v>
      </c>
      <c r="AU575" s="245" t="s">
        <v>80</v>
      </c>
      <c r="AV575" s="14" t="s">
        <v>80</v>
      </c>
      <c r="AW575" s="14" t="s">
        <v>32</v>
      </c>
      <c r="AX575" s="14" t="s">
        <v>70</v>
      </c>
      <c r="AY575" s="245" t="s">
        <v>158</v>
      </c>
    </row>
    <row r="576" s="13" customFormat="1">
      <c r="A576" s="13"/>
      <c r="B576" s="224"/>
      <c r="C576" s="225"/>
      <c r="D576" s="226" t="s">
        <v>169</v>
      </c>
      <c r="E576" s="227" t="s">
        <v>19</v>
      </c>
      <c r="F576" s="228" t="s">
        <v>379</v>
      </c>
      <c r="G576" s="225"/>
      <c r="H576" s="227" t="s">
        <v>19</v>
      </c>
      <c r="I576" s="229"/>
      <c r="J576" s="225"/>
      <c r="K576" s="225"/>
      <c r="L576" s="230"/>
      <c r="M576" s="231"/>
      <c r="N576" s="232"/>
      <c r="O576" s="232"/>
      <c r="P576" s="232"/>
      <c r="Q576" s="232"/>
      <c r="R576" s="232"/>
      <c r="S576" s="232"/>
      <c r="T576" s="23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4" t="s">
        <v>169</v>
      </c>
      <c r="AU576" s="234" t="s">
        <v>80</v>
      </c>
      <c r="AV576" s="13" t="s">
        <v>78</v>
      </c>
      <c r="AW576" s="13" t="s">
        <v>32</v>
      </c>
      <c r="AX576" s="13" t="s">
        <v>70</v>
      </c>
      <c r="AY576" s="234" t="s">
        <v>158</v>
      </c>
    </row>
    <row r="577" s="14" customFormat="1">
      <c r="A577" s="14"/>
      <c r="B577" s="235"/>
      <c r="C577" s="236"/>
      <c r="D577" s="226" t="s">
        <v>169</v>
      </c>
      <c r="E577" s="237" t="s">
        <v>19</v>
      </c>
      <c r="F577" s="238" t="s">
        <v>891</v>
      </c>
      <c r="G577" s="236"/>
      <c r="H577" s="239">
        <v>5.5999999999999996</v>
      </c>
      <c r="I577" s="240"/>
      <c r="J577" s="236"/>
      <c r="K577" s="236"/>
      <c r="L577" s="241"/>
      <c r="M577" s="242"/>
      <c r="N577" s="243"/>
      <c r="O577" s="243"/>
      <c r="P577" s="243"/>
      <c r="Q577" s="243"/>
      <c r="R577" s="243"/>
      <c r="S577" s="243"/>
      <c r="T577" s="24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5" t="s">
        <v>169</v>
      </c>
      <c r="AU577" s="245" t="s">
        <v>80</v>
      </c>
      <c r="AV577" s="14" t="s">
        <v>80</v>
      </c>
      <c r="AW577" s="14" t="s">
        <v>32</v>
      </c>
      <c r="AX577" s="14" t="s">
        <v>70</v>
      </c>
      <c r="AY577" s="245" t="s">
        <v>158</v>
      </c>
    </row>
    <row r="578" s="13" customFormat="1">
      <c r="A578" s="13"/>
      <c r="B578" s="224"/>
      <c r="C578" s="225"/>
      <c r="D578" s="226" t="s">
        <v>169</v>
      </c>
      <c r="E578" s="227" t="s">
        <v>19</v>
      </c>
      <c r="F578" s="228" t="s">
        <v>381</v>
      </c>
      <c r="G578" s="225"/>
      <c r="H578" s="227" t="s">
        <v>19</v>
      </c>
      <c r="I578" s="229"/>
      <c r="J578" s="225"/>
      <c r="K578" s="225"/>
      <c r="L578" s="230"/>
      <c r="M578" s="231"/>
      <c r="N578" s="232"/>
      <c r="O578" s="232"/>
      <c r="P578" s="232"/>
      <c r="Q578" s="232"/>
      <c r="R578" s="232"/>
      <c r="S578" s="232"/>
      <c r="T578" s="23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4" t="s">
        <v>169</v>
      </c>
      <c r="AU578" s="234" t="s">
        <v>80</v>
      </c>
      <c r="AV578" s="13" t="s">
        <v>78</v>
      </c>
      <c r="AW578" s="13" t="s">
        <v>32</v>
      </c>
      <c r="AX578" s="13" t="s">
        <v>70</v>
      </c>
      <c r="AY578" s="234" t="s">
        <v>158</v>
      </c>
    </row>
    <row r="579" s="14" customFormat="1">
      <c r="A579" s="14"/>
      <c r="B579" s="235"/>
      <c r="C579" s="236"/>
      <c r="D579" s="226" t="s">
        <v>169</v>
      </c>
      <c r="E579" s="237" t="s">
        <v>19</v>
      </c>
      <c r="F579" s="238" t="s">
        <v>892</v>
      </c>
      <c r="G579" s="236"/>
      <c r="H579" s="239">
        <v>18</v>
      </c>
      <c r="I579" s="240"/>
      <c r="J579" s="236"/>
      <c r="K579" s="236"/>
      <c r="L579" s="241"/>
      <c r="M579" s="242"/>
      <c r="N579" s="243"/>
      <c r="O579" s="243"/>
      <c r="P579" s="243"/>
      <c r="Q579" s="243"/>
      <c r="R579" s="243"/>
      <c r="S579" s="243"/>
      <c r="T579" s="24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5" t="s">
        <v>169</v>
      </c>
      <c r="AU579" s="245" t="s">
        <v>80</v>
      </c>
      <c r="AV579" s="14" t="s">
        <v>80</v>
      </c>
      <c r="AW579" s="14" t="s">
        <v>32</v>
      </c>
      <c r="AX579" s="14" t="s">
        <v>70</v>
      </c>
      <c r="AY579" s="245" t="s">
        <v>158</v>
      </c>
    </row>
    <row r="580" s="15" customFormat="1">
      <c r="A580" s="15"/>
      <c r="B580" s="246"/>
      <c r="C580" s="247"/>
      <c r="D580" s="226" t="s">
        <v>169</v>
      </c>
      <c r="E580" s="248" t="s">
        <v>19</v>
      </c>
      <c r="F580" s="249" t="s">
        <v>179</v>
      </c>
      <c r="G580" s="247"/>
      <c r="H580" s="250">
        <v>40.100000000000001</v>
      </c>
      <c r="I580" s="251"/>
      <c r="J580" s="247"/>
      <c r="K580" s="247"/>
      <c r="L580" s="252"/>
      <c r="M580" s="253"/>
      <c r="N580" s="254"/>
      <c r="O580" s="254"/>
      <c r="P580" s="254"/>
      <c r="Q580" s="254"/>
      <c r="R580" s="254"/>
      <c r="S580" s="254"/>
      <c r="T580" s="25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56" t="s">
        <v>169</v>
      </c>
      <c r="AU580" s="256" t="s">
        <v>80</v>
      </c>
      <c r="AV580" s="15" t="s">
        <v>165</v>
      </c>
      <c r="AW580" s="15" t="s">
        <v>32</v>
      </c>
      <c r="AX580" s="15" t="s">
        <v>78</v>
      </c>
      <c r="AY580" s="256" t="s">
        <v>158</v>
      </c>
    </row>
    <row r="581" s="2" customFormat="1" ht="24.15" customHeight="1">
      <c r="A581" s="40"/>
      <c r="B581" s="41"/>
      <c r="C581" s="206" t="s">
        <v>893</v>
      </c>
      <c r="D581" s="206" t="s">
        <v>160</v>
      </c>
      <c r="E581" s="207" t="s">
        <v>894</v>
      </c>
      <c r="F581" s="208" t="s">
        <v>895</v>
      </c>
      <c r="G581" s="209" t="s">
        <v>249</v>
      </c>
      <c r="H581" s="210">
        <v>25.199999999999999</v>
      </c>
      <c r="I581" s="211"/>
      <c r="J581" s="212">
        <f>ROUND(I581*H581,2)</f>
        <v>0</v>
      </c>
      <c r="K581" s="208" t="s">
        <v>164</v>
      </c>
      <c r="L581" s="46"/>
      <c r="M581" s="213" t="s">
        <v>19</v>
      </c>
      <c r="N581" s="214" t="s">
        <v>41</v>
      </c>
      <c r="O581" s="86"/>
      <c r="P581" s="215">
        <f>O581*H581</f>
        <v>0</v>
      </c>
      <c r="Q581" s="215">
        <v>0</v>
      </c>
      <c r="R581" s="215">
        <f>Q581*H581</f>
        <v>0</v>
      </c>
      <c r="S581" s="215">
        <v>0.065000000000000002</v>
      </c>
      <c r="T581" s="216">
        <f>S581*H581</f>
        <v>1.6379999999999999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7" t="s">
        <v>165</v>
      </c>
      <c r="AT581" s="217" t="s">
        <v>160</v>
      </c>
      <c r="AU581" s="217" t="s">
        <v>80</v>
      </c>
      <c r="AY581" s="19" t="s">
        <v>158</v>
      </c>
      <c r="BE581" s="218">
        <f>IF(N581="základní",J581,0)</f>
        <v>0</v>
      </c>
      <c r="BF581" s="218">
        <f>IF(N581="snížená",J581,0)</f>
        <v>0</v>
      </c>
      <c r="BG581" s="218">
        <f>IF(N581="zákl. přenesená",J581,0)</f>
        <v>0</v>
      </c>
      <c r="BH581" s="218">
        <f>IF(N581="sníž. přenesená",J581,0)</f>
        <v>0</v>
      </c>
      <c r="BI581" s="218">
        <f>IF(N581="nulová",J581,0)</f>
        <v>0</v>
      </c>
      <c r="BJ581" s="19" t="s">
        <v>78</v>
      </c>
      <c r="BK581" s="218">
        <f>ROUND(I581*H581,2)</f>
        <v>0</v>
      </c>
      <c r="BL581" s="19" t="s">
        <v>165</v>
      </c>
      <c r="BM581" s="217" t="s">
        <v>896</v>
      </c>
    </row>
    <row r="582" s="2" customFormat="1">
      <c r="A582" s="40"/>
      <c r="B582" s="41"/>
      <c r="C582" s="42"/>
      <c r="D582" s="219" t="s">
        <v>167</v>
      </c>
      <c r="E582" s="42"/>
      <c r="F582" s="220" t="s">
        <v>897</v>
      </c>
      <c r="G582" s="42"/>
      <c r="H582" s="42"/>
      <c r="I582" s="221"/>
      <c r="J582" s="42"/>
      <c r="K582" s="42"/>
      <c r="L582" s="46"/>
      <c r="M582" s="222"/>
      <c r="N582" s="223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167</v>
      </c>
      <c r="AU582" s="19" t="s">
        <v>80</v>
      </c>
    </row>
    <row r="583" s="13" customFormat="1">
      <c r="A583" s="13"/>
      <c r="B583" s="224"/>
      <c r="C583" s="225"/>
      <c r="D583" s="226" t="s">
        <v>169</v>
      </c>
      <c r="E583" s="227" t="s">
        <v>19</v>
      </c>
      <c r="F583" s="228" t="s">
        <v>383</v>
      </c>
      <c r="G583" s="225"/>
      <c r="H583" s="227" t="s">
        <v>19</v>
      </c>
      <c r="I583" s="229"/>
      <c r="J583" s="225"/>
      <c r="K583" s="225"/>
      <c r="L583" s="230"/>
      <c r="M583" s="231"/>
      <c r="N583" s="232"/>
      <c r="O583" s="232"/>
      <c r="P583" s="232"/>
      <c r="Q583" s="232"/>
      <c r="R583" s="232"/>
      <c r="S583" s="232"/>
      <c r="T583" s="23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4" t="s">
        <v>169</v>
      </c>
      <c r="AU583" s="234" t="s">
        <v>80</v>
      </c>
      <c r="AV583" s="13" t="s">
        <v>78</v>
      </c>
      <c r="AW583" s="13" t="s">
        <v>32</v>
      </c>
      <c r="AX583" s="13" t="s">
        <v>70</v>
      </c>
      <c r="AY583" s="234" t="s">
        <v>158</v>
      </c>
    </row>
    <row r="584" s="14" customFormat="1">
      <c r="A584" s="14"/>
      <c r="B584" s="235"/>
      <c r="C584" s="236"/>
      <c r="D584" s="226" t="s">
        <v>169</v>
      </c>
      <c r="E584" s="237" t="s">
        <v>19</v>
      </c>
      <c r="F584" s="238" t="s">
        <v>898</v>
      </c>
      <c r="G584" s="236"/>
      <c r="H584" s="239">
        <v>14.699999999999999</v>
      </c>
      <c r="I584" s="240"/>
      <c r="J584" s="236"/>
      <c r="K584" s="236"/>
      <c r="L584" s="241"/>
      <c r="M584" s="242"/>
      <c r="N584" s="243"/>
      <c r="O584" s="243"/>
      <c r="P584" s="243"/>
      <c r="Q584" s="243"/>
      <c r="R584" s="243"/>
      <c r="S584" s="243"/>
      <c r="T584" s="24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5" t="s">
        <v>169</v>
      </c>
      <c r="AU584" s="245" t="s">
        <v>80</v>
      </c>
      <c r="AV584" s="14" t="s">
        <v>80</v>
      </c>
      <c r="AW584" s="14" t="s">
        <v>32</v>
      </c>
      <c r="AX584" s="14" t="s">
        <v>70</v>
      </c>
      <c r="AY584" s="245" t="s">
        <v>158</v>
      </c>
    </row>
    <row r="585" s="13" customFormat="1">
      <c r="A585" s="13"/>
      <c r="B585" s="224"/>
      <c r="C585" s="225"/>
      <c r="D585" s="226" t="s">
        <v>169</v>
      </c>
      <c r="E585" s="227" t="s">
        <v>19</v>
      </c>
      <c r="F585" s="228" t="s">
        <v>385</v>
      </c>
      <c r="G585" s="225"/>
      <c r="H585" s="227" t="s">
        <v>19</v>
      </c>
      <c r="I585" s="229"/>
      <c r="J585" s="225"/>
      <c r="K585" s="225"/>
      <c r="L585" s="230"/>
      <c r="M585" s="231"/>
      <c r="N585" s="232"/>
      <c r="O585" s="232"/>
      <c r="P585" s="232"/>
      <c r="Q585" s="232"/>
      <c r="R585" s="232"/>
      <c r="S585" s="232"/>
      <c r="T585" s="23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4" t="s">
        <v>169</v>
      </c>
      <c r="AU585" s="234" t="s">
        <v>80</v>
      </c>
      <c r="AV585" s="13" t="s">
        <v>78</v>
      </c>
      <c r="AW585" s="13" t="s">
        <v>32</v>
      </c>
      <c r="AX585" s="13" t="s">
        <v>70</v>
      </c>
      <c r="AY585" s="234" t="s">
        <v>158</v>
      </c>
    </row>
    <row r="586" s="14" customFormat="1">
      <c r="A586" s="14"/>
      <c r="B586" s="235"/>
      <c r="C586" s="236"/>
      <c r="D586" s="226" t="s">
        <v>169</v>
      </c>
      <c r="E586" s="237" t="s">
        <v>19</v>
      </c>
      <c r="F586" s="238" t="s">
        <v>899</v>
      </c>
      <c r="G586" s="236"/>
      <c r="H586" s="239">
        <v>10.5</v>
      </c>
      <c r="I586" s="240"/>
      <c r="J586" s="236"/>
      <c r="K586" s="236"/>
      <c r="L586" s="241"/>
      <c r="M586" s="242"/>
      <c r="N586" s="243"/>
      <c r="O586" s="243"/>
      <c r="P586" s="243"/>
      <c r="Q586" s="243"/>
      <c r="R586" s="243"/>
      <c r="S586" s="243"/>
      <c r="T586" s="24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5" t="s">
        <v>169</v>
      </c>
      <c r="AU586" s="245" t="s">
        <v>80</v>
      </c>
      <c r="AV586" s="14" t="s">
        <v>80</v>
      </c>
      <c r="AW586" s="14" t="s">
        <v>32</v>
      </c>
      <c r="AX586" s="14" t="s">
        <v>70</v>
      </c>
      <c r="AY586" s="245" t="s">
        <v>158</v>
      </c>
    </row>
    <row r="587" s="15" customFormat="1">
      <c r="A587" s="15"/>
      <c r="B587" s="246"/>
      <c r="C587" s="247"/>
      <c r="D587" s="226" t="s">
        <v>169</v>
      </c>
      <c r="E587" s="248" t="s">
        <v>19</v>
      </c>
      <c r="F587" s="249" t="s">
        <v>179</v>
      </c>
      <c r="G587" s="247"/>
      <c r="H587" s="250">
        <v>25.199999999999999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56" t="s">
        <v>169</v>
      </c>
      <c r="AU587" s="256" t="s">
        <v>80</v>
      </c>
      <c r="AV587" s="15" t="s">
        <v>165</v>
      </c>
      <c r="AW587" s="15" t="s">
        <v>32</v>
      </c>
      <c r="AX587" s="15" t="s">
        <v>78</v>
      </c>
      <c r="AY587" s="256" t="s">
        <v>158</v>
      </c>
    </row>
    <row r="588" s="2" customFormat="1" ht="24.15" customHeight="1">
      <c r="A588" s="40"/>
      <c r="B588" s="41"/>
      <c r="C588" s="206" t="s">
        <v>900</v>
      </c>
      <c r="D588" s="206" t="s">
        <v>160</v>
      </c>
      <c r="E588" s="207" t="s">
        <v>901</v>
      </c>
      <c r="F588" s="208" t="s">
        <v>902</v>
      </c>
      <c r="G588" s="209" t="s">
        <v>249</v>
      </c>
      <c r="H588" s="210">
        <v>1.2</v>
      </c>
      <c r="I588" s="211"/>
      <c r="J588" s="212">
        <f>ROUND(I588*H588,2)</f>
        <v>0</v>
      </c>
      <c r="K588" s="208" t="s">
        <v>307</v>
      </c>
      <c r="L588" s="46"/>
      <c r="M588" s="213" t="s">
        <v>19</v>
      </c>
      <c r="N588" s="214" t="s">
        <v>41</v>
      </c>
      <c r="O588" s="86"/>
      <c r="P588" s="215">
        <f>O588*H588</f>
        <v>0</v>
      </c>
      <c r="Q588" s="215">
        <v>0.0010499999999999999</v>
      </c>
      <c r="R588" s="215">
        <f>Q588*H588</f>
        <v>0.0012599999999999998</v>
      </c>
      <c r="S588" s="215">
        <v>0.0061999999999999998</v>
      </c>
      <c r="T588" s="216">
        <f>S588*H588</f>
        <v>0.0074399999999999996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17" t="s">
        <v>165</v>
      </c>
      <c r="AT588" s="217" t="s">
        <v>160</v>
      </c>
      <c r="AU588" s="217" t="s">
        <v>80</v>
      </c>
      <c r="AY588" s="19" t="s">
        <v>158</v>
      </c>
      <c r="BE588" s="218">
        <f>IF(N588="základní",J588,0)</f>
        <v>0</v>
      </c>
      <c r="BF588" s="218">
        <f>IF(N588="snížená",J588,0)</f>
        <v>0</v>
      </c>
      <c r="BG588" s="218">
        <f>IF(N588="zákl. přenesená",J588,0)</f>
        <v>0</v>
      </c>
      <c r="BH588" s="218">
        <f>IF(N588="sníž. přenesená",J588,0)</f>
        <v>0</v>
      </c>
      <c r="BI588" s="218">
        <f>IF(N588="nulová",J588,0)</f>
        <v>0</v>
      </c>
      <c r="BJ588" s="19" t="s">
        <v>78</v>
      </c>
      <c r="BK588" s="218">
        <f>ROUND(I588*H588,2)</f>
        <v>0</v>
      </c>
      <c r="BL588" s="19" t="s">
        <v>165</v>
      </c>
      <c r="BM588" s="217" t="s">
        <v>903</v>
      </c>
    </row>
    <row r="589" s="2" customFormat="1">
      <c r="A589" s="40"/>
      <c r="B589" s="41"/>
      <c r="C589" s="42"/>
      <c r="D589" s="219" t="s">
        <v>167</v>
      </c>
      <c r="E589" s="42"/>
      <c r="F589" s="220" t="s">
        <v>904</v>
      </c>
      <c r="G589" s="42"/>
      <c r="H589" s="42"/>
      <c r="I589" s="221"/>
      <c r="J589" s="42"/>
      <c r="K589" s="42"/>
      <c r="L589" s="46"/>
      <c r="M589" s="222"/>
      <c r="N589" s="223"/>
      <c r="O589" s="86"/>
      <c r="P589" s="86"/>
      <c r="Q589" s="86"/>
      <c r="R589" s="86"/>
      <c r="S589" s="86"/>
      <c r="T589" s="87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T589" s="19" t="s">
        <v>167</v>
      </c>
      <c r="AU589" s="19" t="s">
        <v>80</v>
      </c>
    </row>
    <row r="590" s="14" customFormat="1">
      <c r="A590" s="14"/>
      <c r="B590" s="235"/>
      <c r="C590" s="236"/>
      <c r="D590" s="226" t="s">
        <v>169</v>
      </c>
      <c r="E590" s="237" t="s">
        <v>19</v>
      </c>
      <c r="F590" s="238" t="s">
        <v>905</v>
      </c>
      <c r="G590" s="236"/>
      <c r="H590" s="239">
        <v>1.2</v>
      </c>
      <c r="I590" s="240"/>
      <c r="J590" s="236"/>
      <c r="K590" s="236"/>
      <c r="L590" s="241"/>
      <c r="M590" s="242"/>
      <c r="N590" s="243"/>
      <c r="O590" s="243"/>
      <c r="P590" s="243"/>
      <c r="Q590" s="243"/>
      <c r="R590" s="243"/>
      <c r="S590" s="243"/>
      <c r="T590" s="24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5" t="s">
        <v>169</v>
      </c>
      <c r="AU590" s="245" t="s">
        <v>80</v>
      </c>
      <c r="AV590" s="14" t="s">
        <v>80</v>
      </c>
      <c r="AW590" s="14" t="s">
        <v>32</v>
      </c>
      <c r="AX590" s="14" t="s">
        <v>78</v>
      </c>
      <c r="AY590" s="245" t="s">
        <v>158</v>
      </c>
    </row>
    <row r="591" s="2" customFormat="1" ht="24.15" customHeight="1">
      <c r="A591" s="40"/>
      <c r="B591" s="41"/>
      <c r="C591" s="206" t="s">
        <v>906</v>
      </c>
      <c r="D591" s="206" t="s">
        <v>160</v>
      </c>
      <c r="E591" s="207" t="s">
        <v>907</v>
      </c>
      <c r="F591" s="208" t="s">
        <v>908</v>
      </c>
      <c r="G591" s="209" t="s">
        <v>249</v>
      </c>
      <c r="H591" s="210">
        <v>3.3999999999999999</v>
      </c>
      <c r="I591" s="211"/>
      <c r="J591" s="212">
        <f>ROUND(I591*H591,2)</f>
        <v>0</v>
      </c>
      <c r="K591" s="208" t="s">
        <v>164</v>
      </c>
      <c r="L591" s="46"/>
      <c r="M591" s="213" t="s">
        <v>19</v>
      </c>
      <c r="N591" s="214" t="s">
        <v>41</v>
      </c>
      <c r="O591" s="86"/>
      <c r="P591" s="215">
        <f>O591*H591</f>
        <v>0</v>
      </c>
      <c r="Q591" s="215">
        <v>0.001225</v>
      </c>
      <c r="R591" s="215">
        <f>Q591*H591</f>
        <v>0.0041649999999999994</v>
      </c>
      <c r="S591" s="215">
        <v>0.017000000000000001</v>
      </c>
      <c r="T591" s="216">
        <f>S591*H591</f>
        <v>0.057800000000000004</v>
      </c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R591" s="217" t="s">
        <v>165</v>
      </c>
      <c r="AT591" s="217" t="s">
        <v>160</v>
      </c>
      <c r="AU591" s="217" t="s">
        <v>80</v>
      </c>
      <c r="AY591" s="19" t="s">
        <v>158</v>
      </c>
      <c r="BE591" s="218">
        <f>IF(N591="základní",J591,0)</f>
        <v>0</v>
      </c>
      <c r="BF591" s="218">
        <f>IF(N591="snížená",J591,0)</f>
        <v>0</v>
      </c>
      <c r="BG591" s="218">
        <f>IF(N591="zákl. přenesená",J591,0)</f>
        <v>0</v>
      </c>
      <c r="BH591" s="218">
        <f>IF(N591="sníž. přenesená",J591,0)</f>
        <v>0</v>
      </c>
      <c r="BI591" s="218">
        <f>IF(N591="nulová",J591,0)</f>
        <v>0</v>
      </c>
      <c r="BJ591" s="19" t="s">
        <v>78</v>
      </c>
      <c r="BK591" s="218">
        <f>ROUND(I591*H591,2)</f>
        <v>0</v>
      </c>
      <c r="BL591" s="19" t="s">
        <v>165</v>
      </c>
      <c r="BM591" s="217" t="s">
        <v>909</v>
      </c>
    </row>
    <row r="592" s="2" customFormat="1">
      <c r="A592" s="40"/>
      <c r="B592" s="41"/>
      <c r="C592" s="42"/>
      <c r="D592" s="219" t="s">
        <v>167</v>
      </c>
      <c r="E592" s="42"/>
      <c r="F592" s="220" t="s">
        <v>910</v>
      </c>
      <c r="G592" s="42"/>
      <c r="H592" s="42"/>
      <c r="I592" s="221"/>
      <c r="J592" s="42"/>
      <c r="K592" s="42"/>
      <c r="L592" s="46"/>
      <c r="M592" s="222"/>
      <c r="N592" s="223"/>
      <c r="O592" s="86"/>
      <c r="P592" s="86"/>
      <c r="Q592" s="86"/>
      <c r="R592" s="86"/>
      <c r="S592" s="86"/>
      <c r="T592" s="87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T592" s="19" t="s">
        <v>167</v>
      </c>
      <c r="AU592" s="19" t="s">
        <v>80</v>
      </c>
    </row>
    <row r="593" s="13" customFormat="1">
      <c r="A593" s="13"/>
      <c r="B593" s="224"/>
      <c r="C593" s="225"/>
      <c r="D593" s="226" t="s">
        <v>169</v>
      </c>
      <c r="E593" s="227" t="s">
        <v>19</v>
      </c>
      <c r="F593" s="228" t="s">
        <v>911</v>
      </c>
      <c r="G593" s="225"/>
      <c r="H593" s="227" t="s">
        <v>19</v>
      </c>
      <c r="I593" s="229"/>
      <c r="J593" s="225"/>
      <c r="K593" s="225"/>
      <c r="L593" s="230"/>
      <c r="M593" s="231"/>
      <c r="N593" s="232"/>
      <c r="O593" s="232"/>
      <c r="P593" s="232"/>
      <c r="Q593" s="232"/>
      <c r="R593" s="232"/>
      <c r="S593" s="232"/>
      <c r="T593" s="23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4" t="s">
        <v>169</v>
      </c>
      <c r="AU593" s="234" t="s">
        <v>80</v>
      </c>
      <c r="AV593" s="13" t="s">
        <v>78</v>
      </c>
      <c r="AW593" s="13" t="s">
        <v>32</v>
      </c>
      <c r="AX593" s="13" t="s">
        <v>70</v>
      </c>
      <c r="AY593" s="234" t="s">
        <v>158</v>
      </c>
    </row>
    <row r="594" s="14" customFormat="1">
      <c r="A594" s="14"/>
      <c r="B594" s="235"/>
      <c r="C594" s="236"/>
      <c r="D594" s="226" t="s">
        <v>169</v>
      </c>
      <c r="E594" s="237" t="s">
        <v>19</v>
      </c>
      <c r="F594" s="238" t="s">
        <v>799</v>
      </c>
      <c r="G594" s="236"/>
      <c r="H594" s="239">
        <v>1.3999999999999999</v>
      </c>
      <c r="I594" s="240"/>
      <c r="J594" s="236"/>
      <c r="K594" s="236"/>
      <c r="L594" s="241"/>
      <c r="M594" s="242"/>
      <c r="N594" s="243"/>
      <c r="O594" s="243"/>
      <c r="P594" s="243"/>
      <c r="Q594" s="243"/>
      <c r="R594" s="243"/>
      <c r="S594" s="243"/>
      <c r="T594" s="24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5" t="s">
        <v>169</v>
      </c>
      <c r="AU594" s="245" t="s">
        <v>80</v>
      </c>
      <c r="AV594" s="14" t="s">
        <v>80</v>
      </c>
      <c r="AW594" s="14" t="s">
        <v>32</v>
      </c>
      <c r="AX594" s="14" t="s">
        <v>70</v>
      </c>
      <c r="AY594" s="245" t="s">
        <v>158</v>
      </c>
    </row>
    <row r="595" s="13" customFormat="1">
      <c r="A595" s="13"/>
      <c r="B595" s="224"/>
      <c r="C595" s="225"/>
      <c r="D595" s="226" t="s">
        <v>169</v>
      </c>
      <c r="E595" s="227" t="s">
        <v>19</v>
      </c>
      <c r="F595" s="228" t="s">
        <v>912</v>
      </c>
      <c r="G595" s="225"/>
      <c r="H595" s="227" t="s">
        <v>19</v>
      </c>
      <c r="I595" s="229"/>
      <c r="J595" s="225"/>
      <c r="K595" s="225"/>
      <c r="L595" s="230"/>
      <c r="M595" s="231"/>
      <c r="N595" s="232"/>
      <c r="O595" s="232"/>
      <c r="P595" s="232"/>
      <c r="Q595" s="232"/>
      <c r="R595" s="232"/>
      <c r="S595" s="232"/>
      <c r="T595" s="23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4" t="s">
        <v>169</v>
      </c>
      <c r="AU595" s="234" t="s">
        <v>80</v>
      </c>
      <c r="AV595" s="13" t="s">
        <v>78</v>
      </c>
      <c r="AW595" s="13" t="s">
        <v>32</v>
      </c>
      <c r="AX595" s="13" t="s">
        <v>70</v>
      </c>
      <c r="AY595" s="234" t="s">
        <v>158</v>
      </c>
    </row>
    <row r="596" s="14" customFormat="1">
      <c r="A596" s="14"/>
      <c r="B596" s="235"/>
      <c r="C596" s="236"/>
      <c r="D596" s="226" t="s">
        <v>169</v>
      </c>
      <c r="E596" s="237" t="s">
        <v>19</v>
      </c>
      <c r="F596" s="238" t="s">
        <v>913</v>
      </c>
      <c r="G596" s="236"/>
      <c r="H596" s="239">
        <v>2</v>
      </c>
      <c r="I596" s="240"/>
      <c r="J596" s="236"/>
      <c r="K596" s="236"/>
      <c r="L596" s="241"/>
      <c r="M596" s="242"/>
      <c r="N596" s="243"/>
      <c r="O596" s="243"/>
      <c r="P596" s="243"/>
      <c r="Q596" s="243"/>
      <c r="R596" s="243"/>
      <c r="S596" s="243"/>
      <c r="T596" s="24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5" t="s">
        <v>169</v>
      </c>
      <c r="AU596" s="245" t="s">
        <v>80</v>
      </c>
      <c r="AV596" s="14" t="s">
        <v>80</v>
      </c>
      <c r="AW596" s="14" t="s">
        <v>32</v>
      </c>
      <c r="AX596" s="14" t="s">
        <v>70</v>
      </c>
      <c r="AY596" s="245" t="s">
        <v>158</v>
      </c>
    </row>
    <row r="597" s="15" customFormat="1">
      <c r="A597" s="15"/>
      <c r="B597" s="246"/>
      <c r="C597" s="247"/>
      <c r="D597" s="226" t="s">
        <v>169</v>
      </c>
      <c r="E597" s="248" t="s">
        <v>19</v>
      </c>
      <c r="F597" s="249" t="s">
        <v>179</v>
      </c>
      <c r="G597" s="247"/>
      <c r="H597" s="250">
        <v>3.3999999999999999</v>
      </c>
      <c r="I597" s="251"/>
      <c r="J597" s="247"/>
      <c r="K597" s="247"/>
      <c r="L597" s="252"/>
      <c r="M597" s="253"/>
      <c r="N597" s="254"/>
      <c r="O597" s="254"/>
      <c r="P597" s="254"/>
      <c r="Q597" s="254"/>
      <c r="R597" s="254"/>
      <c r="S597" s="254"/>
      <c r="T597" s="25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56" t="s">
        <v>169</v>
      </c>
      <c r="AU597" s="256" t="s">
        <v>80</v>
      </c>
      <c r="AV597" s="15" t="s">
        <v>165</v>
      </c>
      <c r="AW597" s="15" t="s">
        <v>32</v>
      </c>
      <c r="AX597" s="15" t="s">
        <v>78</v>
      </c>
      <c r="AY597" s="256" t="s">
        <v>158</v>
      </c>
    </row>
    <row r="598" s="2" customFormat="1" ht="16.5" customHeight="1">
      <c r="A598" s="40"/>
      <c r="B598" s="41"/>
      <c r="C598" s="206" t="s">
        <v>914</v>
      </c>
      <c r="D598" s="206" t="s">
        <v>160</v>
      </c>
      <c r="E598" s="207" t="s">
        <v>915</v>
      </c>
      <c r="F598" s="208" t="s">
        <v>916</v>
      </c>
      <c r="G598" s="209" t="s">
        <v>255</v>
      </c>
      <c r="H598" s="210">
        <v>16.399999999999999</v>
      </c>
      <c r="I598" s="211"/>
      <c r="J598" s="212">
        <f>ROUND(I598*H598,2)</f>
        <v>0</v>
      </c>
      <c r="K598" s="208" t="s">
        <v>307</v>
      </c>
      <c r="L598" s="46"/>
      <c r="M598" s="213" t="s">
        <v>19</v>
      </c>
      <c r="N598" s="214" t="s">
        <v>41</v>
      </c>
      <c r="O598" s="86"/>
      <c r="P598" s="215">
        <f>O598*H598</f>
        <v>0</v>
      </c>
      <c r="Q598" s="215">
        <v>0.00036999999999999999</v>
      </c>
      <c r="R598" s="215">
        <f>Q598*H598</f>
        <v>0.0060679999999999996</v>
      </c>
      <c r="S598" s="215">
        <v>0</v>
      </c>
      <c r="T598" s="216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17" t="s">
        <v>165</v>
      </c>
      <c r="AT598" s="217" t="s">
        <v>160</v>
      </c>
      <c r="AU598" s="217" t="s">
        <v>80</v>
      </c>
      <c r="AY598" s="19" t="s">
        <v>158</v>
      </c>
      <c r="BE598" s="218">
        <f>IF(N598="základní",J598,0)</f>
        <v>0</v>
      </c>
      <c r="BF598" s="218">
        <f>IF(N598="snížená",J598,0)</f>
        <v>0</v>
      </c>
      <c r="BG598" s="218">
        <f>IF(N598="zákl. přenesená",J598,0)</f>
        <v>0</v>
      </c>
      <c r="BH598" s="218">
        <f>IF(N598="sníž. přenesená",J598,0)</f>
        <v>0</v>
      </c>
      <c r="BI598" s="218">
        <f>IF(N598="nulová",J598,0)</f>
        <v>0</v>
      </c>
      <c r="BJ598" s="19" t="s">
        <v>78</v>
      </c>
      <c r="BK598" s="218">
        <f>ROUND(I598*H598,2)</f>
        <v>0</v>
      </c>
      <c r="BL598" s="19" t="s">
        <v>165</v>
      </c>
      <c r="BM598" s="217" t="s">
        <v>917</v>
      </c>
    </row>
    <row r="599" s="2" customFormat="1">
      <c r="A599" s="40"/>
      <c r="B599" s="41"/>
      <c r="C599" s="42"/>
      <c r="D599" s="219" t="s">
        <v>167</v>
      </c>
      <c r="E599" s="42"/>
      <c r="F599" s="220" t="s">
        <v>918</v>
      </c>
      <c r="G599" s="42"/>
      <c r="H599" s="42"/>
      <c r="I599" s="221"/>
      <c r="J599" s="42"/>
      <c r="K599" s="42"/>
      <c r="L599" s="46"/>
      <c r="M599" s="222"/>
      <c r="N599" s="223"/>
      <c r="O599" s="86"/>
      <c r="P599" s="86"/>
      <c r="Q599" s="86"/>
      <c r="R599" s="86"/>
      <c r="S599" s="86"/>
      <c r="T599" s="87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T599" s="19" t="s">
        <v>167</v>
      </c>
      <c r="AU599" s="19" t="s">
        <v>80</v>
      </c>
    </row>
    <row r="600" s="13" customFormat="1">
      <c r="A600" s="13"/>
      <c r="B600" s="224"/>
      <c r="C600" s="225"/>
      <c r="D600" s="226" t="s">
        <v>169</v>
      </c>
      <c r="E600" s="227" t="s">
        <v>19</v>
      </c>
      <c r="F600" s="228" t="s">
        <v>919</v>
      </c>
      <c r="G600" s="225"/>
      <c r="H600" s="227" t="s">
        <v>19</v>
      </c>
      <c r="I600" s="229"/>
      <c r="J600" s="225"/>
      <c r="K600" s="225"/>
      <c r="L600" s="230"/>
      <c r="M600" s="231"/>
      <c r="N600" s="232"/>
      <c r="O600" s="232"/>
      <c r="P600" s="232"/>
      <c r="Q600" s="232"/>
      <c r="R600" s="232"/>
      <c r="S600" s="232"/>
      <c r="T600" s="23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4" t="s">
        <v>169</v>
      </c>
      <c r="AU600" s="234" t="s">
        <v>80</v>
      </c>
      <c r="AV600" s="13" t="s">
        <v>78</v>
      </c>
      <c r="AW600" s="13" t="s">
        <v>32</v>
      </c>
      <c r="AX600" s="13" t="s">
        <v>70</v>
      </c>
      <c r="AY600" s="234" t="s">
        <v>158</v>
      </c>
    </row>
    <row r="601" s="14" customFormat="1">
      <c r="A601" s="14"/>
      <c r="B601" s="235"/>
      <c r="C601" s="236"/>
      <c r="D601" s="226" t="s">
        <v>169</v>
      </c>
      <c r="E601" s="237" t="s">
        <v>19</v>
      </c>
      <c r="F601" s="238" t="s">
        <v>920</v>
      </c>
      <c r="G601" s="236"/>
      <c r="H601" s="239">
        <v>8.4000000000000004</v>
      </c>
      <c r="I601" s="240"/>
      <c r="J601" s="236"/>
      <c r="K601" s="236"/>
      <c r="L601" s="241"/>
      <c r="M601" s="242"/>
      <c r="N601" s="243"/>
      <c r="O601" s="243"/>
      <c r="P601" s="243"/>
      <c r="Q601" s="243"/>
      <c r="R601" s="243"/>
      <c r="S601" s="243"/>
      <c r="T601" s="24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45" t="s">
        <v>169</v>
      </c>
      <c r="AU601" s="245" t="s">
        <v>80</v>
      </c>
      <c r="AV601" s="14" t="s">
        <v>80</v>
      </c>
      <c r="AW601" s="14" t="s">
        <v>32</v>
      </c>
      <c r="AX601" s="14" t="s">
        <v>70</v>
      </c>
      <c r="AY601" s="245" t="s">
        <v>158</v>
      </c>
    </row>
    <row r="602" s="14" customFormat="1">
      <c r="A602" s="14"/>
      <c r="B602" s="235"/>
      <c r="C602" s="236"/>
      <c r="D602" s="226" t="s">
        <v>169</v>
      </c>
      <c r="E602" s="237" t="s">
        <v>19</v>
      </c>
      <c r="F602" s="238" t="s">
        <v>921</v>
      </c>
      <c r="G602" s="236"/>
      <c r="H602" s="239">
        <v>8</v>
      </c>
      <c r="I602" s="240"/>
      <c r="J602" s="236"/>
      <c r="K602" s="236"/>
      <c r="L602" s="241"/>
      <c r="M602" s="242"/>
      <c r="N602" s="243"/>
      <c r="O602" s="243"/>
      <c r="P602" s="243"/>
      <c r="Q602" s="243"/>
      <c r="R602" s="243"/>
      <c r="S602" s="243"/>
      <c r="T602" s="24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5" t="s">
        <v>169</v>
      </c>
      <c r="AU602" s="245" t="s">
        <v>80</v>
      </c>
      <c r="AV602" s="14" t="s">
        <v>80</v>
      </c>
      <c r="AW602" s="14" t="s">
        <v>32</v>
      </c>
      <c r="AX602" s="14" t="s">
        <v>70</v>
      </c>
      <c r="AY602" s="245" t="s">
        <v>158</v>
      </c>
    </row>
    <row r="603" s="15" customFormat="1">
      <c r="A603" s="15"/>
      <c r="B603" s="246"/>
      <c r="C603" s="247"/>
      <c r="D603" s="226" t="s">
        <v>169</v>
      </c>
      <c r="E603" s="248" t="s">
        <v>19</v>
      </c>
      <c r="F603" s="249" t="s">
        <v>179</v>
      </c>
      <c r="G603" s="247"/>
      <c r="H603" s="250">
        <v>16.399999999999999</v>
      </c>
      <c r="I603" s="251"/>
      <c r="J603" s="247"/>
      <c r="K603" s="247"/>
      <c r="L603" s="252"/>
      <c r="M603" s="253"/>
      <c r="N603" s="254"/>
      <c r="O603" s="254"/>
      <c r="P603" s="254"/>
      <c r="Q603" s="254"/>
      <c r="R603" s="254"/>
      <c r="S603" s="254"/>
      <c r="T603" s="25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56" t="s">
        <v>169</v>
      </c>
      <c r="AU603" s="256" t="s">
        <v>80</v>
      </c>
      <c r="AV603" s="15" t="s">
        <v>165</v>
      </c>
      <c r="AW603" s="15" t="s">
        <v>32</v>
      </c>
      <c r="AX603" s="15" t="s">
        <v>78</v>
      </c>
      <c r="AY603" s="256" t="s">
        <v>158</v>
      </c>
    </row>
    <row r="604" s="2" customFormat="1" ht="21.75" customHeight="1">
      <c r="A604" s="40"/>
      <c r="B604" s="41"/>
      <c r="C604" s="206" t="s">
        <v>922</v>
      </c>
      <c r="D604" s="206" t="s">
        <v>160</v>
      </c>
      <c r="E604" s="207" t="s">
        <v>923</v>
      </c>
      <c r="F604" s="208" t="s">
        <v>924</v>
      </c>
      <c r="G604" s="209" t="s">
        <v>255</v>
      </c>
      <c r="H604" s="210">
        <v>315</v>
      </c>
      <c r="I604" s="211"/>
      <c r="J604" s="212">
        <f>ROUND(I604*H604,2)</f>
        <v>0</v>
      </c>
      <c r="K604" s="208" t="s">
        <v>164</v>
      </c>
      <c r="L604" s="46"/>
      <c r="M604" s="213" t="s">
        <v>19</v>
      </c>
      <c r="N604" s="214" t="s">
        <v>41</v>
      </c>
      <c r="O604" s="86"/>
      <c r="P604" s="215">
        <f>O604*H604</f>
        <v>0</v>
      </c>
      <c r="Q604" s="215">
        <v>0</v>
      </c>
      <c r="R604" s="215">
        <f>Q604*H604</f>
        <v>0</v>
      </c>
      <c r="S604" s="215">
        <v>0.050000000000000003</v>
      </c>
      <c r="T604" s="216">
        <f>S604*H604</f>
        <v>15.75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17" t="s">
        <v>165</v>
      </c>
      <c r="AT604" s="217" t="s">
        <v>160</v>
      </c>
      <c r="AU604" s="217" t="s">
        <v>80</v>
      </c>
      <c r="AY604" s="19" t="s">
        <v>158</v>
      </c>
      <c r="BE604" s="218">
        <f>IF(N604="základní",J604,0)</f>
        <v>0</v>
      </c>
      <c r="BF604" s="218">
        <f>IF(N604="snížená",J604,0)</f>
        <v>0</v>
      </c>
      <c r="BG604" s="218">
        <f>IF(N604="zákl. přenesená",J604,0)</f>
        <v>0</v>
      </c>
      <c r="BH604" s="218">
        <f>IF(N604="sníž. přenesená",J604,0)</f>
        <v>0</v>
      </c>
      <c r="BI604" s="218">
        <f>IF(N604="nulová",J604,0)</f>
        <v>0</v>
      </c>
      <c r="BJ604" s="19" t="s">
        <v>78</v>
      </c>
      <c r="BK604" s="218">
        <f>ROUND(I604*H604,2)</f>
        <v>0</v>
      </c>
      <c r="BL604" s="19" t="s">
        <v>165</v>
      </c>
      <c r="BM604" s="217" t="s">
        <v>925</v>
      </c>
    </row>
    <row r="605" s="2" customFormat="1">
      <c r="A605" s="40"/>
      <c r="B605" s="41"/>
      <c r="C605" s="42"/>
      <c r="D605" s="219" t="s">
        <v>167</v>
      </c>
      <c r="E605" s="42"/>
      <c r="F605" s="220" t="s">
        <v>926</v>
      </c>
      <c r="G605" s="42"/>
      <c r="H605" s="42"/>
      <c r="I605" s="221"/>
      <c r="J605" s="42"/>
      <c r="K605" s="42"/>
      <c r="L605" s="46"/>
      <c r="M605" s="222"/>
      <c r="N605" s="223"/>
      <c r="O605" s="86"/>
      <c r="P605" s="86"/>
      <c r="Q605" s="86"/>
      <c r="R605" s="86"/>
      <c r="S605" s="86"/>
      <c r="T605" s="87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T605" s="19" t="s">
        <v>167</v>
      </c>
      <c r="AU605" s="19" t="s">
        <v>80</v>
      </c>
    </row>
    <row r="606" s="14" customFormat="1">
      <c r="A606" s="14"/>
      <c r="B606" s="235"/>
      <c r="C606" s="236"/>
      <c r="D606" s="226" t="s">
        <v>169</v>
      </c>
      <c r="E606" s="237" t="s">
        <v>19</v>
      </c>
      <c r="F606" s="238" t="s">
        <v>927</v>
      </c>
      <c r="G606" s="236"/>
      <c r="H606" s="239">
        <v>315</v>
      </c>
      <c r="I606" s="240"/>
      <c r="J606" s="236"/>
      <c r="K606" s="236"/>
      <c r="L606" s="241"/>
      <c r="M606" s="242"/>
      <c r="N606" s="243"/>
      <c r="O606" s="243"/>
      <c r="P606" s="243"/>
      <c r="Q606" s="243"/>
      <c r="R606" s="243"/>
      <c r="S606" s="243"/>
      <c r="T606" s="24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5" t="s">
        <v>169</v>
      </c>
      <c r="AU606" s="245" t="s">
        <v>80</v>
      </c>
      <c r="AV606" s="14" t="s">
        <v>80</v>
      </c>
      <c r="AW606" s="14" t="s">
        <v>32</v>
      </c>
      <c r="AX606" s="14" t="s">
        <v>78</v>
      </c>
      <c r="AY606" s="245" t="s">
        <v>158</v>
      </c>
    </row>
    <row r="607" s="2" customFormat="1" ht="24.15" customHeight="1">
      <c r="A607" s="40"/>
      <c r="B607" s="41"/>
      <c r="C607" s="206" t="s">
        <v>928</v>
      </c>
      <c r="D607" s="206" t="s">
        <v>160</v>
      </c>
      <c r="E607" s="207" t="s">
        <v>929</v>
      </c>
      <c r="F607" s="208" t="s">
        <v>930</v>
      </c>
      <c r="G607" s="209" t="s">
        <v>255</v>
      </c>
      <c r="H607" s="210">
        <v>940</v>
      </c>
      <c r="I607" s="211"/>
      <c r="J607" s="212">
        <f>ROUND(I607*H607,2)</f>
        <v>0</v>
      </c>
      <c r="K607" s="208" t="s">
        <v>164</v>
      </c>
      <c r="L607" s="46"/>
      <c r="M607" s="213" t="s">
        <v>19</v>
      </c>
      <c r="N607" s="214" t="s">
        <v>41</v>
      </c>
      <c r="O607" s="86"/>
      <c r="P607" s="215">
        <f>O607*H607</f>
        <v>0</v>
      </c>
      <c r="Q607" s="215">
        <v>0</v>
      </c>
      <c r="R607" s="215">
        <f>Q607*H607</f>
        <v>0</v>
      </c>
      <c r="S607" s="215">
        <v>0.045999999999999999</v>
      </c>
      <c r="T607" s="216">
        <f>S607*H607</f>
        <v>43.240000000000002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7" t="s">
        <v>165</v>
      </c>
      <c r="AT607" s="217" t="s">
        <v>160</v>
      </c>
      <c r="AU607" s="217" t="s">
        <v>80</v>
      </c>
      <c r="AY607" s="19" t="s">
        <v>158</v>
      </c>
      <c r="BE607" s="218">
        <f>IF(N607="základní",J607,0)</f>
        <v>0</v>
      </c>
      <c r="BF607" s="218">
        <f>IF(N607="snížená",J607,0)</f>
        <v>0</v>
      </c>
      <c r="BG607" s="218">
        <f>IF(N607="zákl. přenesená",J607,0)</f>
        <v>0</v>
      </c>
      <c r="BH607" s="218">
        <f>IF(N607="sníž. přenesená",J607,0)</f>
        <v>0</v>
      </c>
      <c r="BI607" s="218">
        <f>IF(N607="nulová",J607,0)</f>
        <v>0</v>
      </c>
      <c r="BJ607" s="19" t="s">
        <v>78</v>
      </c>
      <c r="BK607" s="218">
        <f>ROUND(I607*H607,2)</f>
        <v>0</v>
      </c>
      <c r="BL607" s="19" t="s">
        <v>165</v>
      </c>
      <c r="BM607" s="217" t="s">
        <v>931</v>
      </c>
    </row>
    <row r="608" s="2" customFormat="1">
      <c r="A608" s="40"/>
      <c r="B608" s="41"/>
      <c r="C608" s="42"/>
      <c r="D608" s="219" t="s">
        <v>167</v>
      </c>
      <c r="E608" s="42"/>
      <c r="F608" s="220" t="s">
        <v>932</v>
      </c>
      <c r="G608" s="42"/>
      <c r="H608" s="42"/>
      <c r="I608" s="221"/>
      <c r="J608" s="42"/>
      <c r="K608" s="42"/>
      <c r="L608" s="46"/>
      <c r="M608" s="222"/>
      <c r="N608" s="223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167</v>
      </c>
      <c r="AU608" s="19" t="s">
        <v>80</v>
      </c>
    </row>
    <row r="609" s="13" customFormat="1">
      <c r="A609" s="13"/>
      <c r="B609" s="224"/>
      <c r="C609" s="225"/>
      <c r="D609" s="226" t="s">
        <v>169</v>
      </c>
      <c r="E609" s="227" t="s">
        <v>19</v>
      </c>
      <c r="F609" s="228" t="s">
        <v>933</v>
      </c>
      <c r="G609" s="225"/>
      <c r="H609" s="227" t="s">
        <v>19</v>
      </c>
      <c r="I609" s="229"/>
      <c r="J609" s="225"/>
      <c r="K609" s="225"/>
      <c r="L609" s="230"/>
      <c r="M609" s="231"/>
      <c r="N609" s="232"/>
      <c r="O609" s="232"/>
      <c r="P609" s="232"/>
      <c r="Q609" s="232"/>
      <c r="R609" s="232"/>
      <c r="S609" s="232"/>
      <c r="T609" s="23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4" t="s">
        <v>169</v>
      </c>
      <c r="AU609" s="234" t="s">
        <v>80</v>
      </c>
      <c r="AV609" s="13" t="s">
        <v>78</v>
      </c>
      <c r="AW609" s="13" t="s">
        <v>32</v>
      </c>
      <c r="AX609" s="13" t="s">
        <v>70</v>
      </c>
      <c r="AY609" s="234" t="s">
        <v>158</v>
      </c>
    </row>
    <row r="610" s="13" customFormat="1">
      <c r="A610" s="13"/>
      <c r="B610" s="224"/>
      <c r="C610" s="225"/>
      <c r="D610" s="226" t="s">
        <v>169</v>
      </c>
      <c r="E610" s="227" t="s">
        <v>19</v>
      </c>
      <c r="F610" s="228" t="s">
        <v>934</v>
      </c>
      <c r="G610" s="225"/>
      <c r="H610" s="227" t="s">
        <v>19</v>
      </c>
      <c r="I610" s="229"/>
      <c r="J610" s="225"/>
      <c r="K610" s="225"/>
      <c r="L610" s="230"/>
      <c r="M610" s="231"/>
      <c r="N610" s="232"/>
      <c r="O610" s="232"/>
      <c r="P610" s="232"/>
      <c r="Q610" s="232"/>
      <c r="R610" s="232"/>
      <c r="S610" s="232"/>
      <c r="T610" s="23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4" t="s">
        <v>169</v>
      </c>
      <c r="AU610" s="234" t="s">
        <v>80</v>
      </c>
      <c r="AV610" s="13" t="s">
        <v>78</v>
      </c>
      <c r="AW610" s="13" t="s">
        <v>32</v>
      </c>
      <c r="AX610" s="13" t="s">
        <v>70</v>
      </c>
      <c r="AY610" s="234" t="s">
        <v>158</v>
      </c>
    </row>
    <row r="611" s="14" customFormat="1">
      <c r="A611" s="14"/>
      <c r="B611" s="235"/>
      <c r="C611" s="236"/>
      <c r="D611" s="226" t="s">
        <v>169</v>
      </c>
      <c r="E611" s="237" t="s">
        <v>19</v>
      </c>
      <c r="F611" s="238" t="s">
        <v>935</v>
      </c>
      <c r="G611" s="236"/>
      <c r="H611" s="239">
        <v>940</v>
      </c>
      <c r="I611" s="240"/>
      <c r="J611" s="236"/>
      <c r="K611" s="236"/>
      <c r="L611" s="241"/>
      <c r="M611" s="242"/>
      <c r="N611" s="243"/>
      <c r="O611" s="243"/>
      <c r="P611" s="243"/>
      <c r="Q611" s="243"/>
      <c r="R611" s="243"/>
      <c r="S611" s="243"/>
      <c r="T611" s="24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5" t="s">
        <v>169</v>
      </c>
      <c r="AU611" s="245" t="s">
        <v>80</v>
      </c>
      <c r="AV611" s="14" t="s">
        <v>80</v>
      </c>
      <c r="AW611" s="14" t="s">
        <v>32</v>
      </c>
      <c r="AX611" s="14" t="s">
        <v>78</v>
      </c>
      <c r="AY611" s="245" t="s">
        <v>158</v>
      </c>
    </row>
    <row r="612" s="2" customFormat="1" ht="24.15" customHeight="1">
      <c r="A612" s="40"/>
      <c r="B612" s="41"/>
      <c r="C612" s="206" t="s">
        <v>936</v>
      </c>
      <c r="D612" s="206" t="s">
        <v>160</v>
      </c>
      <c r="E612" s="207" t="s">
        <v>937</v>
      </c>
      <c r="F612" s="208" t="s">
        <v>938</v>
      </c>
      <c r="G612" s="209" t="s">
        <v>255</v>
      </c>
      <c r="H612" s="210">
        <v>438</v>
      </c>
      <c r="I612" s="211"/>
      <c r="J612" s="212">
        <f>ROUND(I612*H612,2)</f>
        <v>0</v>
      </c>
      <c r="K612" s="208" t="s">
        <v>164</v>
      </c>
      <c r="L612" s="46"/>
      <c r="M612" s="213" t="s">
        <v>19</v>
      </c>
      <c r="N612" s="214" t="s">
        <v>41</v>
      </c>
      <c r="O612" s="86"/>
      <c r="P612" s="215">
        <f>O612*H612</f>
        <v>0</v>
      </c>
      <c r="Q612" s="215">
        <v>0</v>
      </c>
      <c r="R612" s="215">
        <f>Q612*H612</f>
        <v>0</v>
      </c>
      <c r="S612" s="215">
        <v>0.058999999999999997</v>
      </c>
      <c r="T612" s="216">
        <f>S612*H612</f>
        <v>25.841999999999999</v>
      </c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R612" s="217" t="s">
        <v>165</v>
      </c>
      <c r="AT612" s="217" t="s">
        <v>160</v>
      </c>
      <c r="AU612" s="217" t="s">
        <v>80</v>
      </c>
      <c r="AY612" s="19" t="s">
        <v>158</v>
      </c>
      <c r="BE612" s="218">
        <f>IF(N612="základní",J612,0)</f>
        <v>0</v>
      </c>
      <c r="BF612" s="218">
        <f>IF(N612="snížená",J612,0)</f>
        <v>0</v>
      </c>
      <c r="BG612" s="218">
        <f>IF(N612="zákl. přenesená",J612,0)</f>
        <v>0</v>
      </c>
      <c r="BH612" s="218">
        <f>IF(N612="sníž. přenesená",J612,0)</f>
        <v>0</v>
      </c>
      <c r="BI612" s="218">
        <f>IF(N612="nulová",J612,0)</f>
        <v>0</v>
      </c>
      <c r="BJ612" s="19" t="s">
        <v>78</v>
      </c>
      <c r="BK612" s="218">
        <f>ROUND(I612*H612,2)</f>
        <v>0</v>
      </c>
      <c r="BL612" s="19" t="s">
        <v>165</v>
      </c>
      <c r="BM612" s="217" t="s">
        <v>939</v>
      </c>
    </row>
    <row r="613" s="2" customFormat="1">
      <c r="A613" s="40"/>
      <c r="B613" s="41"/>
      <c r="C613" s="42"/>
      <c r="D613" s="219" t="s">
        <v>167</v>
      </c>
      <c r="E613" s="42"/>
      <c r="F613" s="220" t="s">
        <v>940</v>
      </c>
      <c r="G613" s="42"/>
      <c r="H613" s="42"/>
      <c r="I613" s="221"/>
      <c r="J613" s="42"/>
      <c r="K613" s="42"/>
      <c r="L613" s="46"/>
      <c r="M613" s="222"/>
      <c r="N613" s="223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167</v>
      </c>
      <c r="AU613" s="19" t="s">
        <v>80</v>
      </c>
    </row>
    <row r="614" s="13" customFormat="1">
      <c r="A614" s="13"/>
      <c r="B614" s="224"/>
      <c r="C614" s="225"/>
      <c r="D614" s="226" t="s">
        <v>169</v>
      </c>
      <c r="E614" s="227" t="s">
        <v>19</v>
      </c>
      <c r="F614" s="228" t="s">
        <v>941</v>
      </c>
      <c r="G614" s="225"/>
      <c r="H614" s="227" t="s">
        <v>19</v>
      </c>
      <c r="I614" s="229"/>
      <c r="J614" s="225"/>
      <c r="K614" s="225"/>
      <c r="L614" s="230"/>
      <c r="M614" s="231"/>
      <c r="N614" s="232"/>
      <c r="O614" s="232"/>
      <c r="P614" s="232"/>
      <c r="Q614" s="232"/>
      <c r="R614" s="232"/>
      <c r="S614" s="232"/>
      <c r="T614" s="23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4" t="s">
        <v>169</v>
      </c>
      <c r="AU614" s="234" t="s">
        <v>80</v>
      </c>
      <c r="AV614" s="13" t="s">
        <v>78</v>
      </c>
      <c r="AW614" s="13" t="s">
        <v>32</v>
      </c>
      <c r="AX614" s="13" t="s">
        <v>70</v>
      </c>
      <c r="AY614" s="234" t="s">
        <v>158</v>
      </c>
    </row>
    <row r="615" s="13" customFormat="1">
      <c r="A615" s="13"/>
      <c r="B615" s="224"/>
      <c r="C615" s="225"/>
      <c r="D615" s="226" t="s">
        <v>169</v>
      </c>
      <c r="E615" s="227" t="s">
        <v>19</v>
      </c>
      <c r="F615" s="228" t="s">
        <v>608</v>
      </c>
      <c r="G615" s="225"/>
      <c r="H615" s="227" t="s">
        <v>19</v>
      </c>
      <c r="I615" s="229"/>
      <c r="J615" s="225"/>
      <c r="K615" s="225"/>
      <c r="L615" s="230"/>
      <c r="M615" s="231"/>
      <c r="N615" s="232"/>
      <c r="O615" s="232"/>
      <c r="P615" s="232"/>
      <c r="Q615" s="232"/>
      <c r="R615" s="232"/>
      <c r="S615" s="232"/>
      <c r="T615" s="23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4" t="s">
        <v>169</v>
      </c>
      <c r="AU615" s="234" t="s">
        <v>80</v>
      </c>
      <c r="AV615" s="13" t="s">
        <v>78</v>
      </c>
      <c r="AW615" s="13" t="s">
        <v>32</v>
      </c>
      <c r="AX615" s="13" t="s">
        <v>70</v>
      </c>
      <c r="AY615" s="234" t="s">
        <v>158</v>
      </c>
    </row>
    <row r="616" s="13" customFormat="1">
      <c r="A616" s="13"/>
      <c r="B616" s="224"/>
      <c r="C616" s="225"/>
      <c r="D616" s="226" t="s">
        <v>169</v>
      </c>
      <c r="E616" s="227" t="s">
        <v>19</v>
      </c>
      <c r="F616" s="228" t="s">
        <v>609</v>
      </c>
      <c r="G616" s="225"/>
      <c r="H616" s="227" t="s">
        <v>19</v>
      </c>
      <c r="I616" s="229"/>
      <c r="J616" s="225"/>
      <c r="K616" s="225"/>
      <c r="L616" s="230"/>
      <c r="M616" s="231"/>
      <c r="N616" s="232"/>
      <c r="O616" s="232"/>
      <c r="P616" s="232"/>
      <c r="Q616" s="232"/>
      <c r="R616" s="232"/>
      <c r="S616" s="232"/>
      <c r="T616" s="23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4" t="s">
        <v>169</v>
      </c>
      <c r="AU616" s="234" t="s">
        <v>80</v>
      </c>
      <c r="AV616" s="13" t="s">
        <v>78</v>
      </c>
      <c r="AW616" s="13" t="s">
        <v>32</v>
      </c>
      <c r="AX616" s="13" t="s">
        <v>70</v>
      </c>
      <c r="AY616" s="234" t="s">
        <v>158</v>
      </c>
    </row>
    <row r="617" s="14" customFormat="1">
      <c r="A617" s="14"/>
      <c r="B617" s="235"/>
      <c r="C617" s="236"/>
      <c r="D617" s="226" t="s">
        <v>169</v>
      </c>
      <c r="E617" s="237" t="s">
        <v>19</v>
      </c>
      <c r="F617" s="238" t="s">
        <v>610</v>
      </c>
      <c r="G617" s="236"/>
      <c r="H617" s="239">
        <v>438</v>
      </c>
      <c r="I617" s="240"/>
      <c r="J617" s="236"/>
      <c r="K617" s="236"/>
      <c r="L617" s="241"/>
      <c r="M617" s="242"/>
      <c r="N617" s="243"/>
      <c r="O617" s="243"/>
      <c r="P617" s="243"/>
      <c r="Q617" s="243"/>
      <c r="R617" s="243"/>
      <c r="S617" s="243"/>
      <c r="T617" s="24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5" t="s">
        <v>169</v>
      </c>
      <c r="AU617" s="245" t="s">
        <v>80</v>
      </c>
      <c r="AV617" s="14" t="s">
        <v>80</v>
      </c>
      <c r="AW617" s="14" t="s">
        <v>32</v>
      </c>
      <c r="AX617" s="14" t="s">
        <v>78</v>
      </c>
      <c r="AY617" s="245" t="s">
        <v>158</v>
      </c>
    </row>
    <row r="618" s="2" customFormat="1" ht="24.15" customHeight="1">
      <c r="A618" s="40"/>
      <c r="B618" s="41"/>
      <c r="C618" s="206" t="s">
        <v>942</v>
      </c>
      <c r="D618" s="206" t="s">
        <v>160</v>
      </c>
      <c r="E618" s="207" t="s">
        <v>943</v>
      </c>
      <c r="F618" s="208" t="s">
        <v>944</v>
      </c>
      <c r="G618" s="209" t="s">
        <v>255</v>
      </c>
      <c r="H618" s="210">
        <v>18</v>
      </c>
      <c r="I618" s="211"/>
      <c r="J618" s="212">
        <f>ROUND(I618*H618,2)</f>
        <v>0</v>
      </c>
      <c r="K618" s="208" t="s">
        <v>164</v>
      </c>
      <c r="L618" s="46"/>
      <c r="M618" s="213" t="s">
        <v>19</v>
      </c>
      <c r="N618" s="214" t="s">
        <v>41</v>
      </c>
      <c r="O618" s="86"/>
      <c r="P618" s="215">
        <f>O618*H618</f>
        <v>0</v>
      </c>
      <c r="Q618" s="215">
        <v>0</v>
      </c>
      <c r="R618" s="215">
        <f>Q618*H618</f>
        <v>0</v>
      </c>
      <c r="S618" s="215">
        <v>0.071999999999999995</v>
      </c>
      <c r="T618" s="216">
        <f>S618*H618</f>
        <v>1.2959999999999998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17" t="s">
        <v>165</v>
      </c>
      <c r="AT618" s="217" t="s">
        <v>160</v>
      </c>
      <c r="AU618" s="217" t="s">
        <v>80</v>
      </c>
      <c r="AY618" s="19" t="s">
        <v>158</v>
      </c>
      <c r="BE618" s="218">
        <f>IF(N618="základní",J618,0)</f>
        <v>0</v>
      </c>
      <c r="BF618" s="218">
        <f>IF(N618="snížená",J618,0)</f>
        <v>0</v>
      </c>
      <c r="BG618" s="218">
        <f>IF(N618="zákl. přenesená",J618,0)</f>
        <v>0</v>
      </c>
      <c r="BH618" s="218">
        <f>IF(N618="sníž. přenesená",J618,0)</f>
        <v>0</v>
      </c>
      <c r="BI618" s="218">
        <f>IF(N618="nulová",J618,0)</f>
        <v>0</v>
      </c>
      <c r="BJ618" s="19" t="s">
        <v>78</v>
      </c>
      <c r="BK618" s="218">
        <f>ROUND(I618*H618,2)</f>
        <v>0</v>
      </c>
      <c r="BL618" s="19" t="s">
        <v>165</v>
      </c>
      <c r="BM618" s="217" t="s">
        <v>945</v>
      </c>
    </row>
    <row r="619" s="2" customFormat="1">
      <c r="A619" s="40"/>
      <c r="B619" s="41"/>
      <c r="C619" s="42"/>
      <c r="D619" s="219" t="s">
        <v>167</v>
      </c>
      <c r="E619" s="42"/>
      <c r="F619" s="220" t="s">
        <v>946</v>
      </c>
      <c r="G619" s="42"/>
      <c r="H619" s="42"/>
      <c r="I619" s="221"/>
      <c r="J619" s="42"/>
      <c r="K619" s="42"/>
      <c r="L619" s="46"/>
      <c r="M619" s="222"/>
      <c r="N619" s="223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167</v>
      </c>
      <c r="AU619" s="19" t="s">
        <v>80</v>
      </c>
    </row>
    <row r="620" s="13" customFormat="1">
      <c r="A620" s="13"/>
      <c r="B620" s="224"/>
      <c r="C620" s="225"/>
      <c r="D620" s="226" t="s">
        <v>169</v>
      </c>
      <c r="E620" s="227" t="s">
        <v>19</v>
      </c>
      <c r="F620" s="228" t="s">
        <v>947</v>
      </c>
      <c r="G620" s="225"/>
      <c r="H620" s="227" t="s">
        <v>19</v>
      </c>
      <c r="I620" s="229"/>
      <c r="J620" s="225"/>
      <c r="K620" s="225"/>
      <c r="L620" s="230"/>
      <c r="M620" s="231"/>
      <c r="N620" s="232"/>
      <c r="O620" s="232"/>
      <c r="P620" s="232"/>
      <c r="Q620" s="232"/>
      <c r="R620" s="232"/>
      <c r="S620" s="232"/>
      <c r="T620" s="23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4" t="s">
        <v>169</v>
      </c>
      <c r="AU620" s="234" t="s">
        <v>80</v>
      </c>
      <c r="AV620" s="13" t="s">
        <v>78</v>
      </c>
      <c r="AW620" s="13" t="s">
        <v>32</v>
      </c>
      <c r="AX620" s="13" t="s">
        <v>70</v>
      </c>
      <c r="AY620" s="234" t="s">
        <v>158</v>
      </c>
    </row>
    <row r="621" s="14" customFormat="1">
      <c r="A621" s="14"/>
      <c r="B621" s="235"/>
      <c r="C621" s="236"/>
      <c r="D621" s="226" t="s">
        <v>169</v>
      </c>
      <c r="E621" s="237" t="s">
        <v>19</v>
      </c>
      <c r="F621" s="238" t="s">
        <v>278</v>
      </c>
      <c r="G621" s="236"/>
      <c r="H621" s="239">
        <v>18</v>
      </c>
      <c r="I621" s="240"/>
      <c r="J621" s="236"/>
      <c r="K621" s="236"/>
      <c r="L621" s="241"/>
      <c r="M621" s="242"/>
      <c r="N621" s="243"/>
      <c r="O621" s="243"/>
      <c r="P621" s="243"/>
      <c r="Q621" s="243"/>
      <c r="R621" s="243"/>
      <c r="S621" s="243"/>
      <c r="T621" s="24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5" t="s">
        <v>169</v>
      </c>
      <c r="AU621" s="245" t="s">
        <v>80</v>
      </c>
      <c r="AV621" s="14" t="s">
        <v>80</v>
      </c>
      <c r="AW621" s="14" t="s">
        <v>32</v>
      </c>
      <c r="AX621" s="14" t="s">
        <v>78</v>
      </c>
      <c r="AY621" s="245" t="s">
        <v>158</v>
      </c>
    </row>
    <row r="622" s="2" customFormat="1" ht="16.5" customHeight="1">
      <c r="A622" s="40"/>
      <c r="B622" s="41"/>
      <c r="C622" s="206" t="s">
        <v>948</v>
      </c>
      <c r="D622" s="206" t="s">
        <v>160</v>
      </c>
      <c r="E622" s="207" t="s">
        <v>949</v>
      </c>
      <c r="F622" s="208" t="s">
        <v>950</v>
      </c>
      <c r="G622" s="209" t="s">
        <v>249</v>
      </c>
      <c r="H622" s="210">
        <v>120</v>
      </c>
      <c r="I622" s="211"/>
      <c r="J622" s="212">
        <f>ROUND(I622*H622,2)</f>
        <v>0</v>
      </c>
      <c r="K622" s="208" t="s">
        <v>19</v>
      </c>
      <c r="L622" s="46"/>
      <c r="M622" s="213" t="s">
        <v>19</v>
      </c>
      <c r="N622" s="214" t="s">
        <v>41</v>
      </c>
      <c r="O622" s="86"/>
      <c r="P622" s="215">
        <f>O622*H622</f>
        <v>0</v>
      </c>
      <c r="Q622" s="215">
        <v>0</v>
      </c>
      <c r="R622" s="215">
        <f>Q622*H622</f>
        <v>0</v>
      </c>
      <c r="S622" s="215">
        <v>0</v>
      </c>
      <c r="T622" s="216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17" t="s">
        <v>165</v>
      </c>
      <c r="AT622" s="217" t="s">
        <v>160</v>
      </c>
      <c r="AU622" s="217" t="s">
        <v>80</v>
      </c>
      <c r="AY622" s="19" t="s">
        <v>158</v>
      </c>
      <c r="BE622" s="218">
        <f>IF(N622="základní",J622,0)</f>
        <v>0</v>
      </c>
      <c r="BF622" s="218">
        <f>IF(N622="snížená",J622,0)</f>
        <v>0</v>
      </c>
      <c r="BG622" s="218">
        <f>IF(N622="zákl. přenesená",J622,0)</f>
        <v>0</v>
      </c>
      <c r="BH622" s="218">
        <f>IF(N622="sníž. přenesená",J622,0)</f>
        <v>0</v>
      </c>
      <c r="BI622" s="218">
        <f>IF(N622="nulová",J622,0)</f>
        <v>0</v>
      </c>
      <c r="BJ622" s="19" t="s">
        <v>78</v>
      </c>
      <c r="BK622" s="218">
        <f>ROUND(I622*H622,2)</f>
        <v>0</v>
      </c>
      <c r="BL622" s="19" t="s">
        <v>165</v>
      </c>
      <c r="BM622" s="217" t="s">
        <v>951</v>
      </c>
    </row>
    <row r="623" s="12" customFormat="1" ht="22.8" customHeight="1">
      <c r="A623" s="12"/>
      <c r="B623" s="190"/>
      <c r="C623" s="191"/>
      <c r="D623" s="192" t="s">
        <v>69</v>
      </c>
      <c r="E623" s="204" t="s">
        <v>952</v>
      </c>
      <c r="F623" s="204" t="s">
        <v>953</v>
      </c>
      <c r="G623" s="191"/>
      <c r="H623" s="191"/>
      <c r="I623" s="194"/>
      <c r="J623" s="205">
        <f>BK623</f>
        <v>0</v>
      </c>
      <c r="K623" s="191"/>
      <c r="L623" s="196"/>
      <c r="M623" s="197"/>
      <c r="N623" s="198"/>
      <c r="O623" s="198"/>
      <c r="P623" s="199">
        <f>SUM(P624:P632)</f>
        <v>0</v>
      </c>
      <c r="Q623" s="198"/>
      <c r="R623" s="199">
        <f>SUM(R624:R632)</f>
        <v>0</v>
      </c>
      <c r="S623" s="198"/>
      <c r="T623" s="200">
        <f>SUM(T624:T632)</f>
        <v>0</v>
      </c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R623" s="201" t="s">
        <v>78</v>
      </c>
      <c r="AT623" s="202" t="s">
        <v>69</v>
      </c>
      <c r="AU623" s="202" t="s">
        <v>78</v>
      </c>
      <c r="AY623" s="201" t="s">
        <v>158</v>
      </c>
      <c r="BK623" s="203">
        <f>SUM(BK624:BK632)</f>
        <v>0</v>
      </c>
    </row>
    <row r="624" s="2" customFormat="1" ht="24.15" customHeight="1">
      <c r="A624" s="40"/>
      <c r="B624" s="41"/>
      <c r="C624" s="206" t="s">
        <v>954</v>
      </c>
      <c r="D624" s="206" t="s">
        <v>160</v>
      </c>
      <c r="E624" s="207" t="s">
        <v>955</v>
      </c>
      <c r="F624" s="208" t="s">
        <v>956</v>
      </c>
      <c r="G624" s="209" t="s">
        <v>236</v>
      </c>
      <c r="H624" s="210">
        <v>269.745</v>
      </c>
      <c r="I624" s="211"/>
      <c r="J624" s="212">
        <f>ROUND(I624*H624,2)</f>
        <v>0</v>
      </c>
      <c r="K624" s="208" t="s">
        <v>164</v>
      </c>
      <c r="L624" s="46"/>
      <c r="M624" s="213" t="s">
        <v>19</v>
      </c>
      <c r="N624" s="214" t="s">
        <v>41</v>
      </c>
      <c r="O624" s="86"/>
      <c r="P624" s="215">
        <f>O624*H624</f>
        <v>0</v>
      </c>
      <c r="Q624" s="215">
        <v>0</v>
      </c>
      <c r="R624" s="215">
        <f>Q624*H624</f>
        <v>0</v>
      </c>
      <c r="S624" s="215">
        <v>0</v>
      </c>
      <c r="T624" s="216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7" t="s">
        <v>165</v>
      </c>
      <c r="AT624" s="217" t="s">
        <v>160</v>
      </c>
      <c r="AU624" s="217" t="s">
        <v>80</v>
      </c>
      <c r="AY624" s="19" t="s">
        <v>158</v>
      </c>
      <c r="BE624" s="218">
        <f>IF(N624="základní",J624,0)</f>
        <v>0</v>
      </c>
      <c r="BF624" s="218">
        <f>IF(N624="snížená",J624,0)</f>
        <v>0</v>
      </c>
      <c r="BG624" s="218">
        <f>IF(N624="zákl. přenesená",J624,0)</f>
        <v>0</v>
      </c>
      <c r="BH624" s="218">
        <f>IF(N624="sníž. přenesená",J624,0)</f>
        <v>0</v>
      </c>
      <c r="BI624" s="218">
        <f>IF(N624="nulová",J624,0)</f>
        <v>0</v>
      </c>
      <c r="BJ624" s="19" t="s">
        <v>78</v>
      </c>
      <c r="BK624" s="218">
        <f>ROUND(I624*H624,2)</f>
        <v>0</v>
      </c>
      <c r="BL624" s="19" t="s">
        <v>165</v>
      </c>
      <c r="BM624" s="217" t="s">
        <v>957</v>
      </c>
    </row>
    <row r="625" s="2" customFormat="1">
      <c r="A625" s="40"/>
      <c r="B625" s="41"/>
      <c r="C625" s="42"/>
      <c r="D625" s="219" t="s">
        <v>167</v>
      </c>
      <c r="E625" s="42"/>
      <c r="F625" s="220" t="s">
        <v>958</v>
      </c>
      <c r="G625" s="42"/>
      <c r="H625" s="42"/>
      <c r="I625" s="221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167</v>
      </c>
      <c r="AU625" s="19" t="s">
        <v>80</v>
      </c>
    </row>
    <row r="626" s="2" customFormat="1" ht="21.75" customHeight="1">
      <c r="A626" s="40"/>
      <c r="B626" s="41"/>
      <c r="C626" s="206" t="s">
        <v>959</v>
      </c>
      <c r="D626" s="206" t="s">
        <v>160</v>
      </c>
      <c r="E626" s="207" t="s">
        <v>960</v>
      </c>
      <c r="F626" s="208" t="s">
        <v>961</v>
      </c>
      <c r="G626" s="209" t="s">
        <v>236</v>
      </c>
      <c r="H626" s="210">
        <v>269.745</v>
      </c>
      <c r="I626" s="211"/>
      <c r="J626" s="212">
        <f>ROUND(I626*H626,2)</f>
        <v>0</v>
      </c>
      <c r="K626" s="208" t="s">
        <v>164</v>
      </c>
      <c r="L626" s="46"/>
      <c r="M626" s="213" t="s">
        <v>19</v>
      </c>
      <c r="N626" s="214" t="s">
        <v>41</v>
      </c>
      <c r="O626" s="86"/>
      <c r="P626" s="215">
        <f>O626*H626</f>
        <v>0</v>
      </c>
      <c r="Q626" s="215">
        <v>0</v>
      </c>
      <c r="R626" s="215">
        <f>Q626*H626</f>
        <v>0</v>
      </c>
      <c r="S626" s="215">
        <v>0</v>
      </c>
      <c r="T626" s="216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7" t="s">
        <v>165</v>
      </c>
      <c r="AT626" s="217" t="s">
        <v>160</v>
      </c>
      <c r="AU626" s="217" t="s">
        <v>80</v>
      </c>
      <c r="AY626" s="19" t="s">
        <v>158</v>
      </c>
      <c r="BE626" s="218">
        <f>IF(N626="základní",J626,0)</f>
        <v>0</v>
      </c>
      <c r="BF626" s="218">
        <f>IF(N626="snížená",J626,0)</f>
        <v>0</v>
      </c>
      <c r="BG626" s="218">
        <f>IF(N626="zákl. přenesená",J626,0)</f>
        <v>0</v>
      </c>
      <c r="BH626" s="218">
        <f>IF(N626="sníž. přenesená",J626,0)</f>
        <v>0</v>
      </c>
      <c r="BI626" s="218">
        <f>IF(N626="nulová",J626,0)</f>
        <v>0</v>
      </c>
      <c r="BJ626" s="19" t="s">
        <v>78</v>
      </c>
      <c r="BK626" s="218">
        <f>ROUND(I626*H626,2)</f>
        <v>0</v>
      </c>
      <c r="BL626" s="19" t="s">
        <v>165</v>
      </c>
      <c r="BM626" s="217" t="s">
        <v>962</v>
      </c>
    </row>
    <row r="627" s="2" customFormat="1">
      <c r="A627" s="40"/>
      <c r="B627" s="41"/>
      <c r="C627" s="42"/>
      <c r="D627" s="219" t="s">
        <v>167</v>
      </c>
      <c r="E627" s="42"/>
      <c r="F627" s="220" t="s">
        <v>963</v>
      </c>
      <c r="G627" s="42"/>
      <c r="H627" s="42"/>
      <c r="I627" s="221"/>
      <c r="J627" s="42"/>
      <c r="K627" s="42"/>
      <c r="L627" s="46"/>
      <c r="M627" s="222"/>
      <c r="N627" s="223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167</v>
      </c>
      <c r="AU627" s="19" t="s">
        <v>80</v>
      </c>
    </row>
    <row r="628" s="2" customFormat="1" ht="24.15" customHeight="1">
      <c r="A628" s="40"/>
      <c r="B628" s="41"/>
      <c r="C628" s="206" t="s">
        <v>964</v>
      </c>
      <c r="D628" s="206" t="s">
        <v>160</v>
      </c>
      <c r="E628" s="207" t="s">
        <v>965</v>
      </c>
      <c r="F628" s="208" t="s">
        <v>966</v>
      </c>
      <c r="G628" s="209" t="s">
        <v>236</v>
      </c>
      <c r="H628" s="210">
        <v>5125.1549999999997</v>
      </c>
      <c r="I628" s="211"/>
      <c r="J628" s="212">
        <f>ROUND(I628*H628,2)</f>
        <v>0</v>
      </c>
      <c r="K628" s="208" t="s">
        <v>164</v>
      </c>
      <c r="L628" s="46"/>
      <c r="M628" s="213" t="s">
        <v>19</v>
      </c>
      <c r="N628" s="214" t="s">
        <v>41</v>
      </c>
      <c r="O628" s="86"/>
      <c r="P628" s="215">
        <f>O628*H628</f>
        <v>0</v>
      </c>
      <c r="Q628" s="215">
        <v>0</v>
      </c>
      <c r="R628" s="215">
        <f>Q628*H628</f>
        <v>0</v>
      </c>
      <c r="S628" s="215">
        <v>0</v>
      </c>
      <c r="T628" s="216">
        <f>S628*H628</f>
        <v>0</v>
      </c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R628" s="217" t="s">
        <v>165</v>
      </c>
      <c r="AT628" s="217" t="s">
        <v>160</v>
      </c>
      <c r="AU628" s="217" t="s">
        <v>80</v>
      </c>
      <c r="AY628" s="19" t="s">
        <v>158</v>
      </c>
      <c r="BE628" s="218">
        <f>IF(N628="základní",J628,0)</f>
        <v>0</v>
      </c>
      <c r="BF628" s="218">
        <f>IF(N628="snížená",J628,0)</f>
        <v>0</v>
      </c>
      <c r="BG628" s="218">
        <f>IF(N628="zákl. přenesená",J628,0)</f>
        <v>0</v>
      </c>
      <c r="BH628" s="218">
        <f>IF(N628="sníž. přenesená",J628,0)</f>
        <v>0</v>
      </c>
      <c r="BI628" s="218">
        <f>IF(N628="nulová",J628,0)</f>
        <v>0</v>
      </c>
      <c r="BJ628" s="19" t="s">
        <v>78</v>
      </c>
      <c r="BK628" s="218">
        <f>ROUND(I628*H628,2)</f>
        <v>0</v>
      </c>
      <c r="BL628" s="19" t="s">
        <v>165</v>
      </c>
      <c r="BM628" s="217" t="s">
        <v>967</v>
      </c>
    </row>
    <row r="629" s="2" customFormat="1">
      <c r="A629" s="40"/>
      <c r="B629" s="41"/>
      <c r="C629" s="42"/>
      <c r="D629" s="219" t="s">
        <v>167</v>
      </c>
      <c r="E629" s="42"/>
      <c r="F629" s="220" t="s">
        <v>968</v>
      </c>
      <c r="G629" s="42"/>
      <c r="H629" s="42"/>
      <c r="I629" s="221"/>
      <c r="J629" s="42"/>
      <c r="K629" s="42"/>
      <c r="L629" s="46"/>
      <c r="M629" s="222"/>
      <c r="N629" s="223"/>
      <c r="O629" s="86"/>
      <c r="P629" s="86"/>
      <c r="Q629" s="86"/>
      <c r="R629" s="86"/>
      <c r="S629" s="86"/>
      <c r="T629" s="87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T629" s="19" t="s">
        <v>167</v>
      </c>
      <c r="AU629" s="19" t="s">
        <v>80</v>
      </c>
    </row>
    <row r="630" s="14" customFormat="1">
      <c r="A630" s="14"/>
      <c r="B630" s="235"/>
      <c r="C630" s="236"/>
      <c r="D630" s="226" t="s">
        <v>169</v>
      </c>
      <c r="E630" s="236"/>
      <c r="F630" s="238" t="s">
        <v>969</v>
      </c>
      <c r="G630" s="236"/>
      <c r="H630" s="239">
        <v>5125.1549999999997</v>
      </c>
      <c r="I630" s="240"/>
      <c r="J630" s="236"/>
      <c r="K630" s="236"/>
      <c r="L630" s="241"/>
      <c r="M630" s="242"/>
      <c r="N630" s="243"/>
      <c r="O630" s="243"/>
      <c r="P630" s="243"/>
      <c r="Q630" s="243"/>
      <c r="R630" s="243"/>
      <c r="S630" s="243"/>
      <c r="T630" s="24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5" t="s">
        <v>169</v>
      </c>
      <c r="AU630" s="245" t="s">
        <v>80</v>
      </c>
      <c r="AV630" s="14" t="s">
        <v>80</v>
      </c>
      <c r="AW630" s="14" t="s">
        <v>4</v>
      </c>
      <c r="AX630" s="14" t="s">
        <v>78</v>
      </c>
      <c r="AY630" s="245" t="s">
        <v>158</v>
      </c>
    </row>
    <row r="631" s="2" customFormat="1" ht="24.15" customHeight="1">
      <c r="A631" s="40"/>
      <c r="B631" s="41"/>
      <c r="C631" s="206" t="s">
        <v>970</v>
      </c>
      <c r="D631" s="206" t="s">
        <v>160</v>
      </c>
      <c r="E631" s="207" t="s">
        <v>971</v>
      </c>
      <c r="F631" s="208" t="s">
        <v>972</v>
      </c>
      <c r="G631" s="209" t="s">
        <v>236</v>
      </c>
      <c r="H631" s="210">
        <v>269.745</v>
      </c>
      <c r="I631" s="211"/>
      <c r="J631" s="212">
        <f>ROUND(I631*H631,2)</f>
        <v>0</v>
      </c>
      <c r="K631" s="208" t="s">
        <v>164</v>
      </c>
      <c r="L631" s="46"/>
      <c r="M631" s="213" t="s">
        <v>19</v>
      </c>
      <c r="N631" s="214" t="s">
        <v>41</v>
      </c>
      <c r="O631" s="86"/>
      <c r="P631" s="215">
        <f>O631*H631</f>
        <v>0</v>
      </c>
      <c r="Q631" s="215">
        <v>0</v>
      </c>
      <c r="R631" s="215">
        <f>Q631*H631</f>
        <v>0</v>
      </c>
      <c r="S631" s="215">
        <v>0</v>
      </c>
      <c r="T631" s="216">
        <f>S631*H631</f>
        <v>0</v>
      </c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R631" s="217" t="s">
        <v>165</v>
      </c>
      <c r="AT631" s="217" t="s">
        <v>160</v>
      </c>
      <c r="AU631" s="217" t="s">
        <v>80</v>
      </c>
      <c r="AY631" s="19" t="s">
        <v>158</v>
      </c>
      <c r="BE631" s="218">
        <f>IF(N631="základní",J631,0)</f>
        <v>0</v>
      </c>
      <c r="BF631" s="218">
        <f>IF(N631="snížená",J631,0)</f>
        <v>0</v>
      </c>
      <c r="BG631" s="218">
        <f>IF(N631="zákl. přenesená",J631,0)</f>
        <v>0</v>
      </c>
      <c r="BH631" s="218">
        <f>IF(N631="sníž. přenesená",J631,0)</f>
        <v>0</v>
      </c>
      <c r="BI631" s="218">
        <f>IF(N631="nulová",J631,0)</f>
        <v>0</v>
      </c>
      <c r="BJ631" s="19" t="s">
        <v>78</v>
      </c>
      <c r="BK631" s="218">
        <f>ROUND(I631*H631,2)</f>
        <v>0</v>
      </c>
      <c r="BL631" s="19" t="s">
        <v>165</v>
      </c>
      <c r="BM631" s="217" t="s">
        <v>973</v>
      </c>
    </row>
    <row r="632" s="2" customFormat="1">
      <c r="A632" s="40"/>
      <c r="B632" s="41"/>
      <c r="C632" s="42"/>
      <c r="D632" s="219" t="s">
        <v>167</v>
      </c>
      <c r="E632" s="42"/>
      <c r="F632" s="220" t="s">
        <v>974</v>
      </c>
      <c r="G632" s="42"/>
      <c r="H632" s="42"/>
      <c r="I632" s="221"/>
      <c r="J632" s="42"/>
      <c r="K632" s="42"/>
      <c r="L632" s="46"/>
      <c r="M632" s="222"/>
      <c r="N632" s="223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167</v>
      </c>
      <c r="AU632" s="19" t="s">
        <v>80</v>
      </c>
    </row>
    <row r="633" s="12" customFormat="1" ht="22.8" customHeight="1">
      <c r="A633" s="12"/>
      <c r="B633" s="190"/>
      <c r="C633" s="191"/>
      <c r="D633" s="192" t="s">
        <v>69</v>
      </c>
      <c r="E633" s="204" t="s">
        <v>975</v>
      </c>
      <c r="F633" s="204" t="s">
        <v>976</v>
      </c>
      <c r="G633" s="191"/>
      <c r="H633" s="191"/>
      <c r="I633" s="194"/>
      <c r="J633" s="205">
        <f>BK633</f>
        <v>0</v>
      </c>
      <c r="K633" s="191"/>
      <c r="L633" s="196"/>
      <c r="M633" s="197"/>
      <c r="N633" s="198"/>
      <c r="O633" s="198"/>
      <c r="P633" s="199">
        <f>SUM(P634:P635)</f>
        <v>0</v>
      </c>
      <c r="Q633" s="198"/>
      <c r="R633" s="199">
        <f>SUM(R634:R635)</f>
        <v>0</v>
      </c>
      <c r="S633" s="198"/>
      <c r="T633" s="200">
        <f>SUM(T634:T635)</f>
        <v>0</v>
      </c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R633" s="201" t="s">
        <v>78</v>
      </c>
      <c r="AT633" s="202" t="s">
        <v>69</v>
      </c>
      <c r="AU633" s="202" t="s">
        <v>78</v>
      </c>
      <c r="AY633" s="201" t="s">
        <v>158</v>
      </c>
      <c r="BK633" s="203">
        <f>SUM(BK634:BK635)</f>
        <v>0</v>
      </c>
    </row>
    <row r="634" s="2" customFormat="1" ht="33" customHeight="1">
      <c r="A634" s="40"/>
      <c r="B634" s="41"/>
      <c r="C634" s="206" t="s">
        <v>977</v>
      </c>
      <c r="D634" s="206" t="s">
        <v>160</v>
      </c>
      <c r="E634" s="207" t="s">
        <v>978</v>
      </c>
      <c r="F634" s="208" t="s">
        <v>979</v>
      </c>
      <c r="G634" s="209" t="s">
        <v>236</v>
      </c>
      <c r="H634" s="210">
        <v>255.06200000000001</v>
      </c>
      <c r="I634" s="211"/>
      <c r="J634" s="212">
        <f>ROUND(I634*H634,2)</f>
        <v>0</v>
      </c>
      <c r="K634" s="208" t="s">
        <v>164</v>
      </c>
      <c r="L634" s="46"/>
      <c r="M634" s="213" t="s">
        <v>19</v>
      </c>
      <c r="N634" s="214" t="s">
        <v>41</v>
      </c>
      <c r="O634" s="86"/>
      <c r="P634" s="215">
        <f>O634*H634</f>
        <v>0</v>
      </c>
      <c r="Q634" s="215">
        <v>0</v>
      </c>
      <c r="R634" s="215">
        <f>Q634*H634</f>
        <v>0</v>
      </c>
      <c r="S634" s="215">
        <v>0</v>
      </c>
      <c r="T634" s="216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7" t="s">
        <v>165</v>
      </c>
      <c r="AT634" s="217" t="s">
        <v>160</v>
      </c>
      <c r="AU634" s="217" t="s">
        <v>80</v>
      </c>
      <c r="AY634" s="19" t="s">
        <v>158</v>
      </c>
      <c r="BE634" s="218">
        <f>IF(N634="základní",J634,0)</f>
        <v>0</v>
      </c>
      <c r="BF634" s="218">
        <f>IF(N634="snížená",J634,0)</f>
        <v>0</v>
      </c>
      <c r="BG634" s="218">
        <f>IF(N634="zákl. přenesená",J634,0)</f>
        <v>0</v>
      </c>
      <c r="BH634" s="218">
        <f>IF(N634="sníž. přenesená",J634,0)</f>
        <v>0</v>
      </c>
      <c r="BI634" s="218">
        <f>IF(N634="nulová",J634,0)</f>
        <v>0</v>
      </c>
      <c r="BJ634" s="19" t="s">
        <v>78</v>
      </c>
      <c r="BK634" s="218">
        <f>ROUND(I634*H634,2)</f>
        <v>0</v>
      </c>
      <c r="BL634" s="19" t="s">
        <v>165</v>
      </c>
      <c r="BM634" s="217" t="s">
        <v>980</v>
      </c>
    </row>
    <row r="635" s="2" customFormat="1">
      <c r="A635" s="40"/>
      <c r="B635" s="41"/>
      <c r="C635" s="42"/>
      <c r="D635" s="219" t="s">
        <v>167</v>
      </c>
      <c r="E635" s="42"/>
      <c r="F635" s="220" t="s">
        <v>981</v>
      </c>
      <c r="G635" s="42"/>
      <c r="H635" s="42"/>
      <c r="I635" s="221"/>
      <c r="J635" s="42"/>
      <c r="K635" s="42"/>
      <c r="L635" s="46"/>
      <c r="M635" s="222"/>
      <c r="N635" s="223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167</v>
      </c>
      <c r="AU635" s="19" t="s">
        <v>80</v>
      </c>
    </row>
    <row r="636" s="12" customFormat="1" ht="25.92" customHeight="1">
      <c r="A636" s="12"/>
      <c r="B636" s="190"/>
      <c r="C636" s="191"/>
      <c r="D636" s="192" t="s">
        <v>69</v>
      </c>
      <c r="E636" s="193" t="s">
        <v>982</v>
      </c>
      <c r="F636" s="193" t="s">
        <v>983</v>
      </c>
      <c r="G636" s="191"/>
      <c r="H636" s="191"/>
      <c r="I636" s="194"/>
      <c r="J636" s="195">
        <f>BK636</f>
        <v>0</v>
      </c>
      <c r="K636" s="191"/>
      <c r="L636" s="196"/>
      <c r="M636" s="197"/>
      <c r="N636" s="198"/>
      <c r="O636" s="198"/>
      <c r="P636" s="199">
        <f>P637+P675+P689+P723+P728+P731+P736+P757+P760+P770+P922+P944+P1014+P1020+P1172+P1211+P1227+P1247+P1265+P1276+P1287</f>
        <v>0</v>
      </c>
      <c r="Q636" s="198"/>
      <c r="R636" s="199">
        <f>R637+R675+R689+R723+R728+R731+R736+R757+R760+R770+R922+R944+R1014+R1020+R1172+R1211+R1227+R1247+R1265+R1276+R1287</f>
        <v>69.759525751752506</v>
      </c>
      <c r="S636" s="198"/>
      <c r="T636" s="200">
        <f>T637+T675+T689+T723+T728+T731+T736+T757+T760+T770+T922+T944+T1014+T1020+T1172+T1211+T1227+T1247+T1265+T1276+T1287</f>
        <v>41.536717000000003</v>
      </c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R636" s="201" t="s">
        <v>80</v>
      </c>
      <c r="AT636" s="202" t="s">
        <v>69</v>
      </c>
      <c r="AU636" s="202" t="s">
        <v>70</v>
      </c>
      <c r="AY636" s="201" t="s">
        <v>158</v>
      </c>
      <c r="BK636" s="203">
        <f>BK637+BK675+BK689+BK723+BK728+BK731+BK736+BK757+BK760+BK770+BK922+BK944+BK1014+BK1020+BK1172+BK1211+BK1227+BK1247+BK1265+BK1276+BK1287</f>
        <v>0</v>
      </c>
    </row>
    <row r="637" s="12" customFormat="1" ht="22.8" customHeight="1">
      <c r="A637" s="12"/>
      <c r="B637" s="190"/>
      <c r="C637" s="191"/>
      <c r="D637" s="192" t="s">
        <v>69</v>
      </c>
      <c r="E637" s="204" t="s">
        <v>984</v>
      </c>
      <c r="F637" s="204" t="s">
        <v>985</v>
      </c>
      <c r="G637" s="191"/>
      <c r="H637" s="191"/>
      <c r="I637" s="194"/>
      <c r="J637" s="205">
        <f>BK637</f>
        <v>0</v>
      </c>
      <c r="K637" s="191"/>
      <c r="L637" s="196"/>
      <c r="M637" s="197"/>
      <c r="N637" s="198"/>
      <c r="O637" s="198"/>
      <c r="P637" s="199">
        <f>SUM(P638:P674)</f>
        <v>0</v>
      </c>
      <c r="Q637" s="198"/>
      <c r="R637" s="199">
        <f>SUM(R638:R674)</f>
        <v>5.6881835000000009</v>
      </c>
      <c r="S637" s="198"/>
      <c r="T637" s="200">
        <f>SUM(T638:T674)</f>
        <v>0</v>
      </c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R637" s="201" t="s">
        <v>80</v>
      </c>
      <c r="AT637" s="202" t="s">
        <v>69</v>
      </c>
      <c r="AU637" s="202" t="s">
        <v>78</v>
      </c>
      <c r="AY637" s="201" t="s">
        <v>158</v>
      </c>
      <c r="BK637" s="203">
        <f>SUM(BK638:BK674)</f>
        <v>0</v>
      </c>
    </row>
    <row r="638" s="2" customFormat="1" ht="21.75" customHeight="1">
      <c r="A638" s="40"/>
      <c r="B638" s="41"/>
      <c r="C638" s="206" t="s">
        <v>986</v>
      </c>
      <c r="D638" s="206" t="s">
        <v>160</v>
      </c>
      <c r="E638" s="207" t="s">
        <v>987</v>
      </c>
      <c r="F638" s="208" t="s">
        <v>988</v>
      </c>
      <c r="G638" s="209" t="s">
        <v>255</v>
      </c>
      <c r="H638" s="210">
        <v>200</v>
      </c>
      <c r="I638" s="211"/>
      <c r="J638" s="212">
        <f>ROUND(I638*H638,2)</f>
        <v>0</v>
      </c>
      <c r="K638" s="208" t="s">
        <v>164</v>
      </c>
      <c r="L638" s="46"/>
      <c r="M638" s="213" t="s">
        <v>19</v>
      </c>
      <c r="N638" s="214" t="s">
        <v>41</v>
      </c>
      <c r="O638" s="86"/>
      <c r="P638" s="215">
        <f>O638*H638</f>
        <v>0</v>
      </c>
      <c r="Q638" s="215">
        <v>0</v>
      </c>
      <c r="R638" s="215">
        <f>Q638*H638</f>
        <v>0</v>
      </c>
      <c r="S638" s="215">
        <v>0</v>
      </c>
      <c r="T638" s="216">
        <f>S638*H638</f>
        <v>0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17" t="s">
        <v>266</v>
      </c>
      <c r="AT638" s="217" t="s">
        <v>160</v>
      </c>
      <c r="AU638" s="217" t="s">
        <v>80</v>
      </c>
      <c r="AY638" s="19" t="s">
        <v>158</v>
      </c>
      <c r="BE638" s="218">
        <f>IF(N638="základní",J638,0)</f>
        <v>0</v>
      </c>
      <c r="BF638" s="218">
        <f>IF(N638="snížená",J638,0)</f>
        <v>0</v>
      </c>
      <c r="BG638" s="218">
        <f>IF(N638="zákl. přenesená",J638,0)</f>
        <v>0</v>
      </c>
      <c r="BH638" s="218">
        <f>IF(N638="sníž. přenesená",J638,0)</f>
        <v>0</v>
      </c>
      <c r="BI638" s="218">
        <f>IF(N638="nulová",J638,0)</f>
        <v>0</v>
      </c>
      <c r="BJ638" s="19" t="s">
        <v>78</v>
      </c>
      <c r="BK638" s="218">
        <f>ROUND(I638*H638,2)</f>
        <v>0</v>
      </c>
      <c r="BL638" s="19" t="s">
        <v>266</v>
      </c>
      <c r="BM638" s="217" t="s">
        <v>989</v>
      </c>
    </row>
    <row r="639" s="2" customFormat="1">
      <c r="A639" s="40"/>
      <c r="B639" s="41"/>
      <c r="C639" s="42"/>
      <c r="D639" s="219" t="s">
        <v>167</v>
      </c>
      <c r="E639" s="42"/>
      <c r="F639" s="220" t="s">
        <v>990</v>
      </c>
      <c r="G639" s="42"/>
      <c r="H639" s="42"/>
      <c r="I639" s="221"/>
      <c r="J639" s="42"/>
      <c r="K639" s="42"/>
      <c r="L639" s="46"/>
      <c r="M639" s="222"/>
      <c r="N639" s="223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167</v>
      </c>
      <c r="AU639" s="19" t="s">
        <v>80</v>
      </c>
    </row>
    <row r="640" s="14" customFormat="1">
      <c r="A640" s="14"/>
      <c r="B640" s="235"/>
      <c r="C640" s="236"/>
      <c r="D640" s="226" t="s">
        <v>169</v>
      </c>
      <c r="E640" s="237" t="s">
        <v>19</v>
      </c>
      <c r="F640" s="238" t="s">
        <v>991</v>
      </c>
      <c r="G640" s="236"/>
      <c r="H640" s="239">
        <v>200</v>
      </c>
      <c r="I640" s="240"/>
      <c r="J640" s="236"/>
      <c r="K640" s="236"/>
      <c r="L640" s="241"/>
      <c r="M640" s="242"/>
      <c r="N640" s="243"/>
      <c r="O640" s="243"/>
      <c r="P640" s="243"/>
      <c r="Q640" s="243"/>
      <c r="R640" s="243"/>
      <c r="S640" s="243"/>
      <c r="T640" s="24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5" t="s">
        <v>169</v>
      </c>
      <c r="AU640" s="245" t="s">
        <v>80</v>
      </c>
      <c r="AV640" s="14" t="s">
        <v>80</v>
      </c>
      <c r="AW640" s="14" t="s">
        <v>32</v>
      </c>
      <c r="AX640" s="14" t="s">
        <v>78</v>
      </c>
      <c r="AY640" s="245" t="s">
        <v>158</v>
      </c>
    </row>
    <row r="641" s="2" customFormat="1" ht="21.75" customHeight="1">
      <c r="A641" s="40"/>
      <c r="B641" s="41"/>
      <c r="C641" s="206" t="s">
        <v>992</v>
      </c>
      <c r="D641" s="206" t="s">
        <v>160</v>
      </c>
      <c r="E641" s="207" t="s">
        <v>993</v>
      </c>
      <c r="F641" s="208" t="s">
        <v>994</v>
      </c>
      <c r="G641" s="209" t="s">
        <v>255</v>
      </c>
      <c r="H641" s="210">
        <v>210</v>
      </c>
      <c r="I641" s="211"/>
      <c r="J641" s="212">
        <f>ROUND(I641*H641,2)</f>
        <v>0</v>
      </c>
      <c r="K641" s="208" t="s">
        <v>307</v>
      </c>
      <c r="L641" s="46"/>
      <c r="M641" s="213" t="s">
        <v>19</v>
      </c>
      <c r="N641" s="214" t="s">
        <v>41</v>
      </c>
      <c r="O641" s="86"/>
      <c r="P641" s="215">
        <f>O641*H641</f>
        <v>0</v>
      </c>
      <c r="Q641" s="215">
        <v>0</v>
      </c>
      <c r="R641" s="215">
        <f>Q641*H641</f>
        <v>0</v>
      </c>
      <c r="S641" s="215">
        <v>0</v>
      </c>
      <c r="T641" s="216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7" t="s">
        <v>266</v>
      </c>
      <c r="AT641" s="217" t="s">
        <v>160</v>
      </c>
      <c r="AU641" s="217" t="s">
        <v>80</v>
      </c>
      <c r="AY641" s="19" t="s">
        <v>158</v>
      </c>
      <c r="BE641" s="218">
        <f>IF(N641="základní",J641,0)</f>
        <v>0</v>
      </c>
      <c r="BF641" s="218">
        <f>IF(N641="snížená",J641,0)</f>
        <v>0</v>
      </c>
      <c r="BG641" s="218">
        <f>IF(N641="zákl. přenesená",J641,0)</f>
        <v>0</v>
      </c>
      <c r="BH641" s="218">
        <f>IF(N641="sníž. přenesená",J641,0)</f>
        <v>0</v>
      </c>
      <c r="BI641" s="218">
        <f>IF(N641="nulová",J641,0)</f>
        <v>0</v>
      </c>
      <c r="BJ641" s="19" t="s">
        <v>78</v>
      </c>
      <c r="BK641" s="218">
        <f>ROUND(I641*H641,2)</f>
        <v>0</v>
      </c>
      <c r="BL641" s="19" t="s">
        <v>266</v>
      </c>
      <c r="BM641" s="217" t="s">
        <v>995</v>
      </c>
    </row>
    <row r="642" s="2" customFormat="1">
      <c r="A642" s="40"/>
      <c r="B642" s="41"/>
      <c r="C642" s="42"/>
      <c r="D642" s="219" t="s">
        <v>167</v>
      </c>
      <c r="E642" s="42"/>
      <c r="F642" s="220" t="s">
        <v>996</v>
      </c>
      <c r="G642" s="42"/>
      <c r="H642" s="42"/>
      <c r="I642" s="221"/>
      <c r="J642" s="42"/>
      <c r="K642" s="42"/>
      <c r="L642" s="46"/>
      <c r="M642" s="222"/>
      <c r="N642" s="223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167</v>
      </c>
      <c r="AU642" s="19" t="s">
        <v>80</v>
      </c>
    </row>
    <row r="643" s="14" customFormat="1">
      <c r="A643" s="14"/>
      <c r="B643" s="235"/>
      <c r="C643" s="236"/>
      <c r="D643" s="226" t="s">
        <v>169</v>
      </c>
      <c r="E643" s="237" t="s">
        <v>19</v>
      </c>
      <c r="F643" s="238" t="s">
        <v>997</v>
      </c>
      <c r="G643" s="236"/>
      <c r="H643" s="239">
        <v>210</v>
      </c>
      <c r="I643" s="240"/>
      <c r="J643" s="236"/>
      <c r="K643" s="236"/>
      <c r="L643" s="241"/>
      <c r="M643" s="242"/>
      <c r="N643" s="243"/>
      <c r="O643" s="243"/>
      <c r="P643" s="243"/>
      <c r="Q643" s="243"/>
      <c r="R643" s="243"/>
      <c r="S643" s="243"/>
      <c r="T643" s="24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5" t="s">
        <v>169</v>
      </c>
      <c r="AU643" s="245" t="s">
        <v>80</v>
      </c>
      <c r="AV643" s="14" t="s">
        <v>80</v>
      </c>
      <c r="AW643" s="14" t="s">
        <v>32</v>
      </c>
      <c r="AX643" s="14" t="s">
        <v>78</v>
      </c>
      <c r="AY643" s="245" t="s">
        <v>158</v>
      </c>
    </row>
    <row r="644" s="2" customFormat="1" ht="16.5" customHeight="1">
      <c r="A644" s="40"/>
      <c r="B644" s="41"/>
      <c r="C644" s="257" t="s">
        <v>288</v>
      </c>
      <c r="D644" s="257" t="s">
        <v>261</v>
      </c>
      <c r="E644" s="258" t="s">
        <v>998</v>
      </c>
      <c r="F644" s="259" t="s">
        <v>999</v>
      </c>
      <c r="G644" s="260" t="s">
        <v>236</v>
      </c>
      <c r="H644" s="261">
        <v>0.123</v>
      </c>
      <c r="I644" s="262"/>
      <c r="J644" s="263">
        <f>ROUND(I644*H644,2)</f>
        <v>0</v>
      </c>
      <c r="K644" s="259" t="s">
        <v>164</v>
      </c>
      <c r="L644" s="264"/>
      <c r="M644" s="265" t="s">
        <v>19</v>
      </c>
      <c r="N644" s="266" t="s">
        <v>41</v>
      </c>
      <c r="O644" s="86"/>
      <c r="P644" s="215">
        <f>O644*H644</f>
        <v>0</v>
      </c>
      <c r="Q644" s="215">
        <v>1</v>
      </c>
      <c r="R644" s="215">
        <f>Q644*H644</f>
        <v>0.123</v>
      </c>
      <c r="S644" s="215">
        <v>0</v>
      </c>
      <c r="T644" s="216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7" t="s">
        <v>360</v>
      </c>
      <c r="AT644" s="217" t="s">
        <v>261</v>
      </c>
      <c r="AU644" s="217" t="s">
        <v>80</v>
      </c>
      <c r="AY644" s="19" t="s">
        <v>158</v>
      </c>
      <c r="BE644" s="218">
        <f>IF(N644="základní",J644,0)</f>
        <v>0</v>
      </c>
      <c r="BF644" s="218">
        <f>IF(N644="snížená",J644,0)</f>
        <v>0</v>
      </c>
      <c r="BG644" s="218">
        <f>IF(N644="zákl. přenesená",J644,0)</f>
        <v>0</v>
      </c>
      <c r="BH644" s="218">
        <f>IF(N644="sníž. přenesená",J644,0)</f>
        <v>0</v>
      </c>
      <c r="BI644" s="218">
        <f>IF(N644="nulová",J644,0)</f>
        <v>0</v>
      </c>
      <c r="BJ644" s="19" t="s">
        <v>78</v>
      </c>
      <c r="BK644" s="218">
        <f>ROUND(I644*H644,2)</f>
        <v>0</v>
      </c>
      <c r="BL644" s="19" t="s">
        <v>266</v>
      </c>
      <c r="BM644" s="217" t="s">
        <v>1000</v>
      </c>
    </row>
    <row r="645" s="14" customFormat="1">
      <c r="A645" s="14"/>
      <c r="B645" s="235"/>
      <c r="C645" s="236"/>
      <c r="D645" s="226" t="s">
        <v>169</v>
      </c>
      <c r="E645" s="236"/>
      <c r="F645" s="238" t="s">
        <v>1001</v>
      </c>
      <c r="G645" s="236"/>
      <c r="H645" s="239">
        <v>0.123</v>
      </c>
      <c r="I645" s="240"/>
      <c r="J645" s="236"/>
      <c r="K645" s="236"/>
      <c r="L645" s="241"/>
      <c r="M645" s="242"/>
      <c r="N645" s="243"/>
      <c r="O645" s="243"/>
      <c r="P645" s="243"/>
      <c r="Q645" s="243"/>
      <c r="R645" s="243"/>
      <c r="S645" s="243"/>
      <c r="T645" s="24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5" t="s">
        <v>169</v>
      </c>
      <c r="AU645" s="245" t="s">
        <v>80</v>
      </c>
      <c r="AV645" s="14" t="s">
        <v>80</v>
      </c>
      <c r="AW645" s="14" t="s">
        <v>4</v>
      </c>
      <c r="AX645" s="14" t="s">
        <v>78</v>
      </c>
      <c r="AY645" s="245" t="s">
        <v>158</v>
      </c>
    </row>
    <row r="646" s="2" customFormat="1" ht="16.5" customHeight="1">
      <c r="A646" s="40"/>
      <c r="B646" s="41"/>
      <c r="C646" s="206" t="s">
        <v>1002</v>
      </c>
      <c r="D646" s="206" t="s">
        <v>160</v>
      </c>
      <c r="E646" s="207" t="s">
        <v>1003</v>
      </c>
      <c r="F646" s="208" t="s">
        <v>1004</v>
      </c>
      <c r="G646" s="209" t="s">
        <v>255</v>
      </c>
      <c r="H646" s="210">
        <v>200</v>
      </c>
      <c r="I646" s="211"/>
      <c r="J646" s="212">
        <f>ROUND(I646*H646,2)</f>
        <v>0</v>
      </c>
      <c r="K646" s="208" t="s">
        <v>164</v>
      </c>
      <c r="L646" s="46"/>
      <c r="M646" s="213" t="s">
        <v>19</v>
      </c>
      <c r="N646" s="214" t="s">
        <v>41</v>
      </c>
      <c r="O646" s="86"/>
      <c r="P646" s="215">
        <f>O646*H646</f>
        <v>0</v>
      </c>
      <c r="Q646" s="215">
        <v>0.00039825</v>
      </c>
      <c r="R646" s="215">
        <f>Q646*H646</f>
        <v>0.079649999999999999</v>
      </c>
      <c r="S646" s="215">
        <v>0</v>
      </c>
      <c r="T646" s="216">
        <f>S646*H646</f>
        <v>0</v>
      </c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R646" s="217" t="s">
        <v>266</v>
      </c>
      <c r="AT646" s="217" t="s">
        <v>160</v>
      </c>
      <c r="AU646" s="217" t="s">
        <v>80</v>
      </c>
      <c r="AY646" s="19" t="s">
        <v>158</v>
      </c>
      <c r="BE646" s="218">
        <f>IF(N646="základní",J646,0)</f>
        <v>0</v>
      </c>
      <c r="BF646" s="218">
        <f>IF(N646="snížená",J646,0)</f>
        <v>0</v>
      </c>
      <c r="BG646" s="218">
        <f>IF(N646="zákl. přenesená",J646,0)</f>
        <v>0</v>
      </c>
      <c r="BH646" s="218">
        <f>IF(N646="sníž. přenesená",J646,0)</f>
        <v>0</v>
      </c>
      <c r="BI646" s="218">
        <f>IF(N646="nulová",J646,0)</f>
        <v>0</v>
      </c>
      <c r="BJ646" s="19" t="s">
        <v>78</v>
      </c>
      <c r="BK646" s="218">
        <f>ROUND(I646*H646,2)</f>
        <v>0</v>
      </c>
      <c r="BL646" s="19" t="s">
        <v>266</v>
      </c>
      <c r="BM646" s="217" t="s">
        <v>1005</v>
      </c>
    </row>
    <row r="647" s="2" customFormat="1">
      <c r="A647" s="40"/>
      <c r="B647" s="41"/>
      <c r="C647" s="42"/>
      <c r="D647" s="219" t="s">
        <v>167</v>
      </c>
      <c r="E647" s="42"/>
      <c r="F647" s="220" t="s">
        <v>1006</v>
      </c>
      <c r="G647" s="42"/>
      <c r="H647" s="42"/>
      <c r="I647" s="221"/>
      <c r="J647" s="42"/>
      <c r="K647" s="42"/>
      <c r="L647" s="46"/>
      <c r="M647" s="222"/>
      <c r="N647" s="223"/>
      <c r="O647" s="86"/>
      <c r="P647" s="86"/>
      <c r="Q647" s="86"/>
      <c r="R647" s="86"/>
      <c r="S647" s="86"/>
      <c r="T647" s="87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T647" s="19" t="s">
        <v>167</v>
      </c>
      <c r="AU647" s="19" t="s">
        <v>80</v>
      </c>
    </row>
    <row r="648" s="14" customFormat="1">
      <c r="A648" s="14"/>
      <c r="B648" s="235"/>
      <c r="C648" s="236"/>
      <c r="D648" s="226" t="s">
        <v>169</v>
      </c>
      <c r="E648" s="237" t="s">
        <v>19</v>
      </c>
      <c r="F648" s="238" t="s">
        <v>991</v>
      </c>
      <c r="G648" s="236"/>
      <c r="H648" s="239">
        <v>200</v>
      </c>
      <c r="I648" s="240"/>
      <c r="J648" s="236"/>
      <c r="K648" s="236"/>
      <c r="L648" s="241"/>
      <c r="M648" s="242"/>
      <c r="N648" s="243"/>
      <c r="O648" s="243"/>
      <c r="P648" s="243"/>
      <c r="Q648" s="243"/>
      <c r="R648" s="243"/>
      <c r="S648" s="243"/>
      <c r="T648" s="24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5" t="s">
        <v>169</v>
      </c>
      <c r="AU648" s="245" t="s">
        <v>80</v>
      </c>
      <c r="AV648" s="14" t="s">
        <v>80</v>
      </c>
      <c r="AW648" s="14" t="s">
        <v>32</v>
      </c>
      <c r="AX648" s="14" t="s">
        <v>78</v>
      </c>
      <c r="AY648" s="245" t="s">
        <v>158</v>
      </c>
    </row>
    <row r="649" s="2" customFormat="1" ht="16.5" customHeight="1">
      <c r="A649" s="40"/>
      <c r="B649" s="41"/>
      <c r="C649" s="206" t="s">
        <v>1007</v>
      </c>
      <c r="D649" s="206" t="s">
        <v>160</v>
      </c>
      <c r="E649" s="207" t="s">
        <v>1008</v>
      </c>
      <c r="F649" s="208" t="s">
        <v>1009</v>
      </c>
      <c r="G649" s="209" t="s">
        <v>255</v>
      </c>
      <c r="H649" s="210">
        <v>210</v>
      </c>
      <c r="I649" s="211"/>
      <c r="J649" s="212">
        <f>ROUND(I649*H649,2)</f>
        <v>0</v>
      </c>
      <c r="K649" s="208" t="s">
        <v>307</v>
      </c>
      <c r="L649" s="46"/>
      <c r="M649" s="213" t="s">
        <v>19</v>
      </c>
      <c r="N649" s="214" t="s">
        <v>41</v>
      </c>
      <c r="O649" s="86"/>
      <c r="P649" s="215">
        <f>O649*H649</f>
        <v>0</v>
      </c>
      <c r="Q649" s="215">
        <v>0.00040000000000000002</v>
      </c>
      <c r="R649" s="215">
        <f>Q649*H649</f>
        <v>0.084000000000000005</v>
      </c>
      <c r="S649" s="215">
        <v>0</v>
      </c>
      <c r="T649" s="216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7" t="s">
        <v>266</v>
      </c>
      <c r="AT649" s="217" t="s">
        <v>160</v>
      </c>
      <c r="AU649" s="217" t="s">
        <v>80</v>
      </c>
      <c r="AY649" s="19" t="s">
        <v>158</v>
      </c>
      <c r="BE649" s="218">
        <f>IF(N649="základní",J649,0)</f>
        <v>0</v>
      </c>
      <c r="BF649" s="218">
        <f>IF(N649="snížená",J649,0)</f>
        <v>0</v>
      </c>
      <c r="BG649" s="218">
        <f>IF(N649="zákl. přenesená",J649,0)</f>
        <v>0</v>
      </c>
      <c r="BH649" s="218">
        <f>IF(N649="sníž. přenesená",J649,0)</f>
        <v>0</v>
      </c>
      <c r="BI649" s="218">
        <f>IF(N649="nulová",J649,0)</f>
        <v>0</v>
      </c>
      <c r="BJ649" s="19" t="s">
        <v>78</v>
      </c>
      <c r="BK649" s="218">
        <f>ROUND(I649*H649,2)</f>
        <v>0</v>
      </c>
      <c r="BL649" s="19" t="s">
        <v>266</v>
      </c>
      <c r="BM649" s="217" t="s">
        <v>1010</v>
      </c>
    </row>
    <row r="650" s="2" customFormat="1">
      <c r="A650" s="40"/>
      <c r="B650" s="41"/>
      <c r="C650" s="42"/>
      <c r="D650" s="219" t="s">
        <v>167</v>
      </c>
      <c r="E650" s="42"/>
      <c r="F650" s="220" t="s">
        <v>1011</v>
      </c>
      <c r="G650" s="42"/>
      <c r="H650" s="42"/>
      <c r="I650" s="221"/>
      <c r="J650" s="42"/>
      <c r="K650" s="42"/>
      <c r="L650" s="46"/>
      <c r="M650" s="222"/>
      <c r="N650" s="223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167</v>
      </c>
      <c r="AU650" s="19" t="s">
        <v>80</v>
      </c>
    </row>
    <row r="651" s="14" customFormat="1">
      <c r="A651" s="14"/>
      <c r="B651" s="235"/>
      <c r="C651" s="236"/>
      <c r="D651" s="226" t="s">
        <v>169</v>
      </c>
      <c r="E651" s="237" t="s">
        <v>19</v>
      </c>
      <c r="F651" s="238" t="s">
        <v>997</v>
      </c>
      <c r="G651" s="236"/>
      <c r="H651" s="239">
        <v>210</v>
      </c>
      <c r="I651" s="240"/>
      <c r="J651" s="236"/>
      <c r="K651" s="236"/>
      <c r="L651" s="241"/>
      <c r="M651" s="242"/>
      <c r="N651" s="243"/>
      <c r="O651" s="243"/>
      <c r="P651" s="243"/>
      <c r="Q651" s="243"/>
      <c r="R651" s="243"/>
      <c r="S651" s="243"/>
      <c r="T651" s="24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5" t="s">
        <v>169</v>
      </c>
      <c r="AU651" s="245" t="s">
        <v>80</v>
      </c>
      <c r="AV651" s="14" t="s">
        <v>80</v>
      </c>
      <c r="AW651" s="14" t="s">
        <v>32</v>
      </c>
      <c r="AX651" s="14" t="s">
        <v>78</v>
      </c>
      <c r="AY651" s="245" t="s">
        <v>158</v>
      </c>
    </row>
    <row r="652" s="2" customFormat="1" ht="24.15" customHeight="1">
      <c r="A652" s="40"/>
      <c r="B652" s="41"/>
      <c r="C652" s="257" t="s">
        <v>1012</v>
      </c>
      <c r="D652" s="257" t="s">
        <v>261</v>
      </c>
      <c r="E652" s="258" t="s">
        <v>1013</v>
      </c>
      <c r="F652" s="259" t="s">
        <v>1014</v>
      </c>
      <c r="G652" s="260" t="s">
        <v>255</v>
      </c>
      <c r="H652" s="261">
        <v>477.85500000000002</v>
      </c>
      <c r="I652" s="262"/>
      <c r="J652" s="263">
        <f>ROUND(I652*H652,2)</f>
        <v>0</v>
      </c>
      <c r="K652" s="259" t="s">
        <v>164</v>
      </c>
      <c r="L652" s="264"/>
      <c r="M652" s="265" t="s">
        <v>19</v>
      </c>
      <c r="N652" s="266" t="s">
        <v>41</v>
      </c>
      <c r="O652" s="86"/>
      <c r="P652" s="215">
        <f>O652*H652</f>
        <v>0</v>
      </c>
      <c r="Q652" s="215">
        <v>0.0054000000000000003</v>
      </c>
      <c r="R652" s="215">
        <f>Q652*H652</f>
        <v>2.5804170000000002</v>
      </c>
      <c r="S652" s="215">
        <v>0</v>
      </c>
      <c r="T652" s="216">
        <f>S652*H652</f>
        <v>0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217" t="s">
        <v>360</v>
      </c>
      <c r="AT652" s="217" t="s">
        <v>261</v>
      </c>
      <c r="AU652" s="217" t="s">
        <v>80</v>
      </c>
      <c r="AY652" s="19" t="s">
        <v>158</v>
      </c>
      <c r="BE652" s="218">
        <f>IF(N652="základní",J652,0)</f>
        <v>0</v>
      </c>
      <c r="BF652" s="218">
        <f>IF(N652="snížená",J652,0)</f>
        <v>0</v>
      </c>
      <c r="BG652" s="218">
        <f>IF(N652="zákl. přenesená",J652,0)</f>
        <v>0</v>
      </c>
      <c r="BH652" s="218">
        <f>IF(N652="sníž. přenesená",J652,0)</f>
        <v>0</v>
      </c>
      <c r="BI652" s="218">
        <f>IF(N652="nulová",J652,0)</f>
        <v>0</v>
      </c>
      <c r="BJ652" s="19" t="s">
        <v>78</v>
      </c>
      <c r="BK652" s="218">
        <f>ROUND(I652*H652,2)</f>
        <v>0</v>
      </c>
      <c r="BL652" s="19" t="s">
        <v>266</v>
      </c>
      <c r="BM652" s="217" t="s">
        <v>1015</v>
      </c>
    </row>
    <row r="653" s="14" customFormat="1">
      <c r="A653" s="14"/>
      <c r="B653" s="235"/>
      <c r="C653" s="236"/>
      <c r="D653" s="226" t="s">
        <v>169</v>
      </c>
      <c r="E653" s="236"/>
      <c r="F653" s="238" t="s">
        <v>1016</v>
      </c>
      <c r="G653" s="236"/>
      <c r="H653" s="239">
        <v>477.85500000000002</v>
      </c>
      <c r="I653" s="240"/>
      <c r="J653" s="236"/>
      <c r="K653" s="236"/>
      <c r="L653" s="241"/>
      <c r="M653" s="242"/>
      <c r="N653" s="243"/>
      <c r="O653" s="243"/>
      <c r="P653" s="243"/>
      <c r="Q653" s="243"/>
      <c r="R653" s="243"/>
      <c r="S653" s="243"/>
      <c r="T653" s="24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5" t="s">
        <v>169</v>
      </c>
      <c r="AU653" s="245" t="s">
        <v>80</v>
      </c>
      <c r="AV653" s="14" t="s">
        <v>80</v>
      </c>
      <c r="AW653" s="14" t="s">
        <v>4</v>
      </c>
      <c r="AX653" s="14" t="s">
        <v>78</v>
      </c>
      <c r="AY653" s="245" t="s">
        <v>158</v>
      </c>
    </row>
    <row r="654" s="2" customFormat="1" ht="16.5" customHeight="1">
      <c r="A654" s="40"/>
      <c r="B654" s="41"/>
      <c r="C654" s="206" t="s">
        <v>1017</v>
      </c>
      <c r="D654" s="206" t="s">
        <v>160</v>
      </c>
      <c r="E654" s="207" t="s">
        <v>1018</v>
      </c>
      <c r="F654" s="208" t="s">
        <v>1019</v>
      </c>
      <c r="G654" s="209" t="s">
        <v>255</v>
      </c>
      <c r="H654" s="210">
        <v>210</v>
      </c>
      <c r="I654" s="211"/>
      <c r="J654" s="212">
        <f>ROUND(I654*H654,2)</f>
        <v>0</v>
      </c>
      <c r="K654" s="208" t="s">
        <v>307</v>
      </c>
      <c r="L654" s="46"/>
      <c r="M654" s="213" t="s">
        <v>19</v>
      </c>
      <c r="N654" s="214" t="s">
        <v>41</v>
      </c>
      <c r="O654" s="86"/>
      <c r="P654" s="215">
        <f>O654*H654</f>
        <v>0</v>
      </c>
      <c r="Q654" s="215">
        <v>4.0000000000000003E-05</v>
      </c>
      <c r="R654" s="215">
        <f>Q654*H654</f>
        <v>0.0084000000000000012</v>
      </c>
      <c r="S654" s="215">
        <v>0</v>
      </c>
      <c r="T654" s="216">
        <f>S654*H654</f>
        <v>0</v>
      </c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R654" s="217" t="s">
        <v>266</v>
      </c>
      <c r="AT654" s="217" t="s">
        <v>160</v>
      </c>
      <c r="AU654" s="217" t="s">
        <v>80</v>
      </c>
      <c r="AY654" s="19" t="s">
        <v>158</v>
      </c>
      <c r="BE654" s="218">
        <f>IF(N654="základní",J654,0)</f>
        <v>0</v>
      </c>
      <c r="BF654" s="218">
        <f>IF(N654="snížená",J654,0)</f>
        <v>0</v>
      </c>
      <c r="BG654" s="218">
        <f>IF(N654="zákl. přenesená",J654,0)</f>
        <v>0</v>
      </c>
      <c r="BH654" s="218">
        <f>IF(N654="sníž. přenesená",J654,0)</f>
        <v>0</v>
      </c>
      <c r="BI654" s="218">
        <f>IF(N654="nulová",J654,0)</f>
        <v>0</v>
      </c>
      <c r="BJ654" s="19" t="s">
        <v>78</v>
      </c>
      <c r="BK654" s="218">
        <f>ROUND(I654*H654,2)</f>
        <v>0</v>
      </c>
      <c r="BL654" s="19" t="s">
        <v>266</v>
      </c>
      <c r="BM654" s="217" t="s">
        <v>1020</v>
      </c>
    </row>
    <row r="655" s="2" customFormat="1">
      <c r="A655" s="40"/>
      <c r="B655" s="41"/>
      <c r="C655" s="42"/>
      <c r="D655" s="219" t="s">
        <v>167</v>
      </c>
      <c r="E655" s="42"/>
      <c r="F655" s="220" t="s">
        <v>1021</v>
      </c>
      <c r="G655" s="42"/>
      <c r="H655" s="42"/>
      <c r="I655" s="221"/>
      <c r="J655" s="42"/>
      <c r="K655" s="42"/>
      <c r="L655" s="46"/>
      <c r="M655" s="222"/>
      <c r="N655" s="223"/>
      <c r="O655" s="86"/>
      <c r="P655" s="86"/>
      <c r="Q655" s="86"/>
      <c r="R655" s="86"/>
      <c r="S655" s="86"/>
      <c r="T655" s="87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T655" s="19" t="s">
        <v>167</v>
      </c>
      <c r="AU655" s="19" t="s">
        <v>80</v>
      </c>
    </row>
    <row r="656" s="14" customFormat="1">
      <c r="A656" s="14"/>
      <c r="B656" s="235"/>
      <c r="C656" s="236"/>
      <c r="D656" s="226" t="s">
        <v>169</v>
      </c>
      <c r="E656" s="237" t="s">
        <v>19</v>
      </c>
      <c r="F656" s="238" t="s">
        <v>997</v>
      </c>
      <c r="G656" s="236"/>
      <c r="H656" s="239">
        <v>210</v>
      </c>
      <c r="I656" s="240"/>
      <c r="J656" s="236"/>
      <c r="K656" s="236"/>
      <c r="L656" s="241"/>
      <c r="M656" s="242"/>
      <c r="N656" s="243"/>
      <c r="O656" s="243"/>
      <c r="P656" s="243"/>
      <c r="Q656" s="243"/>
      <c r="R656" s="243"/>
      <c r="S656" s="243"/>
      <c r="T656" s="24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5" t="s">
        <v>169</v>
      </c>
      <c r="AU656" s="245" t="s">
        <v>80</v>
      </c>
      <c r="AV656" s="14" t="s">
        <v>80</v>
      </c>
      <c r="AW656" s="14" t="s">
        <v>32</v>
      </c>
      <c r="AX656" s="14" t="s">
        <v>78</v>
      </c>
      <c r="AY656" s="245" t="s">
        <v>158</v>
      </c>
    </row>
    <row r="657" s="2" customFormat="1" ht="16.5" customHeight="1">
      <c r="A657" s="40"/>
      <c r="B657" s="41"/>
      <c r="C657" s="257" t="s">
        <v>1022</v>
      </c>
      <c r="D657" s="257" t="s">
        <v>261</v>
      </c>
      <c r="E657" s="258" t="s">
        <v>274</v>
      </c>
      <c r="F657" s="259" t="s">
        <v>275</v>
      </c>
      <c r="G657" s="260" t="s">
        <v>255</v>
      </c>
      <c r="H657" s="261">
        <v>256.41000000000003</v>
      </c>
      <c r="I657" s="262"/>
      <c r="J657" s="263">
        <f>ROUND(I657*H657,2)</f>
        <v>0</v>
      </c>
      <c r="K657" s="259" t="s">
        <v>164</v>
      </c>
      <c r="L657" s="264"/>
      <c r="M657" s="265" t="s">
        <v>19</v>
      </c>
      <c r="N657" s="266" t="s">
        <v>41</v>
      </c>
      <c r="O657" s="86"/>
      <c r="P657" s="215">
        <f>O657*H657</f>
        <v>0</v>
      </c>
      <c r="Q657" s="215">
        <v>0.00064999999999999997</v>
      </c>
      <c r="R657" s="215">
        <f>Q657*H657</f>
        <v>0.1666665</v>
      </c>
      <c r="S657" s="215">
        <v>0</v>
      </c>
      <c r="T657" s="216">
        <f>S657*H657</f>
        <v>0</v>
      </c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R657" s="217" t="s">
        <v>360</v>
      </c>
      <c r="AT657" s="217" t="s">
        <v>261</v>
      </c>
      <c r="AU657" s="217" t="s">
        <v>80</v>
      </c>
      <c r="AY657" s="19" t="s">
        <v>158</v>
      </c>
      <c r="BE657" s="218">
        <f>IF(N657="základní",J657,0)</f>
        <v>0</v>
      </c>
      <c r="BF657" s="218">
        <f>IF(N657="snížená",J657,0)</f>
        <v>0</v>
      </c>
      <c r="BG657" s="218">
        <f>IF(N657="zákl. přenesená",J657,0)</f>
        <v>0</v>
      </c>
      <c r="BH657" s="218">
        <f>IF(N657="sníž. přenesená",J657,0)</f>
        <v>0</v>
      </c>
      <c r="BI657" s="218">
        <f>IF(N657="nulová",J657,0)</f>
        <v>0</v>
      </c>
      <c r="BJ657" s="19" t="s">
        <v>78</v>
      </c>
      <c r="BK657" s="218">
        <f>ROUND(I657*H657,2)</f>
        <v>0</v>
      </c>
      <c r="BL657" s="19" t="s">
        <v>266</v>
      </c>
      <c r="BM657" s="217" t="s">
        <v>1023</v>
      </c>
    </row>
    <row r="658" s="14" customFormat="1">
      <c r="A658" s="14"/>
      <c r="B658" s="235"/>
      <c r="C658" s="236"/>
      <c r="D658" s="226" t="s">
        <v>169</v>
      </c>
      <c r="E658" s="236"/>
      <c r="F658" s="238" t="s">
        <v>1024</v>
      </c>
      <c r="G658" s="236"/>
      <c r="H658" s="239">
        <v>256.41000000000003</v>
      </c>
      <c r="I658" s="240"/>
      <c r="J658" s="236"/>
      <c r="K658" s="236"/>
      <c r="L658" s="241"/>
      <c r="M658" s="242"/>
      <c r="N658" s="243"/>
      <c r="O658" s="243"/>
      <c r="P658" s="243"/>
      <c r="Q658" s="243"/>
      <c r="R658" s="243"/>
      <c r="S658" s="243"/>
      <c r="T658" s="24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5" t="s">
        <v>169</v>
      </c>
      <c r="AU658" s="245" t="s">
        <v>80</v>
      </c>
      <c r="AV658" s="14" t="s">
        <v>80</v>
      </c>
      <c r="AW658" s="14" t="s">
        <v>4</v>
      </c>
      <c r="AX658" s="14" t="s">
        <v>78</v>
      </c>
      <c r="AY658" s="245" t="s">
        <v>158</v>
      </c>
    </row>
    <row r="659" s="2" customFormat="1" ht="16.5" customHeight="1">
      <c r="A659" s="40"/>
      <c r="B659" s="41"/>
      <c r="C659" s="206" t="s">
        <v>1025</v>
      </c>
      <c r="D659" s="206" t="s">
        <v>160</v>
      </c>
      <c r="E659" s="207" t="s">
        <v>1026</v>
      </c>
      <c r="F659" s="208" t="s">
        <v>1027</v>
      </c>
      <c r="G659" s="209" t="s">
        <v>249</v>
      </c>
      <c r="H659" s="210">
        <v>60</v>
      </c>
      <c r="I659" s="211"/>
      <c r="J659" s="212">
        <f>ROUND(I659*H659,2)</f>
        <v>0</v>
      </c>
      <c r="K659" s="208" t="s">
        <v>307</v>
      </c>
      <c r="L659" s="46"/>
      <c r="M659" s="213" t="s">
        <v>19</v>
      </c>
      <c r="N659" s="214" t="s">
        <v>41</v>
      </c>
      <c r="O659" s="86"/>
      <c r="P659" s="215">
        <f>O659*H659</f>
        <v>0</v>
      </c>
      <c r="Q659" s="215">
        <v>0.00016000000000000001</v>
      </c>
      <c r="R659" s="215">
        <f>Q659*H659</f>
        <v>0.0096000000000000009</v>
      </c>
      <c r="S659" s="215">
        <v>0</v>
      </c>
      <c r="T659" s="216">
        <f>S659*H659</f>
        <v>0</v>
      </c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R659" s="217" t="s">
        <v>266</v>
      </c>
      <c r="AT659" s="217" t="s">
        <v>160</v>
      </c>
      <c r="AU659" s="217" t="s">
        <v>80</v>
      </c>
      <c r="AY659" s="19" t="s">
        <v>158</v>
      </c>
      <c r="BE659" s="218">
        <f>IF(N659="základní",J659,0)</f>
        <v>0</v>
      </c>
      <c r="BF659" s="218">
        <f>IF(N659="snížená",J659,0)</f>
        <v>0</v>
      </c>
      <c r="BG659" s="218">
        <f>IF(N659="zákl. přenesená",J659,0)</f>
        <v>0</v>
      </c>
      <c r="BH659" s="218">
        <f>IF(N659="sníž. přenesená",J659,0)</f>
        <v>0</v>
      </c>
      <c r="BI659" s="218">
        <f>IF(N659="nulová",J659,0)</f>
        <v>0</v>
      </c>
      <c r="BJ659" s="19" t="s">
        <v>78</v>
      </c>
      <c r="BK659" s="218">
        <f>ROUND(I659*H659,2)</f>
        <v>0</v>
      </c>
      <c r="BL659" s="19" t="s">
        <v>266</v>
      </c>
      <c r="BM659" s="217" t="s">
        <v>1028</v>
      </c>
    </row>
    <row r="660" s="2" customFormat="1">
      <c r="A660" s="40"/>
      <c r="B660" s="41"/>
      <c r="C660" s="42"/>
      <c r="D660" s="219" t="s">
        <v>167</v>
      </c>
      <c r="E660" s="42"/>
      <c r="F660" s="220" t="s">
        <v>1029</v>
      </c>
      <c r="G660" s="42"/>
      <c r="H660" s="42"/>
      <c r="I660" s="221"/>
      <c r="J660" s="42"/>
      <c r="K660" s="42"/>
      <c r="L660" s="46"/>
      <c r="M660" s="222"/>
      <c r="N660" s="223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167</v>
      </c>
      <c r="AU660" s="19" t="s">
        <v>80</v>
      </c>
    </row>
    <row r="661" s="2" customFormat="1" ht="16.5" customHeight="1">
      <c r="A661" s="40"/>
      <c r="B661" s="41"/>
      <c r="C661" s="206" t="s">
        <v>1030</v>
      </c>
      <c r="D661" s="206" t="s">
        <v>160</v>
      </c>
      <c r="E661" s="207" t="s">
        <v>1031</v>
      </c>
      <c r="F661" s="208" t="s">
        <v>1032</v>
      </c>
      <c r="G661" s="209" t="s">
        <v>255</v>
      </c>
      <c r="H661" s="210">
        <v>210</v>
      </c>
      <c r="I661" s="211"/>
      <c r="J661" s="212">
        <f>ROUND(I661*H661,2)</f>
        <v>0</v>
      </c>
      <c r="K661" s="208" t="s">
        <v>307</v>
      </c>
      <c r="L661" s="46"/>
      <c r="M661" s="213" t="s">
        <v>19</v>
      </c>
      <c r="N661" s="214" t="s">
        <v>41</v>
      </c>
      <c r="O661" s="86"/>
      <c r="P661" s="215">
        <f>O661*H661</f>
        <v>0</v>
      </c>
      <c r="Q661" s="215">
        <v>0</v>
      </c>
      <c r="R661" s="215">
        <f>Q661*H661</f>
        <v>0</v>
      </c>
      <c r="S661" s="215">
        <v>0</v>
      </c>
      <c r="T661" s="216">
        <f>S661*H661</f>
        <v>0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217" t="s">
        <v>266</v>
      </c>
      <c r="AT661" s="217" t="s">
        <v>160</v>
      </c>
      <c r="AU661" s="217" t="s">
        <v>80</v>
      </c>
      <c r="AY661" s="19" t="s">
        <v>158</v>
      </c>
      <c r="BE661" s="218">
        <f>IF(N661="základní",J661,0)</f>
        <v>0</v>
      </c>
      <c r="BF661" s="218">
        <f>IF(N661="snížená",J661,0)</f>
        <v>0</v>
      </c>
      <c r="BG661" s="218">
        <f>IF(N661="zákl. přenesená",J661,0)</f>
        <v>0</v>
      </c>
      <c r="BH661" s="218">
        <f>IF(N661="sníž. přenesená",J661,0)</f>
        <v>0</v>
      </c>
      <c r="BI661" s="218">
        <f>IF(N661="nulová",J661,0)</f>
        <v>0</v>
      </c>
      <c r="BJ661" s="19" t="s">
        <v>78</v>
      </c>
      <c r="BK661" s="218">
        <f>ROUND(I661*H661,2)</f>
        <v>0</v>
      </c>
      <c r="BL661" s="19" t="s">
        <v>266</v>
      </c>
      <c r="BM661" s="217" t="s">
        <v>1033</v>
      </c>
    </row>
    <row r="662" s="2" customFormat="1">
      <c r="A662" s="40"/>
      <c r="B662" s="41"/>
      <c r="C662" s="42"/>
      <c r="D662" s="219" t="s">
        <v>167</v>
      </c>
      <c r="E662" s="42"/>
      <c r="F662" s="220" t="s">
        <v>1034</v>
      </c>
      <c r="G662" s="42"/>
      <c r="H662" s="42"/>
      <c r="I662" s="221"/>
      <c r="J662" s="42"/>
      <c r="K662" s="42"/>
      <c r="L662" s="46"/>
      <c r="M662" s="222"/>
      <c r="N662" s="223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167</v>
      </c>
      <c r="AU662" s="19" t="s">
        <v>80</v>
      </c>
    </row>
    <row r="663" s="14" customFormat="1">
      <c r="A663" s="14"/>
      <c r="B663" s="235"/>
      <c r="C663" s="236"/>
      <c r="D663" s="226" t="s">
        <v>169</v>
      </c>
      <c r="E663" s="237" t="s">
        <v>19</v>
      </c>
      <c r="F663" s="238" t="s">
        <v>997</v>
      </c>
      <c r="G663" s="236"/>
      <c r="H663" s="239">
        <v>210</v>
      </c>
      <c r="I663" s="240"/>
      <c r="J663" s="236"/>
      <c r="K663" s="236"/>
      <c r="L663" s="241"/>
      <c r="M663" s="242"/>
      <c r="N663" s="243"/>
      <c r="O663" s="243"/>
      <c r="P663" s="243"/>
      <c r="Q663" s="243"/>
      <c r="R663" s="243"/>
      <c r="S663" s="243"/>
      <c r="T663" s="24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5" t="s">
        <v>169</v>
      </c>
      <c r="AU663" s="245" t="s">
        <v>80</v>
      </c>
      <c r="AV663" s="14" t="s">
        <v>80</v>
      </c>
      <c r="AW663" s="14" t="s">
        <v>32</v>
      </c>
      <c r="AX663" s="14" t="s">
        <v>78</v>
      </c>
      <c r="AY663" s="245" t="s">
        <v>158</v>
      </c>
    </row>
    <row r="664" s="2" customFormat="1" ht="16.5" customHeight="1">
      <c r="A664" s="40"/>
      <c r="B664" s="41"/>
      <c r="C664" s="257" t="s">
        <v>1035</v>
      </c>
      <c r="D664" s="257" t="s">
        <v>261</v>
      </c>
      <c r="E664" s="258" t="s">
        <v>1036</v>
      </c>
      <c r="F664" s="259" t="s">
        <v>1037</v>
      </c>
      <c r="G664" s="260" t="s">
        <v>255</v>
      </c>
      <c r="H664" s="261">
        <v>220.5</v>
      </c>
      <c r="I664" s="262"/>
      <c r="J664" s="263">
        <f>ROUND(I664*H664,2)</f>
        <v>0</v>
      </c>
      <c r="K664" s="259" t="s">
        <v>307</v>
      </c>
      <c r="L664" s="264"/>
      <c r="M664" s="265" t="s">
        <v>19</v>
      </c>
      <c r="N664" s="266" t="s">
        <v>41</v>
      </c>
      <c r="O664" s="86"/>
      <c r="P664" s="215">
        <f>O664*H664</f>
        <v>0</v>
      </c>
      <c r="Q664" s="215">
        <v>0.00050000000000000001</v>
      </c>
      <c r="R664" s="215">
        <f>Q664*H664</f>
        <v>0.11025</v>
      </c>
      <c r="S664" s="215">
        <v>0</v>
      </c>
      <c r="T664" s="216">
        <f>S664*H664</f>
        <v>0</v>
      </c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R664" s="217" t="s">
        <v>360</v>
      </c>
      <c r="AT664" s="217" t="s">
        <v>261</v>
      </c>
      <c r="AU664" s="217" t="s">
        <v>80</v>
      </c>
      <c r="AY664" s="19" t="s">
        <v>158</v>
      </c>
      <c r="BE664" s="218">
        <f>IF(N664="základní",J664,0)</f>
        <v>0</v>
      </c>
      <c r="BF664" s="218">
        <f>IF(N664="snížená",J664,0)</f>
        <v>0</v>
      </c>
      <c r="BG664" s="218">
        <f>IF(N664="zákl. přenesená",J664,0)</f>
        <v>0</v>
      </c>
      <c r="BH664" s="218">
        <f>IF(N664="sníž. přenesená",J664,0)</f>
        <v>0</v>
      </c>
      <c r="BI664" s="218">
        <f>IF(N664="nulová",J664,0)</f>
        <v>0</v>
      </c>
      <c r="BJ664" s="19" t="s">
        <v>78</v>
      </c>
      <c r="BK664" s="218">
        <f>ROUND(I664*H664,2)</f>
        <v>0</v>
      </c>
      <c r="BL664" s="19" t="s">
        <v>266</v>
      </c>
      <c r="BM664" s="217" t="s">
        <v>1038</v>
      </c>
    </row>
    <row r="665" s="14" customFormat="1">
      <c r="A665" s="14"/>
      <c r="B665" s="235"/>
      <c r="C665" s="236"/>
      <c r="D665" s="226" t="s">
        <v>169</v>
      </c>
      <c r="E665" s="236"/>
      <c r="F665" s="238" t="s">
        <v>1039</v>
      </c>
      <c r="G665" s="236"/>
      <c r="H665" s="239">
        <v>220.5</v>
      </c>
      <c r="I665" s="240"/>
      <c r="J665" s="236"/>
      <c r="K665" s="236"/>
      <c r="L665" s="241"/>
      <c r="M665" s="242"/>
      <c r="N665" s="243"/>
      <c r="O665" s="243"/>
      <c r="P665" s="243"/>
      <c r="Q665" s="243"/>
      <c r="R665" s="243"/>
      <c r="S665" s="243"/>
      <c r="T665" s="24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5" t="s">
        <v>169</v>
      </c>
      <c r="AU665" s="245" t="s">
        <v>80</v>
      </c>
      <c r="AV665" s="14" t="s">
        <v>80</v>
      </c>
      <c r="AW665" s="14" t="s">
        <v>4</v>
      </c>
      <c r="AX665" s="14" t="s">
        <v>78</v>
      </c>
      <c r="AY665" s="245" t="s">
        <v>158</v>
      </c>
    </row>
    <row r="666" s="2" customFormat="1" ht="21.75" customHeight="1">
      <c r="A666" s="40"/>
      <c r="B666" s="41"/>
      <c r="C666" s="206" t="s">
        <v>1040</v>
      </c>
      <c r="D666" s="206" t="s">
        <v>160</v>
      </c>
      <c r="E666" s="207" t="s">
        <v>1041</v>
      </c>
      <c r="F666" s="208" t="s">
        <v>1042</v>
      </c>
      <c r="G666" s="209" t="s">
        <v>255</v>
      </c>
      <c r="H666" s="210">
        <v>80</v>
      </c>
      <c r="I666" s="211"/>
      <c r="J666" s="212">
        <f>ROUND(I666*H666,2)</f>
        <v>0</v>
      </c>
      <c r="K666" s="208" t="s">
        <v>164</v>
      </c>
      <c r="L666" s="46"/>
      <c r="M666" s="213" t="s">
        <v>19</v>
      </c>
      <c r="N666" s="214" t="s">
        <v>41</v>
      </c>
      <c r="O666" s="86"/>
      <c r="P666" s="215">
        <f>O666*H666</f>
        <v>0</v>
      </c>
      <c r="Q666" s="215">
        <v>0.0035000000000000001</v>
      </c>
      <c r="R666" s="215">
        <f>Q666*H666</f>
        <v>0.28000000000000003</v>
      </c>
      <c r="S666" s="215">
        <v>0</v>
      </c>
      <c r="T666" s="216">
        <f>S666*H666</f>
        <v>0</v>
      </c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R666" s="217" t="s">
        <v>266</v>
      </c>
      <c r="AT666" s="217" t="s">
        <v>160</v>
      </c>
      <c r="AU666" s="217" t="s">
        <v>80</v>
      </c>
      <c r="AY666" s="19" t="s">
        <v>158</v>
      </c>
      <c r="BE666" s="218">
        <f>IF(N666="základní",J666,0)</f>
        <v>0</v>
      </c>
      <c r="BF666" s="218">
        <f>IF(N666="snížená",J666,0)</f>
        <v>0</v>
      </c>
      <c r="BG666" s="218">
        <f>IF(N666="zákl. přenesená",J666,0)</f>
        <v>0</v>
      </c>
      <c r="BH666" s="218">
        <f>IF(N666="sníž. přenesená",J666,0)</f>
        <v>0</v>
      </c>
      <c r="BI666" s="218">
        <f>IF(N666="nulová",J666,0)</f>
        <v>0</v>
      </c>
      <c r="BJ666" s="19" t="s">
        <v>78</v>
      </c>
      <c r="BK666" s="218">
        <f>ROUND(I666*H666,2)</f>
        <v>0</v>
      </c>
      <c r="BL666" s="19" t="s">
        <v>266</v>
      </c>
      <c r="BM666" s="217" t="s">
        <v>1043</v>
      </c>
    </row>
    <row r="667" s="2" customFormat="1">
      <c r="A667" s="40"/>
      <c r="B667" s="41"/>
      <c r="C667" s="42"/>
      <c r="D667" s="219" t="s">
        <v>167</v>
      </c>
      <c r="E667" s="42"/>
      <c r="F667" s="220" t="s">
        <v>1044</v>
      </c>
      <c r="G667" s="42"/>
      <c r="H667" s="42"/>
      <c r="I667" s="221"/>
      <c r="J667" s="42"/>
      <c r="K667" s="42"/>
      <c r="L667" s="46"/>
      <c r="M667" s="222"/>
      <c r="N667" s="223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167</v>
      </c>
      <c r="AU667" s="19" t="s">
        <v>80</v>
      </c>
    </row>
    <row r="668" s="13" customFormat="1">
      <c r="A668" s="13"/>
      <c r="B668" s="224"/>
      <c r="C668" s="225"/>
      <c r="D668" s="226" t="s">
        <v>169</v>
      </c>
      <c r="E668" s="227" t="s">
        <v>19</v>
      </c>
      <c r="F668" s="228" t="s">
        <v>1045</v>
      </c>
      <c r="G668" s="225"/>
      <c r="H668" s="227" t="s">
        <v>19</v>
      </c>
      <c r="I668" s="229"/>
      <c r="J668" s="225"/>
      <c r="K668" s="225"/>
      <c r="L668" s="230"/>
      <c r="M668" s="231"/>
      <c r="N668" s="232"/>
      <c r="O668" s="232"/>
      <c r="P668" s="232"/>
      <c r="Q668" s="232"/>
      <c r="R668" s="232"/>
      <c r="S668" s="232"/>
      <c r="T668" s="23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4" t="s">
        <v>169</v>
      </c>
      <c r="AU668" s="234" t="s">
        <v>80</v>
      </c>
      <c r="AV668" s="13" t="s">
        <v>78</v>
      </c>
      <c r="AW668" s="13" t="s">
        <v>32</v>
      </c>
      <c r="AX668" s="13" t="s">
        <v>70</v>
      </c>
      <c r="AY668" s="234" t="s">
        <v>158</v>
      </c>
    </row>
    <row r="669" s="14" customFormat="1">
      <c r="A669" s="14"/>
      <c r="B669" s="235"/>
      <c r="C669" s="236"/>
      <c r="D669" s="226" t="s">
        <v>169</v>
      </c>
      <c r="E669" s="237" t="s">
        <v>19</v>
      </c>
      <c r="F669" s="238" t="s">
        <v>1046</v>
      </c>
      <c r="G669" s="236"/>
      <c r="H669" s="239">
        <v>80</v>
      </c>
      <c r="I669" s="240"/>
      <c r="J669" s="236"/>
      <c r="K669" s="236"/>
      <c r="L669" s="241"/>
      <c r="M669" s="242"/>
      <c r="N669" s="243"/>
      <c r="O669" s="243"/>
      <c r="P669" s="243"/>
      <c r="Q669" s="243"/>
      <c r="R669" s="243"/>
      <c r="S669" s="243"/>
      <c r="T669" s="24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5" t="s">
        <v>169</v>
      </c>
      <c r="AU669" s="245" t="s">
        <v>80</v>
      </c>
      <c r="AV669" s="14" t="s">
        <v>80</v>
      </c>
      <c r="AW669" s="14" t="s">
        <v>32</v>
      </c>
      <c r="AX669" s="14" t="s">
        <v>78</v>
      </c>
      <c r="AY669" s="245" t="s">
        <v>158</v>
      </c>
    </row>
    <row r="670" s="2" customFormat="1" ht="37.8" customHeight="1">
      <c r="A670" s="40"/>
      <c r="B670" s="41"/>
      <c r="C670" s="206" t="s">
        <v>1047</v>
      </c>
      <c r="D670" s="206" t="s">
        <v>160</v>
      </c>
      <c r="E670" s="207" t="s">
        <v>1048</v>
      </c>
      <c r="F670" s="208" t="s">
        <v>1049</v>
      </c>
      <c r="G670" s="209" t="s">
        <v>255</v>
      </c>
      <c r="H670" s="210">
        <v>55</v>
      </c>
      <c r="I670" s="211"/>
      <c r="J670" s="212">
        <f>ROUND(I670*H670,2)</f>
        <v>0</v>
      </c>
      <c r="K670" s="208" t="s">
        <v>307</v>
      </c>
      <c r="L670" s="46"/>
      <c r="M670" s="213" t="s">
        <v>19</v>
      </c>
      <c r="N670" s="214" t="s">
        <v>41</v>
      </c>
      <c r="O670" s="86"/>
      <c r="P670" s="215">
        <f>O670*H670</f>
        <v>0</v>
      </c>
      <c r="Q670" s="215">
        <v>0.040840000000000001</v>
      </c>
      <c r="R670" s="215">
        <f>Q670*H670</f>
        <v>2.2462</v>
      </c>
      <c r="S670" s="215">
        <v>0</v>
      </c>
      <c r="T670" s="216">
        <f>S670*H670</f>
        <v>0</v>
      </c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217" t="s">
        <v>266</v>
      </c>
      <c r="AT670" s="217" t="s">
        <v>160</v>
      </c>
      <c r="AU670" s="217" t="s">
        <v>80</v>
      </c>
      <c r="AY670" s="19" t="s">
        <v>158</v>
      </c>
      <c r="BE670" s="218">
        <f>IF(N670="základní",J670,0)</f>
        <v>0</v>
      </c>
      <c r="BF670" s="218">
        <f>IF(N670="snížená",J670,0)</f>
        <v>0</v>
      </c>
      <c r="BG670" s="218">
        <f>IF(N670="zákl. přenesená",J670,0)</f>
        <v>0</v>
      </c>
      <c r="BH670" s="218">
        <f>IF(N670="sníž. přenesená",J670,0)</f>
        <v>0</v>
      </c>
      <c r="BI670" s="218">
        <f>IF(N670="nulová",J670,0)</f>
        <v>0</v>
      </c>
      <c r="BJ670" s="19" t="s">
        <v>78</v>
      </c>
      <c r="BK670" s="218">
        <f>ROUND(I670*H670,2)</f>
        <v>0</v>
      </c>
      <c r="BL670" s="19" t="s">
        <v>266</v>
      </c>
      <c r="BM670" s="217" t="s">
        <v>1050</v>
      </c>
    </row>
    <row r="671" s="2" customFormat="1">
      <c r="A671" s="40"/>
      <c r="B671" s="41"/>
      <c r="C671" s="42"/>
      <c r="D671" s="219" t="s">
        <v>167</v>
      </c>
      <c r="E671" s="42"/>
      <c r="F671" s="220" t="s">
        <v>1051</v>
      </c>
      <c r="G671" s="42"/>
      <c r="H671" s="42"/>
      <c r="I671" s="221"/>
      <c r="J671" s="42"/>
      <c r="K671" s="42"/>
      <c r="L671" s="46"/>
      <c r="M671" s="222"/>
      <c r="N671" s="223"/>
      <c r="O671" s="86"/>
      <c r="P671" s="86"/>
      <c r="Q671" s="86"/>
      <c r="R671" s="86"/>
      <c r="S671" s="86"/>
      <c r="T671" s="87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T671" s="19" t="s">
        <v>167</v>
      </c>
      <c r="AU671" s="19" t="s">
        <v>80</v>
      </c>
    </row>
    <row r="672" s="14" customFormat="1">
      <c r="A672" s="14"/>
      <c r="B672" s="235"/>
      <c r="C672" s="236"/>
      <c r="D672" s="226" t="s">
        <v>169</v>
      </c>
      <c r="E672" s="237" t="s">
        <v>19</v>
      </c>
      <c r="F672" s="238" t="s">
        <v>471</v>
      </c>
      <c r="G672" s="236"/>
      <c r="H672" s="239">
        <v>55</v>
      </c>
      <c r="I672" s="240"/>
      <c r="J672" s="236"/>
      <c r="K672" s="236"/>
      <c r="L672" s="241"/>
      <c r="M672" s="242"/>
      <c r="N672" s="243"/>
      <c r="O672" s="243"/>
      <c r="P672" s="243"/>
      <c r="Q672" s="243"/>
      <c r="R672" s="243"/>
      <c r="S672" s="243"/>
      <c r="T672" s="24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45" t="s">
        <v>169</v>
      </c>
      <c r="AU672" s="245" t="s">
        <v>80</v>
      </c>
      <c r="AV672" s="14" t="s">
        <v>80</v>
      </c>
      <c r="AW672" s="14" t="s">
        <v>32</v>
      </c>
      <c r="AX672" s="14" t="s">
        <v>78</v>
      </c>
      <c r="AY672" s="245" t="s">
        <v>158</v>
      </c>
    </row>
    <row r="673" s="2" customFormat="1" ht="24.15" customHeight="1">
      <c r="A673" s="40"/>
      <c r="B673" s="41"/>
      <c r="C673" s="206" t="s">
        <v>1052</v>
      </c>
      <c r="D673" s="206" t="s">
        <v>160</v>
      </c>
      <c r="E673" s="207" t="s">
        <v>1053</v>
      </c>
      <c r="F673" s="208" t="s">
        <v>1054</v>
      </c>
      <c r="G673" s="209" t="s">
        <v>236</v>
      </c>
      <c r="H673" s="210">
        <v>5.6879999999999997</v>
      </c>
      <c r="I673" s="211"/>
      <c r="J673" s="212">
        <f>ROUND(I673*H673,2)</f>
        <v>0</v>
      </c>
      <c r="K673" s="208" t="s">
        <v>164</v>
      </c>
      <c r="L673" s="46"/>
      <c r="M673" s="213" t="s">
        <v>19</v>
      </c>
      <c r="N673" s="214" t="s">
        <v>41</v>
      </c>
      <c r="O673" s="86"/>
      <c r="P673" s="215">
        <f>O673*H673</f>
        <v>0</v>
      </c>
      <c r="Q673" s="215">
        <v>0</v>
      </c>
      <c r="R673" s="215">
        <f>Q673*H673</f>
        <v>0</v>
      </c>
      <c r="S673" s="215">
        <v>0</v>
      </c>
      <c r="T673" s="216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7" t="s">
        <v>266</v>
      </c>
      <c r="AT673" s="217" t="s">
        <v>160</v>
      </c>
      <c r="AU673" s="217" t="s">
        <v>80</v>
      </c>
      <c r="AY673" s="19" t="s">
        <v>158</v>
      </c>
      <c r="BE673" s="218">
        <f>IF(N673="základní",J673,0)</f>
        <v>0</v>
      </c>
      <c r="BF673" s="218">
        <f>IF(N673="snížená",J673,0)</f>
        <v>0</v>
      </c>
      <c r="BG673" s="218">
        <f>IF(N673="zákl. přenesená",J673,0)</f>
        <v>0</v>
      </c>
      <c r="BH673" s="218">
        <f>IF(N673="sníž. přenesená",J673,0)</f>
        <v>0</v>
      </c>
      <c r="BI673" s="218">
        <f>IF(N673="nulová",J673,0)</f>
        <v>0</v>
      </c>
      <c r="BJ673" s="19" t="s">
        <v>78</v>
      </c>
      <c r="BK673" s="218">
        <f>ROUND(I673*H673,2)</f>
        <v>0</v>
      </c>
      <c r="BL673" s="19" t="s">
        <v>266</v>
      </c>
      <c r="BM673" s="217" t="s">
        <v>1055</v>
      </c>
    </row>
    <row r="674" s="2" customFormat="1">
      <c r="A674" s="40"/>
      <c r="B674" s="41"/>
      <c r="C674" s="42"/>
      <c r="D674" s="219" t="s">
        <v>167</v>
      </c>
      <c r="E674" s="42"/>
      <c r="F674" s="220" t="s">
        <v>1056</v>
      </c>
      <c r="G674" s="42"/>
      <c r="H674" s="42"/>
      <c r="I674" s="221"/>
      <c r="J674" s="42"/>
      <c r="K674" s="42"/>
      <c r="L674" s="46"/>
      <c r="M674" s="222"/>
      <c r="N674" s="223"/>
      <c r="O674" s="86"/>
      <c r="P674" s="86"/>
      <c r="Q674" s="86"/>
      <c r="R674" s="86"/>
      <c r="S674" s="86"/>
      <c r="T674" s="87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T674" s="19" t="s">
        <v>167</v>
      </c>
      <c r="AU674" s="19" t="s">
        <v>80</v>
      </c>
    </row>
    <row r="675" s="12" customFormat="1" ht="22.8" customHeight="1">
      <c r="A675" s="12"/>
      <c r="B675" s="190"/>
      <c r="C675" s="191"/>
      <c r="D675" s="192" t="s">
        <v>69</v>
      </c>
      <c r="E675" s="204" t="s">
        <v>1057</v>
      </c>
      <c r="F675" s="204" t="s">
        <v>1058</v>
      </c>
      <c r="G675" s="191"/>
      <c r="H675" s="191"/>
      <c r="I675" s="194"/>
      <c r="J675" s="205">
        <f>BK675</f>
        <v>0</v>
      </c>
      <c r="K675" s="191"/>
      <c r="L675" s="196"/>
      <c r="M675" s="197"/>
      <c r="N675" s="198"/>
      <c r="O675" s="198"/>
      <c r="P675" s="199">
        <f>SUM(P676:P688)</f>
        <v>0</v>
      </c>
      <c r="Q675" s="198"/>
      <c r="R675" s="199">
        <f>SUM(R676:R688)</f>
        <v>1.8400000000000001</v>
      </c>
      <c r="S675" s="198"/>
      <c r="T675" s="200">
        <f>SUM(T676:T688)</f>
        <v>1.5170000000000001</v>
      </c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R675" s="201" t="s">
        <v>80</v>
      </c>
      <c r="AT675" s="202" t="s">
        <v>69</v>
      </c>
      <c r="AU675" s="202" t="s">
        <v>78</v>
      </c>
      <c r="AY675" s="201" t="s">
        <v>158</v>
      </c>
      <c r="BK675" s="203">
        <f>SUM(BK676:BK688)</f>
        <v>0</v>
      </c>
    </row>
    <row r="676" s="2" customFormat="1" ht="16.5" customHeight="1">
      <c r="A676" s="40"/>
      <c r="B676" s="41"/>
      <c r="C676" s="206" t="s">
        <v>1059</v>
      </c>
      <c r="D676" s="206" t="s">
        <v>160</v>
      </c>
      <c r="E676" s="207" t="s">
        <v>1060</v>
      </c>
      <c r="F676" s="208" t="s">
        <v>1061</v>
      </c>
      <c r="G676" s="209" t="s">
        <v>255</v>
      </c>
      <c r="H676" s="210">
        <v>370</v>
      </c>
      <c r="I676" s="211"/>
      <c r="J676" s="212">
        <f>ROUND(I676*H676,2)</f>
        <v>0</v>
      </c>
      <c r="K676" s="208" t="s">
        <v>164</v>
      </c>
      <c r="L676" s="46"/>
      <c r="M676" s="213" t="s">
        <v>19</v>
      </c>
      <c r="N676" s="214" t="s">
        <v>41</v>
      </c>
      <c r="O676" s="86"/>
      <c r="P676" s="215">
        <f>O676*H676</f>
        <v>0</v>
      </c>
      <c r="Q676" s="215">
        <v>0</v>
      </c>
      <c r="R676" s="215">
        <f>Q676*H676</f>
        <v>0</v>
      </c>
      <c r="S676" s="215">
        <v>0.0041000000000000003</v>
      </c>
      <c r="T676" s="216">
        <f>S676*H676</f>
        <v>1.5170000000000001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7" t="s">
        <v>266</v>
      </c>
      <c r="AT676" s="217" t="s">
        <v>160</v>
      </c>
      <c r="AU676" s="217" t="s">
        <v>80</v>
      </c>
      <c r="AY676" s="19" t="s">
        <v>158</v>
      </c>
      <c r="BE676" s="218">
        <f>IF(N676="základní",J676,0)</f>
        <v>0</v>
      </c>
      <c r="BF676" s="218">
        <f>IF(N676="snížená",J676,0)</f>
        <v>0</v>
      </c>
      <c r="BG676" s="218">
        <f>IF(N676="zákl. přenesená",J676,0)</f>
        <v>0</v>
      </c>
      <c r="BH676" s="218">
        <f>IF(N676="sníž. přenesená",J676,0)</f>
        <v>0</v>
      </c>
      <c r="BI676" s="218">
        <f>IF(N676="nulová",J676,0)</f>
        <v>0</v>
      </c>
      <c r="BJ676" s="19" t="s">
        <v>78</v>
      </c>
      <c r="BK676" s="218">
        <f>ROUND(I676*H676,2)</f>
        <v>0</v>
      </c>
      <c r="BL676" s="19" t="s">
        <v>266</v>
      </c>
      <c r="BM676" s="217" t="s">
        <v>1062</v>
      </c>
    </row>
    <row r="677" s="2" customFormat="1">
      <c r="A677" s="40"/>
      <c r="B677" s="41"/>
      <c r="C677" s="42"/>
      <c r="D677" s="219" t="s">
        <v>167</v>
      </c>
      <c r="E677" s="42"/>
      <c r="F677" s="220" t="s">
        <v>1063</v>
      </c>
      <c r="G677" s="42"/>
      <c r="H677" s="42"/>
      <c r="I677" s="221"/>
      <c r="J677" s="42"/>
      <c r="K677" s="42"/>
      <c r="L677" s="46"/>
      <c r="M677" s="222"/>
      <c r="N677" s="223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9" t="s">
        <v>167</v>
      </c>
      <c r="AU677" s="19" t="s">
        <v>80</v>
      </c>
    </row>
    <row r="678" s="13" customFormat="1">
      <c r="A678" s="13"/>
      <c r="B678" s="224"/>
      <c r="C678" s="225"/>
      <c r="D678" s="226" t="s">
        <v>169</v>
      </c>
      <c r="E678" s="227" t="s">
        <v>19</v>
      </c>
      <c r="F678" s="228" t="s">
        <v>1064</v>
      </c>
      <c r="G678" s="225"/>
      <c r="H678" s="227" t="s">
        <v>19</v>
      </c>
      <c r="I678" s="229"/>
      <c r="J678" s="225"/>
      <c r="K678" s="225"/>
      <c r="L678" s="230"/>
      <c r="M678" s="231"/>
      <c r="N678" s="232"/>
      <c r="O678" s="232"/>
      <c r="P678" s="232"/>
      <c r="Q678" s="232"/>
      <c r="R678" s="232"/>
      <c r="S678" s="232"/>
      <c r="T678" s="23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4" t="s">
        <v>169</v>
      </c>
      <c r="AU678" s="234" t="s">
        <v>80</v>
      </c>
      <c r="AV678" s="13" t="s">
        <v>78</v>
      </c>
      <c r="AW678" s="13" t="s">
        <v>32</v>
      </c>
      <c r="AX678" s="13" t="s">
        <v>70</v>
      </c>
      <c r="AY678" s="234" t="s">
        <v>158</v>
      </c>
    </row>
    <row r="679" s="14" customFormat="1">
      <c r="A679" s="14"/>
      <c r="B679" s="235"/>
      <c r="C679" s="236"/>
      <c r="D679" s="226" t="s">
        <v>169</v>
      </c>
      <c r="E679" s="237" t="s">
        <v>19</v>
      </c>
      <c r="F679" s="238" t="s">
        <v>1065</v>
      </c>
      <c r="G679" s="236"/>
      <c r="H679" s="239">
        <v>370</v>
      </c>
      <c r="I679" s="240"/>
      <c r="J679" s="236"/>
      <c r="K679" s="236"/>
      <c r="L679" s="241"/>
      <c r="M679" s="242"/>
      <c r="N679" s="243"/>
      <c r="O679" s="243"/>
      <c r="P679" s="243"/>
      <c r="Q679" s="243"/>
      <c r="R679" s="243"/>
      <c r="S679" s="243"/>
      <c r="T679" s="24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5" t="s">
        <v>169</v>
      </c>
      <c r="AU679" s="245" t="s">
        <v>80</v>
      </c>
      <c r="AV679" s="14" t="s">
        <v>80</v>
      </c>
      <c r="AW679" s="14" t="s">
        <v>32</v>
      </c>
      <c r="AX679" s="14" t="s">
        <v>78</v>
      </c>
      <c r="AY679" s="245" t="s">
        <v>158</v>
      </c>
    </row>
    <row r="680" s="2" customFormat="1" ht="24.15" customHeight="1">
      <c r="A680" s="40"/>
      <c r="B680" s="41"/>
      <c r="C680" s="206" t="s">
        <v>1066</v>
      </c>
      <c r="D680" s="206" t="s">
        <v>160</v>
      </c>
      <c r="E680" s="207" t="s">
        <v>1067</v>
      </c>
      <c r="F680" s="208" t="s">
        <v>1068</v>
      </c>
      <c r="G680" s="209" t="s">
        <v>255</v>
      </c>
      <c r="H680" s="210">
        <v>400</v>
      </c>
      <c r="I680" s="211"/>
      <c r="J680" s="212">
        <f>ROUND(I680*H680,2)</f>
        <v>0</v>
      </c>
      <c r="K680" s="208" t="s">
        <v>164</v>
      </c>
      <c r="L680" s="46"/>
      <c r="M680" s="213" t="s">
        <v>19</v>
      </c>
      <c r="N680" s="214" t="s">
        <v>41</v>
      </c>
      <c r="O680" s="86"/>
      <c r="P680" s="215">
        <f>O680*H680</f>
        <v>0</v>
      </c>
      <c r="Q680" s="215">
        <v>0</v>
      </c>
      <c r="R680" s="215">
        <f>Q680*H680</f>
        <v>0</v>
      </c>
      <c r="S680" s="215">
        <v>0</v>
      </c>
      <c r="T680" s="216">
        <f>S680*H680</f>
        <v>0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17" t="s">
        <v>165</v>
      </c>
      <c r="AT680" s="217" t="s">
        <v>160</v>
      </c>
      <c r="AU680" s="217" t="s">
        <v>80</v>
      </c>
      <c r="AY680" s="19" t="s">
        <v>158</v>
      </c>
      <c r="BE680" s="218">
        <f>IF(N680="základní",J680,0)</f>
        <v>0</v>
      </c>
      <c r="BF680" s="218">
        <f>IF(N680="snížená",J680,0)</f>
        <v>0</v>
      </c>
      <c r="BG680" s="218">
        <f>IF(N680="zákl. přenesená",J680,0)</f>
        <v>0</v>
      </c>
      <c r="BH680" s="218">
        <f>IF(N680="sníž. přenesená",J680,0)</f>
        <v>0</v>
      </c>
      <c r="BI680" s="218">
        <f>IF(N680="nulová",J680,0)</f>
        <v>0</v>
      </c>
      <c r="BJ680" s="19" t="s">
        <v>78</v>
      </c>
      <c r="BK680" s="218">
        <f>ROUND(I680*H680,2)</f>
        <v>0</v>
      </c>
      <c r="BL680" s="19" t="s">
        <v>165</v>
      </c>
      <c r="BM680" s="217" t="s">
        <v>1069</v>
      </c>
    </row>
    <row r="681" s="2" customFormat="1">
      <c r="A681" s="40"/>
      <c r="B681" s="41"/>
      <c r="C681" s="42"/>
      <c r="D681" s="219" t="s">
        <v>167</v>
      </c>
      <c r="E681" s="42"/>
      <c r="F681" s="220" t="s">
        <v>1070</v>
      </c>
      <c r="G681" s="42"/>
      <c r="H681" s="42"/>
      <c r="I681" s="221"/>
      <c r="J681" s="42"/>
      <c r="K681" s="42"/>
      <c r="L681" s="46"/>
      <c r="M681" s="222"/>
      <c r="N681" s="223"/>
      <c r="O681" s="86"/>
      <c r="P681" s="86"/>
      <c r="Q681" s="86"/>
      <c r="R681" s="86"/>
      <c r="S681" s="86"/>
      <c r="T681" s="87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9" t="s">
        <v>167</v>
      </c>
      <c r="AU681" s="19" t="s">
        <v>80</v>
      </c>
    </row>
    <row r="682" s="13" customFormat="1">
      <c r="A682" s="13"/>
      <c r="B682" s="224"/>
      <c r="C682" s="225"/>
      <c r="D682" s="226" t="s">
        <v>169</v>
      </c>
      <c r="E682" s="227" t="s">
        <v>19</v>
      </c>
      <c r="F682" s="228" t="s">
        <v>1071</v>
      </c>
      <c r="G682" s="225"/>
      <c r="H682" s="227" t="s">
        <v>19</v>
      </c>
      <c r="I682" s="229"/>
      <c r="J682" s="225"/>
      <c r="K682" s="225"/>
      <c r="L682" s="230"/>
      <c r="M682" s="231"/>
      <c r="N682" s="232"/>
      <c r="O682" s="232"/>
      <c r="P682" s="232"/>
      <c r="Q682" s="232"/>
      <c r="R682" s="232"/>
      <c r="S682" s="232"/>
      <c r="T682" s="23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4" t="s">
        <v>169</v>
      </c>
      <c r="AU682" s="234" t="s">
        <v>80</v>
      </c>
      <c r="AV682" s="13" t="s">
        <v>78</v>
      </c>
      <c r="AW682" s="13" t="s">
        <v>32</v>
      </c>
      <c r="AX682" s="13" t="s">
        <v>70</v>
      </c>
      <c r="AY682" s="234" t="s">
        <v>158</v>
      </c>
    </row>
    <row r="683" s="13" customFormat="1">
      <c r="A683" s="13"/>
      <c r="B683" s="224"/>
      <c r="C683" s="225"/>
      <c r="D683" s="226" t="s">
        <v>169</v>
      </c>
      <c r="E683" s="227" t="s">
        <v>19</v>
      </c>
      <c r="F683" s="228" t="s">
        <v>1072</v>
      </c>
      <c r="G683" s="225"/>
      <c r="H683" s="227" t="s">
        <v>19</v>
      </c>
      <c r="I683" s="229"/>
      <c r="J683" s="225"/>
      <c r="K683" s="225"/>
      <c r="L683" s="230"/>
      <c r="M683" s="231"/>
      <c r="N683" s="232"/>
      <c r="O683" s="232"/>
      <c r="P683" s="232"/>
      <c r="Q683" s="232"/>
      <c r="R683" s="232"/>
      <c r="S683" s="232"/>
      <c r="T683" s="23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4" t="s">
        <v>169</v>
      </c>
      <c r="AU683" s="234" t="s">
        <v>80</v>
      </c>
      <c r="AV683" s="13" t="s">
        <v>78</v>
      </c>
      <c r="AW683" s="13" t="s">
        <v>32</v>
      </c>
      <c r="AX683" s="13" t="s">
        <v>70</v>
      </c>
      <c r="AY683" s="234" t="s">
        <v>158</v>
      </c>
    </row>
    <row r="684" s="14" customFormat="1">
      <c r="A684" s="14"/>
      <c r="B684" s="235"/>
      <c r="C684" s="236"/>
      <c r="D684" s="226" t="s">
        <v>169</v>
      </c>
      <c r="E684" s="237" t="s">
        <v>19</v>
      </c>
      <c r="F684" s="238" t="s">
        <v>1073</v>
      </c>
      <c r="G684" s="236"/>
      <c r="H684" s="239">
        <v>400</v>
      </c>
      <c r="I684" s="240"/>
      <c r="J684" s="236"/>
      <c r="K684" s="236"/>
      <c r="L684" s="241"/>
      <c r="M684" s="242"/>
      <c r="N684" s="243"/>
      <c r="O684" s="243"/>
      <c r="P684" s="243"/>
      <c r="Q684" s="243"/>
      <c r="R684" s="243"/>
      <c r="S684" s="243"/>
      <c r="T684" s="24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5" t="s">
        <v>169</v>
      </c>
      <c r="AU684" s="245" t="s">
        <v>80</v>
      </c>
      <c r="AV684" s="14" t="s">
        <v>80</v>
      </c>
      <c r="AW684" s="14" t="s">
        <v>32</v>
      </c>
      <c r="AX684" s="14" t="s">
        <v>78</v>
      </c>
      <c r="AY684" s="245" t="s">
        <v>158</v>
      </c>
    </row>
    <row r="685" s="2" customFormat="1" ht="24.15" customHeight="1">
      <c r="A685" s="40"/>
      <c r="B685" s="41"/>
      <c r="C685" s="257" t="s">
        <v>1074</v>
      </c>
      <c r="D685" s="257" t="s">
        <v>261</v>
      </c>
      <c r="E685" s="258" t="s">
        <v>1075</v>
      </c>
      <c r="F685" s="259" t="s">
        <v>1076</v>
      </c>
      <c r="G685" s="260" t="s">
        <v>255</v>
      </c>
      <c r="H685" s="261">
        <v>460</v>
      </c>
      <c r="I685" s="262"/>
      <c r="J685" s="263">
        <f>ROUND(I685*H685,2)</f>
        <v>0</v>
      </c>
      <c r="K685" s="259" t="s">
        <v>164</v>
      </c>
      <c r="L685" s="264"/>
      <c r="M685" s="265" t="s">
        <v>19</v>
      </c>
      <c r="N685" s="266" t="s">
        <v>41</v>
      </c>
      <c r="O685" s="86"/>
      <c r="P685" s="215">
        <f>O685*H685</f>
        <v>0</v>
      </c>
      <c r="Q685" s="215">
        <v>0.0040000000000000001</v>
      </c>
      <c r="R685" s="215">
        <f>Q685*H685</f>
        <v>1.8400000000000001</v>
      </c>
      <c r="S685" s="215">
        <v>0</v>
      </c>
      <c r="T685" s="216">
        <f>S685*H685</f>
        <v>0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217" t="s">
        <v>216</v>
      </c>
      <c r="AT685" s="217" t="s">
        <v>261</v>
      </c>
      <c r="AU685" s="217" t="s">
        <v>80</v>
      </c>
      <c r="AY685" s="19" t="s">
        <v>158</v>
      </c>
      <c r="BE685" s="218">
        <f>IF(N685="základní",J685,0)</f>
        <v>0</v>
      </c>
      <c r="BF685" s="218">
        <f>IF(N685="snížená",J685,0)</f>
        <v>0</v>
      </c>
      <c r="BG685" s="218">
        <f>IF(N685="zákl. přenesená",J685,0)</f>
        <v>0</v>
      </c>
      <c r="BH685" s="218">
        <f>IF(N685="sníž. přenesená",J685,0)</f>
        <v>0</v>
      </c>
      <c r="BI685" s="218">
        <f>IF(N685="nulová",J685,0)</f>
        <v>0</v>
      </c>
      <c r="BJ685" s="19" t="s">
        <v>78</v>
      </c>
      <c r="BK685" s="218">
        <f>ROUND(I685*H685,2)</f>
        <v>0</v>
      </c>
      <c r="BL685" s="19" t="s">
        <v>165</v>
      </c>
      <c r="BM685" s="217" t="s">
        <v>1077</v>
      </c>
    </row>
    <row r="686" s="14" customFormat="1">
      <c r="A686" s="14"/>
      <c r="B686" s="235"/>
      <c r="C686" s="236"/>
      <c r="D686" s="226" t="s">
        <v>169</v>
      </c>
      <c r="E686" s="236"/>
      <c r="F686" s="238" t="s">
        <v>1078</v>
      </c>
      <c r="G686" s="236"/>
      <c r="H686" s="239">
        <v>460</v>
      </c>
      <c r="I686" s="240"/>
      <c r="J686" s="236"/>
      <c r="K686" s="236"/>
      <c r="L686" s="241"/>
      <c r="M686" s="242"/>
      <c r="N686" s="243"/>
      <c r="O686" s="243"/>
      <c r="P686" s="243"/>
      <c r="Q686" s="243"/>
      <c r="R686" s="243"/>
      <c r="S686" s="243"/>
      <c r="T686" s="24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5" t="s">
        <v>169</v>
      </c>
      <c r="AU686" s="245" t="s">
        <v>80</v>
      </c>
      <c r="AV686" s="14" t="s">
        <v>80</v>
      </c>
      <c r="AW686" s="14" t="s">
        <v>4</v>
      </c>
      <c r="AX686" s="14" t="s">
        <v>78</v>
      </c>
      <c r="AY686" s="245" t="s">
        <v>158</v>
      </c>
    </row>
    <row r="687" s="2" customFormat="1" ht="24.15" customHeight="1">
      <c r="A687" s="40"/>
      <c r="B687" s="41"/>
      <c r="C687" s="206" t="s">
        <v>1079</v>
      </c>
      <c r="D687" s="206" t="s">
        <v>160</v>
      </c>
      <c r="E687" s="207" t="s">
        <v>1080</v>
      </c>
      <c r="F687" s="208" t="s">
        <v>1081</v>
      </c>
      <c r="G687" s="209" t="s">
        <v>236</v>
      </c>
      <c r="H687" s="210">
        <v>1.8400000000000001</v>
      </c>
      <c r="I687" s="211"/>
      <c r="J687" s="212">
        <f>ROUND(I687*H687,2)</f>
        <v>0</v>
      </c>
      <c r="K687" s="208" t="s">
        <v>164</v>
      </c>
      <c r="L687" s="46"/>
      <c r="M687" s="213" t="s">
        <v>19</v>
      </c>
      <c r="N687" s="214" t="s">
        <v>41</v>
      </c>
      <c r="O687" s="86"/>
      <c r="P687" s="215">
        <f>O687*H687</f>
        <v>0</v>
      </c>
      <c r="Q687" s="215">
        <v>0</v>
      </c>
      <c r="R687" s="215">
        <f>Q687*H687</f>
        <v>0</v>
      </c>
      <c r="S687" s="215">
        <v>0</v>
      </c>
      <c r="T687" s="216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7" t="s">
        <v>266</v>
      </c>
      <c r="AT687" s="217" t="s">
        <v>160</v>
      </c>
      <c r="AU687" s="217" t="s">
        <v>80</v>
      </c>
      <c r="AY687" s="19" t="s">
        <v>158</v>
      </c>
      <c r="BE687" s="218">
        <f>IF(N687="základní",J687,0)</f>
        <v>0</v>
      </c>
      <c r="BF687" s="218">
        <f>IF(N687="snížená",J687,0)</f>
        <v>0</v>
      </c>
      <c r="BG687" s="218">
        <f>IF(N687="zákl. přenesená",J687,0)</f>
        <v>0</v>
      </c>
      <c r="BH687" s="218">
        <f>IF(N687="sníž. přenesená",J687,0)</f>
        <v>0</v>
      </c>
      <c r="BI687" s="218">
        <f>IF(N687="nulová",J687,0)</f>
        <v>0</v>
      </c>
      <c r="BJ687" s="19" t="s">
        <v>78</v>
      </c>
      <c r="BK687" s="218">
        <f>ROUND(I687*H687,2)</f>
        <v>0</v>
      </c>
      <c r="BL687" s="19" t="s">
        <v>266</v>
      </c>
      <c r="BM687" s="217" t="s">
        <v>1082</v>
      </c>
    </row>
    <row r="688" s="2" customFormat="1">
      <c r="A688" s="40"/>
      <c r="B688" s="41"/>
      <c r="C688" s="42"/>
      <c r="D688" s="219" t="s">
        <v>167</v>
      </c>
      <c r="E688" s="42"/>
      <c r="F688" s="220" t="s">
        <v>1083</v>
      </c>
      <c r="G688" s="42"/>
      <c r="H688" s="42"/>
      <c r="I688" s="221"/>
      <c r="J688" s="42"/>
      <c r="K688" s="42"/>
      <c r="L688" s="46"/>
      <c r="M688" s="222"/>
      <c r="N688" s="223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167</v>
      </c>
      <c r="AU688" s="19" t="s">
        <v>80</v>
      </c>
    </row>
    <row r="689" s="12" customFormat="1" ht="22.8" customHeight="1">
      <c r="A689" s="12"/>
      <c r="B689" s="190"/>
      <c r="C689" s="191"/>
      <c r="D689" s="192" t="s">
        <v>69</v>
      </c>
      <c r="E689" s="204" t="s">
        <v>1084</v>
      </c>
      <c r="F689" s="204" t="s">
        <v>1085</v>
      </c>
      <c r="G689" s="191"/>
      <c r="H689" s="191"/>
      <c r="I689" s="194"/>
      <c r="J689" s="205">
        <f>BK689</f>
        <v>0</v>
      </c>
      <c r="K689" s="191"/>
      <c r="L689" s="196"/>
      <c r="M689" s="197"/>
      <c r="N689" s="198"/>
      <c r="O689" s="198"/>
      <c r="P689" s="199">
        <f>SUM(P690:P722)</f>
        <v>0</v>
      </c>
      <c r="Q689" s="198"/>
      <c r="R689" s="199">
        <f>SUM(R690:R722)</f>
        <v>6.9556397300000006</v>
      </c>
      <c r="S689" s="198"/>
      <c r="T689" s="200">
        <f>SUM(T690:T722)</f>
        <v>0</v>
      </c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R689" s="201" t="s">
        <v>80</v>
      </c>
      <c r="AT689" s="202" t="s">
        <v>69</v>
      </c>
      <c r="AU689" s="202" t="s">
        <v>78</v>
      </c>
      <c r="AY689" s="201" t="s">
        <v>158</v>
      </c>
      <c r="BK689" s="203">
        <f>SUM(BK690:BK722)</f>
        <v>0</v>
      </c>
    </row>
    <row r="690" s="2" customFormat="1" ht="24.15" customHeight="1">
      <c r="A690" s="40"/>
      <c r="B690" s="41"/>
      <c r="C690" s="206" t="s">
        <v>1086</v>
      </c>
      <c r="D690" s="206" t="s">
        <v>160</v>
      </c>
      <c r="E690" s="207" t="s">
        <v>1087</v>
      </c>
      <c r="F690" s="208" t="s">
        <v>1088</v>
      </c>
      <c r="G690" s="209" t="s">
        <v>255</v>
      </c>
      <c r="H690" s="210">
        <v>99</v>
      </c>
      <c r="I690" s="211"/>
      <c r="J690" s="212">
        <f>ROUND(I690*H690,2)</f>
        <v>0</v>
      </c>
      <c r="K690" s="208" t="s">
        <v>307</v>
      </c>
      <c r="L690" s="46"/>
      <c r="M690" s="213" t="s">
        <v>19</v>
      </c>
      <c r="N690" s="214" t="s">
        <v>41</v>
      </c>
      <c r="O690" s="86"/>
      <c r="P690" s="215">
        <f>O690*H690</f>
        <v>0</v>
      </c>
      <c r="Q690" s="215">
        <v>0</v>
      </c>
      <c r="R690" s="215">
        <f>Q690*H690</f>
        <v>0</v>
      </c>
      <c r="S690" s="215">
        <v>0</v>
      </c>
      <c r="T690" s="216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17" t="s">
        <v>266</v>
      </c>
      <c r="AT690" s="217" t="s">
        <v>160</v>
      </c>
      <c r="AU690" s="217" t="s">
        <v>80</v>
      </c>
      <c r="AY690" s="19" t="s">
        <v>158</v>
      </c>
      <c r="BE690" s="218">
        <f>IF(N690="základní",J690,0)</f>
        <v>0</v>
      </c>
      <c r="BF690" s="218">
        <f>IF(N690="snížená",J690,0)</f>
        <v>0</v>
      </c>
      <c r="BG690" s="218">
        <f>IF(N690="zákl. přenesená",J690,0)</f>
        <v>0</v>
      </c>
      <c r="BH690" s="218">
        <f>IF(N690="sníž. přenesená",J690,0)</f>
        <v>0</v>
      </c>
      <c r="BI690" s="218">
        <f>IF(N690="nulová",J690,0)</f>
        <v>0</v>
      </c>
      <c r="BJ690" s="19" t="s">
        <v>78</v>
      </c>
      <c r="BK690" s="218">
        <f>ROUND(I690*H690,2)</f>
        <v>0</v>
      </c>
      <c r="BL690" s="19" t="s">
        <v>266</v>
      </c>
      <c r="BM690" s="217" t="s">
        <v>1089</v>
      </c>
    </row>
    <row r="691" s="2" customFormat="1">
      <c r="A691" s="40"/>
      <c r="B691" s="41"/>
      <c r="C691" s="42"/>
      <c r="D691" s="219" t="s">
        <v>167</v>
      </c>
      <c r="E691" s="42"/>
      <c r="F691" s="220" t="s">
        <v>1090</v>
      </c>
      <c r="G691" s="42"/>
      <c r="H691" s="42"/>
      <c r="I691" s="221"/>
      <c r="J691" s="42"/>
      <c r="K691" s="42"/>
      <c r="L691" s="46"/>
      <c r="M691" s="222"/>
      <c r="N691" s="223"/>
      <c r="O691" s="86"/>
      <c r="P691" s="86"/>
      <c r="Q691" s="86"/>
      <c r="R691" s="86"/>
      <c r="S691" s="86"/>
      <c r="T691" s="87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T691" s="19" t="s">
        <v>167</v>
      </c>
      <c r="AU691" s="19" t="s">
        <v>80</v>
      </c>
    </row>
    <row r="692" s="14" customFormat="1">
      <c r="A692" s="14"/>
      <c r="B692" s="235"/>
      <c r="C692" s="236"/>
      <c r="D692" s="226" t="s">
        <v>169</v>
      </c>
      <c r="E692" s="237" t="s">
        <v>19</v>
      </c>
      <c r="F692" s="238" t="s">
        <v>1091</v>
      </c>
      <c r="G692" s="236"/>
      <c r="H692" s="239">
        <v>99</v>
      </c>
      <c r="I692" s="240"/>
      <c r="J692" s="236"/>
      <c r="K692" s="236"/>
      <c r="L692" s="241"/>
      <c r="M692" s="242"/>
      <c r="N692" s="243"/>
      <c r="O692" s="243"/>
      <c r="P692" s="243"/>
      <c r="Q692" s="243"/>
      <c r="R692" s="243"/>
      <c r="S692" s="243"/>
      <c r="T692" s="24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5" t="s">
        <v>169</v>
      </c>
      <c r="AU692" s="245" t="s">
        <v>80</v>
      </c>
      <c r="AV692" s="14" t="s">
        <v>80</v>
      </c>
      <c r="AW692" s="14" t="s">
        <v>32</v>
      </c>
      <c r="AX692" s="14" t="s">
        <v>78</v>
      </c>
      <c r="AY692" s="245" t="s">
        <v>158</v>
      </c>
    </row>
    <row r="693" s="2" customFormat="1" ht="21.75" customHeight="1">
      <c r="A693" s="40"/>
      <c r="B693" s="41"/>
      <c r="C693" s="257" t="s">
        <v>1092</v>
      </c>
      <c r="D693" s="257" t="s">
        <v>261</v>
      </c>
      <c r="E693" s="258" t="s">
        <v>1093</v>
      </c>
      <c r="F693" s="259" t="s">
        <v>1094</v>
      </c>
      <c r="G693" s="260" t="s">
        <v>255</v>
      </c>
      <c r="H693" s="261">
        <v>103.95</v>
      </c>
      <c r="I693" s="262"/>
      <c r="J693" s="263">
        <f>ROUND(I693*H693,2)</f>
        <v>0</v>
      </c>
      <c r="K693" s="259" t="s">
        <v>307</v>
      </c>
      <c r="L693" s="264"/>
      <c r="M693" s="265" t="s">
        <v>19</v>
      </c>
      <c r="N693" s="266" t="s">
        <v>41</v>
      </c>
      <c r="O693" s="86"/>
      <c r="P693" s="215">
        <f>O693*H693</f>
        <v>0</v>
      </c>
      <c r="Q693" s="215">
        <v>0.040000000000000001</v>
      </c>
      <c r="R693" s="215">
        <f>Q693*H693</f>
        <v>4.1580000000000004</v>
      </c>
      <c r="S693" s="215">
        <v>0</v>
      </c>
      <c r="T693" s="216">
        <f>S693*H693</f>
        <v>0</v>
      </c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R693" s="217" t="s">
        <v>360</v>
      </c>
      <c r="AT693" s="217" t="s">
        <v>261</v>
      </c>
      <c r="AU693" s="217" t="s">
        <v>80</v>
      </c>
      <c r="AY693" s="19" t="s">
        <v>158</v>
      </c>
      <c r="BE693" s="218">
        <f>IF(N693="základní",J693,0)</f>
        <v>0</v>
      </c>
      <c r="BF693" s="218">
        <f>IF(N693="snížená",J693,0)</f>
        <v>0</v>
      </c>
      <c r="BG693" s="218">
        <f>IF(N693="zákl. přenesená",J693,0)</f>
        <v>0</v>
      </c>
      <c r="BH693" s="218">
        <f>IF(N693="sníž. přenesená",J693,0)</f>
        <v>0</v>
      </c>
      <c r="BI693" s="218">
        <f>IF(N693="nulová",J693,0)</f>
        <v>0</v>
      </c>
      <c r="BJ693" s="19" t="s">
        <v>78</v>
      </c>
      <c r="BK693" s="218">
        <f>ROUND(I693*H693,2)</f>
        <v>0</v>
      </c>
      <c r="BL693" s="19" t="s">
        <v>266</v>
      </c>
      <c r="BM693" s="217" t="s">
        <v>1095</v>
      </c>
    </row>
    <row r="694" s="14" customFormat="1">
      <c r="A694" s="14"/>
      <c r="B694" s="235"/>
      <c r="C694" s="236"/>
      <c r="D694" s="226" t="s">
        <v>169</v>
      </c>
      <c r="E694" s="236"/>
      <c r="F694" s="238" t="s">
        <v>1096</v>
      </c>
      <c r="G694" s="236"/>
      <c r="H694" s="239">
        <v>103.95</v>
      </c>
      <c r="I694" s="240"/>
      <c r="J694" s="236"/>
      <c r="K694" s="236"/>
      <c r="L694" s="241"/>
      <c r="M694" s="242"/>
      <c r="N694" s="243"/>
      <c r="O694" s="243"/>
      <c r="P694" s="243"/>
      <c r="Q694" s="243"/>
      <c r="R694" s="243"/>
      <c r="S694" s="243"/>
      <c r="T694" s="24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5" t="s">
        <v>169</v>
      </c>
      <c r="AU694" s="245" t="s">
        <v>80</v>
      </c>
      <c r="AV694" s="14" t="s">
        <v>80</v>
      </c>
      <c r="AW694" s="14" t="s">
        <v>4</v>
      </c>
      <c r="AX694" s="14" t="s">
        <v>78</v>
      </c>
      <c r="AY694" s="245" t="s">
        <v>158</v>
      </c>
    </row>
    <row r="695" s="2" customFormat="1" ht="24.15" customHeight="1">
      <c r="A695" s="40"/>
      <c r="B695" s="41"/>
      <c r="C695" s="206" t="s">
        <v>1097</v>
      </c>
      <c r="D695" s="206" t="s">
        <v>160</v>
      </c>
      <c r="E695" s="207" t="s">
        <v>1098</v>
      </c>
      <c r="F695" s="208" t="s">
        <v>1099</v>
      </c>
      <c r="G695" s="209" t="s">
        <v>255</v>
      </c>
      <c r="H695" s="210">
        <v>290</v>
      </c>
      <c r="I695" s="211"/>
      <c r="J695" s="212">
        <f>ROUND(I695*H695,2)</f>
        <v>0</v>
      </c>
      <c r="K695" s="208" t="s">
        <v>164</v>
      </c>
      <c r="L695" s="46"/>
      <c r="M695" s="213" t="s">
        <v>19</v>
      </c>
      <c r="N695" s="214" t="s">
        <v>41</v>
      </c>
      <c r="O695" s="86"/>
      <c r="P695" s="215">
        <f>O695*H695</f>
        <v>0</v>
      </c>
      <c r="Q695" s="215">
        <v>0</v>
      </c>
      <c r="R695" s="215">
        <f>Q695*H695</f>
        <v>0</v>
      </c>
      <c r="S695" s="215">
        <v>0</v>
      </c>
      <c r="T695" s="216">
        <f>S695*H695</f>
        <v>0</v>
      </c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R695" s="217" t="s">
        <v>266</v>
      </c>
      <c r="AT695" s="217" t="s">
        <v>160</v>
      </c>
      <c r="AU695" s="217" t="s">
        <v>80</v>
      </c>
      <c r="AY695" s="19" t="s">
        <v>158</v>
      </c>
      <c r="BE695" s="218">
        <f>IF(N695="základní",J695,0)</f>
        <v>0</v>
      </c>
      <c r="BF695" s="218">
        <f>IF(N695="snížená",J695,0)</f>
        <v>0</v>
      </c>
      <c r="BG695" s="218">
        <f>IF(N695="zákl. přenesená",J695,0)</f>
        <v>0</v>
      </c>
      <c r="BH695" s="218">
        <f>IF(N695="sníž. přenesená",J695,0)</f>
        <v>0</v>
      </c>
      <c r="BI695" s="218">
        <f>IF(N695="nulová",J695,0)</f>
        <v>0</v>
      </c>
      <c r="BJ695" s="19" t="s">
        <v>78</v>
      </c>
      <c r="BK695" s="218">
        <f>ROUND(I695*H695,2)</f>
        <v>0</v>
      </c>
      <c r="BL695" s="19" t="s">
        <v>266</v>
      </c>
      <c r="BM695" s="217" t="s">
        <v>1100</v>
      </c>
    </row>
    <row r="696" s="2" customFormat="1">
      <c r="A696" s="40"/>
      <c r="B696" s="41"/>
      <c r="C696" s="42"/>
      <c r="D696" s="219" t="s">
        <v>167</v>
      </c>
      <c r="E696" s="42"/>
      <c r="F696" s="220" t="s">
        <v>1101</v>
      </c>
      <c r="G696" s="42"/>
      <c r="H696" s="42"/>
      <c r="I696" s="221"/>
      <c r="J696" s="42"/>
      <c r="K696" s="42"/>
      <c r="L696" s="46"/>
      <c r="M696" s="222"/>
      <c r="N696" s="223"/>
      <c r="O696" s="86"/>
      <c r="P696" s="86"/>
      <c r="Q696" s="86"/>
      <c r="R696" s="86"/>
      <c r="S696" s="86"/>
      <c r="T696" s="87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T696" s="19" t="s">
        <v>167</v>
      </c>
      <c r="AU696" s="19" t="s">
        <v>80</v>
      </c>
    </row>
    <row r="697" s="14" customFormat="1">
      <c r="A697" s="14"/>
      <c r="B697" s="235"/>
      <c r="C697" s="236"/>
      <c r="D697" s="226" t="s">
        <v>169</v>
      </c>
      <c r="E697" s="237" t="s">
        <v>19</v>
      </c>
      <c r="F697" s="238" t="s">
        <v>1102</v>
      </c>
      <c r="G697" s="236"/>
      <c r="H697" s="239">
        <v>290</v>
      </c>
      <c r="I697" s="240"/>
      <c r="J697" s="236"/>
      <c r="K697" s="236"/>
      <c r="L697" s="241"/>
      <c r="M697" s="242"/>
      <c r="N697" s="243"/>
      <c r="O697" s="243"/>
      <c r="P697" s="243"/>
      <c r="Q697" s="243"/>
      <c r="R697" s="243"/>
      <c r="S697" s="243"/>
      <c r="T697" s="24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45" t="s">
        <v>169</v>
      </c>
      <c r="AU697" s="245" t="s">
        <v>80</v>
      </c>
      <c r="AV697" s="14" t="s">
        <v>80</v>
      </c>
      <c r="AW697" s="14" t="s">
        <v>32</v>
      </c>
      <c r="AX697" s="14" t="s">
        <v>78</v>
      </c>
      <c r="AY697" s="245" t="s">
        <v>158</v>
      </c>
    </row>
    <row r="698" s="2" customFormat="1" ht="16.5" customHeight="1">
      <c r="A698" s="40"/>
      <c r="B698" s="41"/>
      <c r="C698" s="257" t="s">
        <v>1103</v>
      </c>
      <c r="D698" s="257" t="s">
        <v>261</v>
      </c>
      <c r="E698" s="258" t="s">
        <v>1104</v>
      </c>
      <c r="F698" s="259" t="s">
        <v>1105</v>
      </c>
      <c r="G698" s="260" t="s">
        <v>255</v>
      </c>
      <c r="H698" s="261">
        <v>110.25</v>
      </c>
      <c r="I698" s="262"/>
      <c r="J698" s="263">
        <f>ROUND(I698*H698,2)</f>
        <v>0</v>
      </c>
      <c r="K698" s="259" t="s">
        <v>307</v>
      </c>
      <c r="L698" s="264"/>
      <c r="M698" s="265" t="s">
        <v>19</v>
      </c>
      <c r="N698" s="266" t="s">
        <v>41</v>
      </c>
      <c r="O698" s="86"/>
      <c r="P698" s="215">
        <f>O698*H698</f>
        <v>0</v>
      </c>
      <c r="Q698" s="215">
        <v>0.0044400000000000004</v>
      </c>
      <c r="R698" s="215">
        <f>Q698*H698</f>
        <v>0.48951000000000006</v>
      </c>
      <c r="S698" s="215">
        <v>0</v>
      </c>
      <c r="T698" s="216">
        <f>S698*H698</f>
        <v>0</v>
      </c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R698" s="217" t="s">
        <v>360</v>
      </c>
      <c r="AT698" s="217" t="s">
        <v>261</v>
      </c>
      <c r="AU698" s="217" t="s">
        <v>80</v>
      </c>
      <c r="AY698" s="19" t="s">
        <v>158</v>
      </c>
      <c r="BE698" s="218">
        <f>IF(N698="základní",J698,0)</f>
        <v>0</v>
      </c>
      <c r="BF698" s="218">
        <f>IF(N698="snížená",J698,0)</f>
        <v>0</v>
      </c>
      <c r="BG698" s="218">
        <f>IF(N698="zákl. přenesená",J698,0)</f>
        <v>0</v>
      </c>
      <c r="BH698" s="218">
        <f>IF(N698="sníž. přenesená",J698,0)</f>
        <v>0</v>
      </c>
      <c r="BI698" s="218">
        <f>IF(N698="nulová",J698,0)</f>
        <v>0</v>
      </c>
      <c r="BJ698" s="19" t="s">
        <v>78</v>
      </c>
      <c r="BK698" s="218">
        <f>ROUND(I698*H698,2)</f>
        <v>0</v>
      </c>
      <c r="BL698" s="19" t="s">
        <v>266</v>
      </c>
      <c r="BM698" s="217" t="s">
        <v>1106</v>
      </c>
    </row>
    <row r="699" s="14" customFormat="1">
      <c r="A699" s="14"/>
      <c r="B699" s="235"/>
      <c r="C699" s="236"/>
      <c r="D699" s="226" t="s">
        <v>169</v>
      </c>
      <c r="E699" s="236"/>
      <c r="F699" s="238" t="s">
        <v>1107</v>
      </c>
      <c r="G699" s="236"/>
      <c r="H699" s="239">
        <v>110.25</v>
      </c>
      <c r="I699" s="240"/>
      <c r="J699" s="236"/>
      <c r="K699" s="236"/>
      <c r="L699" s="241"/>
      <c r="M699" s="242"/>
      <c r="N699" s="243"/>
      <c r="O699" s="243"/>
      <c r="P699" s="243"/>
      <c r="Q699" s="243"/>
      <c r="R699" s="243"/>
      <c r="S699" s="243"/>
      <c r="T699" s="24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5" t="s">
        <v>169</v>
      </c>
      <c r="AU699" s="245" t="s">
        <v>80</v>
      </c>
      <c r="AV699" s="14" t="s">
        <v>80</v>
      </c>
      <c r="AW699" s="14" t="s">
        <v>4</v>
      </c>
      <c r="AX699" s="14" t="s">
        <v>78</v>
      </c>
      <c r="AY699" s="245" t="s">
        <v>158</v>
      </c>
    </row>
    <row r="700" s="2" customFormat="1" ht="16.5" customHeight="1">
      <c r="A700" s="40"/>
      <c r="B700" s="41"/>
      <c r="C700" s="257" t="s">
        <v>1108</v>
      </c>
      <c r="D700" s="257" t="s">
        <v>261</v>
      </c>
      <c r="E700" s="258" t="s">
        <v>1109</v>
      </c>
      <c r="F700" s="259" t="s">
        <v>1110</v>
      </c>
      <c r="G700" s="260" t="s">
        <v>255</v>
      </c>
      <c r="H700" s="261">
        <v>57.75</v>
      </c>
      <c r="I700" s="262"/>
      <c r="J700" s="263">
        <f>ROUND(I700*H700,2)</f>
        <v>0</v>
      </c>
      <c r="K700" s="259" t="s">
        <v>307</v>
      </c>
      <c r="L700" s="264"/>
      <c r="M700" s="265" t="s">
        <v>19</v>
      </c>
      <c r="N700" s="266" t="s">
        <v>41</v>
      </c>
      <c r="O700" s="86"/>
      <c r="P700" s="215">
        <f>O700*H700</f>
        <v>0</v>
      </c>
      <c r="Q700" s="215">
        <v>0.0018</v>
      </c>
      <c r="R700" s="215">
        <f>Q700*H700</f>
        <v>0.10395</v>
      </c>
      <c r="S700" s="215">
        <v>0</v>
      </c>
      <c r="T700" s="216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17" t="s">
        <v>360</v>
      </c>
      <c r="AT700" s="217" t="s">
        <v>261</v>
      </c>
      <c r="AU700" s="217" t="s">
        <v>80</v>
      </c>
      <c r="AY700" s="19" t="s">
        <v>158</v>
      </c>
      <c r="BE700" s="218">
        <f>IF(N700="základní",J700,0)</f>
        <v>0</v>
      </c>
      <c r="BF700" s="218">
        <f>IF(N700="snížená",J700,0)</f>
        <v>0</v>
      </c>
      <c r="BG700" s="218">
        <f>IF(N700="zákl. přenesená",J700,0)</f>
        <v>0</v>
      </c>
      <c r="BH700" s="218">
        <f>IF(N700="sníž. přenesená",J700,0)</f>
        <v>0</v>
      </c>
      <c r="BI700" s="218">
        <f>IF(N700="nulová",J700,0)</f>
        <v>0</v>
      </c>
      <c r="BJ700" s="19" t="s">
        <v>78</v>
      </c>
      <c r="BK700" s="218">
        <f>ROUND(I700*H700,2)</f>
        <v>0</v>
      </c>
      <c r="BL700" s="19" t="s">
        <v>266</v>
      </c>
      <c r="BM700" s="217" t="s">
        <v>1111</v>
      </c>
    </row>
    <row r="701" s="14" customFormat="1">
      <c r="A701" s="14"/>
      <c r="B701" s="235"/>
      <c r="C701" s="236"/>
      <c r="D701" s="226" t="s">
        <v>169</v>
      </c>
      <c r="E701" s="236"/>
      <c r="F701" s="238" t="s">
        <v>514</v>
      </c>
      <c r="G701" s="236"/>
      <c r="H701" s="239">
        <v>57.75</v>
      </c>
      <c r="I701" s="240"/>
      <c r="J701" s="236"/>
      <c r="K701" s="236"/>
      <c r="L701" s="241"/>
      <c r="M701" s="242"/>
      <c r="N701" s="243"/>
      <c r="O701" s="243"/>
      <c r="P701" s="243"/>
      <c r="Q701" s="243"/>
      <c r="R701" s="243"/>
      <c r="S701" s="243"/>
      <c r="T701" s="24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5" t="s">
        <v>169</v>
      </c>
      <c r="AU701" s="245" t="s">
        <v>80</v>
      </c>
      <c r="AV701" s="14" t="s">
        <v>80</v>
      </c>
      <c r="AW701" s="14" t="s">
        <v>4</v>
      </c>
      <c r="AX701" s="14" t="s">
        <v>78</v>
      </c>
      <c r="AY701" s="245" t="s">
        <v>158</v>
      </c>
    </row>
    <row r="702" s="2" customFormat="1" ht="16.5" customHeight="1">
      <c r="A702" s="40"/>
      <c r="B702" s="41"/>
      <c r="C702" s="257" t="s">
        <v>1112</v>
      </c>
      <c r="D702" s="257" t="s">
        <v>261</v>
      </c>
      <c r="E702" s="258" t="s">
        <v>1113</v>
      </c>
      <c r="F702" s="259" t="s">
        <v>1114</v>
      </c>
      <c r="G702" s="260" t="s">
        <v>255</v>
      </c>
      <c r="H702" s="261">
        <v>26.25</v>
      </c>
      <c r="I702" s="262"/>
      <c r="J702" s="263">
        <f>ROUND(I702*H702,2)</f>
        <v>0</v>
      </c>
      <c r="K702" s="259" t="s">
        <v>307</v>
      </c>
      <c r="L702" s="264"/>
      <c r="M702" s="265" t="s">
        <v>19</v>
      </c>
      <c r="N702" s="266" t="s">
        <v>41</v>
      </c>
      <c r="O702" s="86"/>
      <c r="P702" s="215">
        <f>O702*H702</f>
        <v>0</v>
      </c>
      <c r="Q702" s="215">
        <v>0.0059199999999999999</v>
      </c>
      <c r="R702" s="215">
        <f>Q702*H702</f>
        <v>0.15540000000000001</v>
      </c>
      <c r="S702" s="215">
        <v>0</v>
      </c>
      <c r="T702" s="216">
        <f>S702*H702</f>
        <v>0</v>
      </c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R702" s="217" t="s">
        <v>360</v>
      </c>
      <c r="AT702" s="217" t="s">
        <v>261</v>
      </c>
      <c r="AU702" s="217" t="s">
        <v>80</v>
      </c>
      <c r="AY702" s="19" t="s">
        <v>158</v>
      </c>
      <c r="BE702" s="218">
        <f>IF(N702="základní",J702,0)</f>
        <v>0</v>
      </c>
      <c r="BF702" s="218">
        <f>IF(N702="snížená",J702,0)</f>
        <v>0</v>
      </c>
      <c r="BG702" s="218">
        <f>IF(N702="zákl. přenesená",J702,0)</f>
        <v>0</v>
      </c>
      <c r="BH702" s="218">
        <f>IF(N702="sníž. přenesená",J702,0)</f>
        <v>0</v>
      </c>
      <c r="BI702" s="218">
        <f>IF(N702="nulová",J702,0)</f>
        <v>0</v>
      </c>
      <c r="BJ702" s="19" t="s">
        <v>78</v>
      </c>
      <c r="BK702" s="218">
        <f>ROUND(I702*H702,2)</f>
        <v>0</v>
      </c>
      <c r="BL702" s="19" t="s">
        <v>266</v>
      </c>
      <c r="BM702" s="217" t="s">
        <v>1115</v>
      </c>
    </row>
    <row r="703" s="14" customFormat="1">
      <c r="A703" s="14"/>
      <c r="B703" s="235"/>
      <c r="C703" s="236"/>
      <c r="D703" s="226" t="s">
        <v>169</v>
      </c>
      <c r="E703" s="236"/>
      <c r="F703" s="238" t="s">
        <v>1116</v>
      </c>
      <c r="G703" s="236"/>
      <c r="H703" s="239">
        <v>26.25</v>
      </c>
      <c r="I703" s="240"/>
      <c r="J703" s="236"/>
      <c r="K703" s="236"/>
      <c r="L703" s="241"/>
      <c r="M703" s="242"/>
      <c r="N703" s="243"/>
      <c r="O703" s="243"/>
      <c r="P703" s="243"/>
      <c r="Q703" s="243"/>
      <c r="R703" s="243"/>
      <c r="S703" s="243"/>
      <c r="T703" s="24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5" t="s">
        <v>169</v>
      </c>
      <c r="AU703" s="245" t="s">
        <v>80</v>
      </c>
      <c r="AV703" s="14" t="s">
        <v>80</v>
      </c>
      <c r="AW703" s="14" t="s">
        <v>4</v>
      </c>
      <c r="AX703" s="14" t="s">
        <v>78</v>
      </c>
      <c r="AY703" s="245" t="s">
        <v>158</v>
      </c>
    </row>
    <row r="704" s="2" customFormat="1" ht="16.5" customHeight="1">
      <c r="A704" s="40"/>
      <c r="B704" s="41"/>
      <c r="C704" s="257" t="s">
        <v>1117</v>
      </c>
      <c r="D704" s="257" t="s">
        <v>261</v>
      </c>
      <c r="E704" s="258" t="s">
        <v>1118</v>
      </c>
      <c r="F704" s="259" t="s">
        <v>1119</v>
      </c>
      <c r="G704" s="260" t="s">
        <v>255</v>
      </c>
      <c r="H704" s="261">
        <v>110.25</v>
      </c>
      <c r="I704" s="262"/>
      <c r="J704" s="263">
        <f>ROUND(I704*H704,2)</f>
        <v>0</v>
      </c>
      <c r="K704" s="259" t="s">
        <v>307</v>
      </c>
      <c r="L704" s="264"/>
      <c r="M704" s="265" t="s">
        <v>19</v>
      </c>
      <c r="N704" s="266" t="s">
        <v>41</v>
      </c>
      <c r="O704" s="86"/>
      <c r="P704" s="215">
        <f>O704*H704</f>
        <v>0</v>
      </c>
      <c r="Q704" s="215">
        <v>0.0041000000000000003</v>
      </c>
      <c r="R704" s="215">
        <f>Q704*H704</f>
        <v>0.45202500000000007</v>
      </c>
      <c r="S704" s="215">
        <v>0</v>
      </c>
      <c r="T704" s="216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7" t="s">
        <v>360</v>
      </c>
      <c r="AT704" s="217" t="s">
        <v>261</v>
      </c>
      <c r="AU704" s="217" t="s">
        <v>80</v>
      </c>
      <c r="AY704" s="19" t="s">
        <v>158</v>
      </c>
      <c r="BE704" s="218">
        <f>IF(N704="základní",J704,0)</f>
        <v>0</v>
      </c>
      <c r="BF704" s="218">
        <f>IF(N704="snížená",J704,0)</f>
        <v>0</v>
      </c>
      <c r="BG704" s="218">
        <f>IF(N704="zákl. přenesená",J704,0)</f>
        <v>0</v>
      </c>
      <c r="BH704" s="218">
        <f>IF(N704="sníž. přenesená",J704,0)</f>
        <v>0</v>
      </c>
      <c r="BI704" s="218">
        <f>IF(N704="nulová",J704,0)</f>
        <v>0</v>
      </c>
      <c r="BJ704" s="19" t="s">
        <v>78</v>
      </c>
      <c r="BK704" s="218">
        <f>ROUND(I704*H704,2)</f>
        <v>0</v>
      </c>
      <c r="BL704" s="19" t="s">
        <v>266</v>
      </c>
      <c r="BM704" s="217" t="s">
        <v>1120</v>
      </c>
    </row>
    <row r="705" s="14" customFormat="1">
      <c r="A705" s="14"/>
      <c r="B705" s="235"/>
      <c r="C705" s="236"/>
      <c r="D705" s="226" t="s">
        <v>169</v>
      </c>
      <c r="E705" s="236"/>
      <c r="F705" s="238" t="s">
        <v>1107</v>
      </c>
      <c r="G705" s="236"/>
      <c r="H705" s="239">
        <v>110.25</v>
      </c>
      <c r="I705" s="240"/>
      <c r="J705" s="236"/>
      <c r="K705" s="236"/>
      <c r="L705" s="241"/>
      <c r="M705" s="242"/>
      <c r="N705" s="243"/>
      <c r="O705" s="243"/>
      <c r="P705" s="243"/>
      <c r="Q705" s="243"/>
      <c r="R705" s="243"/>
      <c r="S705" s="243"/>
      <c r="T705" s="24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5" t="s">
        <v>169</v>
      </c>
      <c r="AU705" s="245" t="s">
        <v>80</v>
      </c>
      <c r="AV705" s="14" t="s">
        <v>80</v>
      </c>
      <c r="AW705" s="14" t="s">
        <v>4</v>
      </c>
      <c r="AX705" s="14" t="s">
        <v>78</v>
      </c>
      <c r="AY705" s="245" t="s">
        <v>158</v>
      </c>
    </row>
    <row r="706" s="2" customFormat="1" ht="24.15" customHeight="1">
      <c r="A706" s="40"/>
      <c r="B706" s="41"/>
      <c r="C706" s="206" t="s">
        <v>1121</v>
      </c>
      <c r="D706" s="206" t="s">
        <v>160</v>
      </c>
      <c r="E706" s="207" t="s">
        <v>1122</v>
      </c>
      <c r="F706" s="208" t="s">
        <v>1123</v>
      </c>
      <c r="G706" s="209" t="s">
        <v>255</v>
      </c>
      <c r="H706" s="210">
        <v>92</v>
      </c>
      <c r="I706" s="211"/>
      <c r="J706" s="212">
        <f>ROUND(I706*H706,2)</f>
        <v>0</v>
      </c>
      <c r="K706" s="208" t="s">
        <v>164</v>
      </c>
      <c r="L706" s="46"/>
      <c r="M706" s="213" t="s">
        <v>19</v>
      </c>
      <c r="N706" s="214" t="s">
        <v>41</v>
      </c>
      <c r="O706" s="86"/>
      <c r="P706" s="215">
        <f>O706*H706</f>
        <v>0</v>
      </c>
      <c r="Q706" s="215">
        <v>0</v>
      </c>
      <c r="R706" s="215">
        <f>Q706*H706</f>
        <v>0</v>
      </c>
      <c r="S706" s="215">
        <v>0</v>
      </c>
      <c r="T706" s="216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17" t="s">
        <v>266</v>
      </c>
      <c r="AT706" s="217" t="s">
        <v>160</v>
      </c>
      <c r="AU706" s="217" t="s">
        <v>80</v>
      </c>
      <c r="AY706" s="19" t="s">
        <v>158</v>
      </c>
      <c r="BE706" s="218">
        <f>IF(N706="základní",J706,0)</f>
        <v>0</v>
      </c>
      <c r="BF706" s="218">
        <f>IF(N706="snížená",J706,0)</f>
        <v>0</v>
      </c>
      <c r="BG706" s="218">
        <f>IF(N706="zákl. přenesená",J706,0)</f>
        <v>0</v>
      </c>
      <c r="BH706" s="218">
        <f>IF(N706="sníž. přenesená",J706,0)</f>
        <v>0</v>
      </c>
      <c r="BI706" s="218">
        <f>IF(N706="nulová",J706,0)</f>
        <v>0</v>
      </c>
      <c r="BJ706" s="19" t="s">
        <v>78</v>
      </c>
      <c r="BK706" s="218">
        <f>ROUND(I706*H706,2)</f>
        <v>0</v>
      </c>
      <c r="BL706" s="19" t="s">
        <v>266</v>
      </c>
      <c r="BM706" s="217" t="s">
        <v>1124</v>
      </c>
    </row>
    <row r="707" s="2" customFormat="1">
      <c r="A707" s="40"/>
      <c r="B707" s="41"/>
      <c r="C707" s="42"/>
      <c r="D707" s="219" t="s">
        <v>167</v>
      </c>
      <c r="E707" s="42"/>
      <c r="F707" s="220" t="s">
        <v>1125</v>
      </c>
      <c r="G707" s="42"/>
      <c r="H707" s="42"/>
      <c r="I707" s="221"/>
      <c r="J707" s="42"/>
      <c r="K707" s="42"/>
      <c r="L707" s="46"/>
      <c r="M707" s="222"/>
      <c r="N707" s="223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167</v>
      </c>
      <c r="AU707" s="19" t="s">
        <v>80</v>
      </c>
    </row>
    <row r="708" s="14" customFormat="1">
      <c r="A708" s="14"/>
      <c r="B708" s="235"/>
      <c r="C708" s="236"/>
      <c r="D708" s="226" t="s">
        <v>169</v>
      </c>
      <c r="E708" s="237" t="s">
        <v>19</v>
      </c>
      <c r="F708" s="238" t="s">
        <v>1126</v>
      </c>
      <c r="G708" s="236"/>
      <c r="H708" s="239">
        <v>92</v>
      </c>
      <c r="I708" s="240"/>
      <c r="J708" s="236"/>
      <c r="K708" s="236"/>
      <c r="L708" s="241"/>
      <c r="M708" s="242"/>
      <c r="N708" s="243"/>
      <c r="O708" s="243"/>
      <c r="P708" s="243"/>
      <c r="Q708" s="243"/>
      <c r="R708" s="243"/>
      <c r="S708" s="243"/>
      <c r="T708" s="24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5" t="s">
        <v>169</v>
      </c>
      <c r="AU708" s="245" t="s">
        <v>80</v>
      </c>
      <c r="AV708" s="14" t="s">
        <v>80</v>
      </c>
      <c r="AW708" s="14" t="s">
        <v>32</v>
      </c>
      <c r="AX708" s="14" t="s">
        <v>78</v>
      </c>
      <c r="AY708" s="245" t="s">
        <v>158</v>
      </c>
    </row>
    <row r="709" s="2" customFormat="1" ht="16.5" customHeight="1">
      <c r="A709" s="40"/>
      <c r="B709" s="41"/>
      <c r="C709" s="257" t="s">
        <v>1127</v>
      </c>
      <c r="D709" s="257" t="s">
        <v>261</v>
      </c>
      <c r="E709" s="258" t="s">
        <v>1128</v>
      </c>
      <c r="F709" s="259" t="s">
        <v>1129</v>
      </c>
      <c r="G709" s="260" t="s">
        <v>255</v>
      </c>
      <c r="H709" s="261">
        <v>93.840000000000003</v>
      </c>
      <c r="I709" s="262"/>
      <c r="J709" s="263">
        <f>ROUND(I709*H709,2)</f>
        <v>0</v>
      </c>
      <c r="K709" s="259" t="s">
        <v>164</v>
      </c>
      <c r="L709" s="264"/>
      <c r="M709" s="265" t="s">
        <v>19</v>
      </c>
      <c r="N709" s="266" t="s">
        <v>41</v>
      </c>
      <c r="O709" s="86"/>
      <c r="P709" s="215">
        <f>O709*H709</f>
        <v>0</v>
      </c>
      <c r="Q709" s="215">
        <v>0.0070000000000000001</v>
      </c>
      <c r="R709" s="215">
        <f>Q709*H709</f>
        <v>0.65688000000000002</v>
      </c>
      <c r="S709" s="215">
        <v>0</v>
      </c>
      <c r="T709" s="216">
        <f>S709*H709</f>
        <v>0</v>
      </c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R709" s="217" t="s">
        <v>360</v>
      </c>
      <c r="AT709" s="217" t="s">
        <v>261</v>
      </c>
      <c r="AU709" s="217" t="s">
        <v>80</v>
      </c>
      <c r="AY709" s="19" t="s">
        <v>158</v>
      </c>
      <c r="BE709" s="218">
        <f>IF(N709="základní",J709,0)</f>
        <v>0</v>
      </c>
      <c r="BF709" s="218">
        <f>IF(N709="snížená",J709,0)</f>
        <v>0</v>
      </c>
      <c r="BG709" s="218">
        <f>IF(N709="zákl. přenesená",J709,0)</f>
        <v>0</v>
      </c>
      <c r="BH709" s="218">
        <f>IF(N709="sníž. přenesená",J709,0)</f>
        <v>0</v>
      </c>
      <c r="BI709" s="218">
        <f>IF(N709="nulová",J709,0)</f>
        <v>0</v>
      </c>
      <c r="BJ709" s="19" t="s">
        <v>78</v>
      </c>
      <c r="BK709" s="218">
        <f>ROUND(I709*H709,2)</f>
        <v>0</v>
      </c>
      <c r="BL709" s="19" t="s">
        <v>266</v>
      </c>
      <c r="BM709" s="217" t="s">
        <v>1130</v>
      </c>
    </row>
    <row r="710" s="14" customFormat="1">
      <c r="A710" s="14"/>
      <c r="B710" s="235"/>
      <c r="C710" s="236"/>
      <c r="D710" s="226" t="s">
        <v>169</v>
      </c>
      <c r="E710" s="236"/>
      <c r="F710" s="238" t="s">
        <v>1131</v>
      </c>
      <c r="G710" s="236"/>
      <c r="H710" s="239">
        <v>93.840000000000003</v>
      </c>
      <c r="I710" s="240"/>
      <c r="J710" s="236"/>
      <c r="K710" s="236"/>
      <c r="L710" s="241"/>
      <c r="M710" s="242"/>
      <c r="N710" s="243"/>
      <c r="O710" s="243"/>
      <c r="P710" s="243"/>
      <c r="Q710" s="243"/>
      <c r="R710" s="243"/>
      <c r="S710" s="243"/>
      <c r="T710" s="24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5" t="s">
        <v>169</v>
      </c>
      <c r="AU710" s="245" t="s">
        <v>80</v>
      </c>
      <c r="AV710" s="14" t="s">
        <v>80</v>
      </c>
      <c r="AW710" s="14" t="s">
        <v>4</v>
      </c>
      <c r="AX710" s="14" t="s">
        <v>78</v>
      </c>
      <c r="AY710" s="245" t="s">
        <v>158</v>
      </c>
    </row>
    <row r="711" s="2" customFormat="1" ht="24.15" customHeight="1">
      <c r="A711" s="40"/>
      <c r="B711" s="41"/>
      <c r="C711" s="206" t="s">
        <v>1132</v>
      </c>
      <c r="D711" s="206" t="s">
        <v>160</v>
      </c>
      <c r="E711" s="207" t="s">
        <v>1133</v>
      </c>
      <c r="F711" s="208" t="s">
        <v>1134</v>
      </c>
      <c r="G711" s="209" t="s">
        <v>255</v>
      </c>
      <c r="H711" s="210">
        <v>92</v>
      </c>
      <c r="I711" s="211"/>
      <c r="J711" s="212">
        <f>ROUND(I711*H711,2)</f>
        <v>0</v>
      </c>
      <c r="K711" s="208" t="s">
        <v>164</v>
      </c>
      <c r="L711" s="46"/>
      <c r="M711" s="213" t="s">
        <v>19</v>
      </c>
      <c r="N711" s="214" t="s">
        <v>41</v>
      </c>
      <c r="O711" s="86"/>
      <c r="P711" s="215">
        <f>O711*H711</f>
        <v>0</v>
      </c>
      <c r="Q711" s="215">
        <v>0</v>
      </c>
      <c r="R711" s="215">
        <f>Q711*H711</f>
        <v>0</v>
      </c>
      <c r="S711" s="215">
        <v>0</v>
      </c>
      <c r="T711" s="216">
        <f>S711*H711</f>
        <v>0</v>
      </c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R711" s="217" t="s">
        <v>266</v>
      </c>
      <c r="AT711" s="217" t="s">
        <v>160</v>
      </c>
      <c r="AU711" s="217" t="s">
        <v>80</v>
      </c>
      <c r="AY711" s="19" t="s">
        <v>158</v>
      </c>
      <c r="BE711" s="218">
        <f>IF(N711="základní",J711,0)</f>
        <v>0</v>
      </c>
      <c r="BF711" s="218">
        <f>IF(N711="snížená",J711,0)</f>
        <v>0</v>
      </c>
      <c r="BG711" s="218">
        <f>IF(N711="zákl. přenesená",J711,0)</f>
        <v>0</v>
      </c>
      <c r="BH711" s="218">
        <f>IF(N711="sníž. přenesená",J711,0)</f>
        <v>0</v>
      </c>
      <c r="BI711" s="218">
        <f>IF(N711="nulová",J711,0)</f>
        <v>0</v>
      </c>
      <c r="BJ711" s="19" t="s">
        <v>78</v>
      </c>
      <c r="BK711" s="218">
        <f>ROUND(I711*H711,2)</f>
        <v>0</v>
      </c>
      <c r="BL711" s="19" t="s">
        <v>266</v>
      </c>
      <c r="BM711" s="217" t="s">
        <v>1135</v>
      </c>
    </row>
    <row r="712" s="2" customFormat="1">
      <c r="A712" s="40"/>
      <c r="B712" s="41"/>
      <c r="C712" s="42"/>
      <c r="D712" s="219" t="s">
        <v>167</v>
      </c>
      <c r="E712" s="42"/>
      <c r="F712" s="220" t="s">
        <v>1136</v>
      </c>
      <c r="G712" s="42"/>
      <c r="H712" s="42"/>
      <c r="I712" s="221"/>
      <c r="J712" s="42"/>
      <c r="K712" s="42"/>
      <c r="L712" s="46"/>
      <c r="M712" s="222"/>
      <c r="N712" s="223"/>
      <c r="O712" s="86"/>
      <c r="P712" s="86"/>
      <c r="Q712" s="86"/>
      <c r="R712" s="86"/>
      <c r="S712" s="86"/>
      <c r="T712" s="87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T712" s="19" t="s">
        <v>167</v>
      </c>
      <c r="AU712" s="19" t="s">
        <v>80</v>
      </c>
    </row>
    <row r="713" s="14" customFormat="1">
      <c r="A713" s="14"/>
      <c r="B713" s="235"/>
      <c r="C713" s="236"/>
      <c r="D713" s="226" t="s">
        <v>169</v>
      </c>
      <c r="E713" s="237" t="s">
        <v>19</v>
      </c>
      <c r="F713" s="238" t="s">
        <v>1126</v>
      </c>
      <c r="G713" s="236"/>
      <c r="H713" s="239">
        <v>92</v>
      </c>
      <c r="I713" s="240"/>
      <c r="J713" s="236"/>
      <c r="K713" s="236"/>
      <c r="L713" s="241"/>
      <c r="M713" s="242"/>
      <c r="N713" s="243"/>
      <c r="O713" s="243"/>
      <c r="P713" s="243"/>
      <c r="Q713" s="243"/>
      <c r="R713" s="243"/>
      <c r="S713" s="243"/>
      <c r="T713" s="24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5" t="s">
        <v>169</v>
      </c>
      <c r="AU713" s="245" t="s">
        <v>80</v>
      </c>
      <c r="AV713" s="14" t="s">
        <v>80</v>
      </c>
      <c r="AW713" s="14" t="s">
        <v>32</v>
      </c>
      <c r="AX713" s="14" t="s">
        <v>78</v>
      </c>
      <c r="AY713" s="245" t="s">
        <v>158</v>
      </c>
    </row>
    <row r="714" s="2" customFormat="1" ht="16.5" customHeight="1">
      <c r="A714" s="40"/>
      <c r="B714" s="41"/>
      <c r="C714" s="257" t="s">
        <v>1137</v>
      </c>
      <c r="D714" s="257" t="s">
        <v>261</v>
      </c>
      <c r="E714" s="258" t="s">
        <v>1138</v>
      </c>
      <c r="F714" s="259" t="s">
        <v>1139</v>
      </c>
      <c r="G714" s="260" t="s">
        <v>255</v>
      </c>
      <c r="H714" s="261">
        <v>96.599999999999994</v>
      </c>
      <c r="I714" s="262"/>
      <c r="J714" s="263">
        <f>ROUND(I714*H714,2)</f>
        <v>0</v>
      </c>
      <c r="K714" s="259" t="s">
        <v>164</v>
      </c>
      <c r="L714" s="264"/>
      <c r="M714" s="265" t="s">
        <v>19</v>
      </c>
      <c r="N714" s="266" t="s">
        <v>41</v>
      </c>
      <c r="O714" s="86"/>
      <c r="P714" s="215">
        <f>O714*H714</f>
        <v>0</v>
      </c>
      <c r="Q714" s="215">
        <v>0.0080000000000000002</v>
      </c>
      <c r="R714" s="215">
        <f>Q714*H714</f>
        <v>0.77279999999999993</v>
      </c>
      <c r="S714" s="215">
        <v>0</v>
      </c>
      <c r="T714" s="216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17" t="s">
        <v>360</v>
      </c>
      <c r="AT714" s="217" t="s">
        <v>261</v>
      </c>
      <c r="AU714" s="217" t="s">
        <v>80</v>
      </c>
      <c r="AY714" s="19" t="s">
        <v>158</v>
      </c>
      <c r="BE714" s="218">
        <f>IF(N714="základní",J714,0)</f>
        <v>0</v>
      </c>
      <c r="BF714" s="218">
        <f>IF(N714="snížená",J714,0)</f>
        <v>0</v>
      </c>
      <c r="BG714" s="218">
        <f>IF(N714="zákl. přenesená",J714,0)</f>
        <v>0</v>
      </c>
      <c r="BH714" s="218">
        <f>IF(N714="sníž. přenesená",J714,0)</f>
        <v>0</v>
      </c>
      <c r="BI714" s="218">
        <f>IF(N714="nulová",J714,0)</f>
        <v>0</v>
      </c>
      <c r="BJ714" s="19" t="s">
        <v>78</v>
      </c>
      <c r="BK714" s="218">
        <f>ROUND(I714*H714,2)</f>
        <v>0</v>
      </c>
      <c r="BL714" s="19" t="s">
        <v>266</v>
      </c>
      <c r="BM714" s="217" t="s">
        <v>1140</v>
      </c>
    </row>
    <row r="715" s="14" customFormat="1">
      <c r="A715" s="14"/>
      <c r="B715" s="235"/>
      <c r="C715" s="236"/>
      <c r="D715" s="226" t="s">
        <v>169</v>
      </c>
      <c r="E715" s="236"/>
      <c r="F715" s="238" t="s">
        <v>1141</v>
      </c>
      <c r="G715" s="236"/>
      <c r="H715" s="239">
        <v>96.599999999999994</v>
      </c>
      <c r="I715" s="240"/>
      <c r="J715" s="236"/>
      <c r="K715" s="236"/>
      <c r="L715" s="241"/>
      <c r="M715" s="242"/>
      <c r="N715" s="243"/>
      <c r="O715" s="243"/>
      <c r="P715" s="243"/>
      <c r="Q715" s="243"/>
      <c r="R715" s="243"/>
      <c r="S715" s="243"/>
      <c r="T715" s="24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5" t="s">
        <v>169</v>
      </c>
      <c r="AU715" s="245" t="s">
        <v>80</v>
      </c>
      <c r="AV715" s="14" t="s">
        <v>80</v>
      </c>
      <c r="AW715" s="14" t="s">
        <v>4</v>
      </c>
      <c r="AX715" s="14" t="s">
        <v>78</v>
      </c>
      <c r="AY715" s="245" t="s">
        <v>158</v>
      </c>
    </row>
    <row r="716" s="2" customFormat="1" ht="24.15" customHeight="1">
      <c r="A716" s="40"/>
      <c r="B716" s="41"/>
      <c r="C716" s="206" t="s">
        <v>1142</v>
      </c>
      <c r="D716" s="206" t="s">
        <v>160</v>
      </c>
      <c r="E716" s="207" t="s">
        <v>1143</v>
      </c>
      <c r="F716" s="208" t="s">
        <v>1144</v>
      </c>
      <c r="G716" s="209" t="s">
        <v>255</v>
      </c>
      <c r="H716" s="210">
        <v>235</v>
      </c>
      <c r="I716" s="211"/>
      <c r="J716" s="212">
        <f>ROUND(I716*H716,2)</f>
        <v>0</v>
      </c>
      <c r="K716" s="208" t="s">
        <v>164</v>
      </c>
      <c r="L716" s="46"/>
      <c r="M716" s="213" t="s">
        <v>19</v>
      </c>
      <c r="N716" s="214" t="s">
        <v>41</v>
      </c>
      <c r="O716" s="86"/>
      <c r="P716" s="215">
        <f>O716*H716</f>
        <v>0</v>
      </c>
      <c r="Q716" s="215">
        <v>0</v>
      </c>
      <c r="R716" s="215">
        <f>Q716*H716</f>
        <v>0</v>
      </c>
      <c r="S716" s="215">
        <v>0</v>
      </c>
      <c r="T716" s="216">
        <f>S716*H716</f>
        <v>0</v>
      </c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R716" s="217" t="s">
        <v>266</v>
      </c>
      <c r="AT716" s="217" t="s">
        <v>160</v>
      </c>
      <c r="AU716" s="217" t="s">
        <v>80</v>
      </c>
      <c r="AY716" s="19" t="s">
        <v>158</v>
      </c>
      <c r="BE716" s="218">
        <f>IF(N716="základní",J716,0)</f>
        <v>0</v>
      </c>
      <c r="BF716" s="218">
        <f>IF(N716="snížená",J716,0)</f>
        <v>0</v>
      </c>
      <c r="BG716" s="218">
        <f>IF(N716="zákl. přenesená",J716,0)</f>
        <v>0</v>
      </c>
      <c r="BH716" s="218">
        <f>IF(N716="sníž. přenesená",J716,0)</f>
        <v>0</v>
      </c>
      <c r="BI716" s="218">
        <f>IF(N716="nulová",J716,0)</f>
        <v>0</v>
      </c>
      <c r="BJ716" s="19" t="s">
        <v>78</v>
      </c>
      <c r="BK716" s="218">
        <f>ROUND(I716*H716,2)</f>
        <v>0</v>
      </c>
      <c r="BL716" s="19" t="s">
        <v>266</v>
      </c>
      <c r="BM716" s="217" t="s">
        <v>1145</v>
      </c>
    </row>
    <row r="717" s="2" customFormat="1">
      <c r="A717" s="40"/>
      <c r="B717" s="41"/>
      <c r="C717" s="42"/>
      <c r="D717" s="219" t="s">
        <v>167</v>
      </c>
      <c r="E717" s="42"/>
      <c r="F717" s="220" t="s">
        <v>1146</v>
      </c>
      <c r="G717" s="42"/>
      <c r="H717" s="42"/>
      <c r="I717" s="221"/>
      <c r="J717" s="42"/>
      <c r="K717" s="42"/>
      <c r="L717" s="46"/>
      <c r="M717" s="222"/>
      <c r="N717" s="223"/>
      <c r="O717" s="86"/>
      <c r="P717" s="86"/>
      <c r="Q717" s="86"/>
      <c r="R717" s="86"/>
      <c r="S717" s="86"/>
      <c r="T717" s="87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T717" s="19" t="s">
        <v>167</v>
      </c>
      <c r="AU717" s="19" t="s">
        <v>80</v>
      </c>
    </row>
    <row r="718" s="14" customFormat="1">
      <c r="A718" s="14"/>
      <c r="B718" s="235"/>
      <c r="C718" s="236"/>
      <c r="D718" s="226" t="s">
        <v>169</v>
      </c>
      <c r="E718" s="237" t="s">
        <v>19</v>
      </c>
      <c r="F718" s="238" t="s">
        <v>1147</v>
      </c>
      <c r="G718" s="236"/>
      <c r="H718" s="239">
        <v>235</v>
      </c>
      <c r="I718" s="240"/>
      <c r="J718" s="236"/>
      <c r="K718" s="236"/>
      <c r="L718" s="241"/>
      <c r="M718" s="242"/>
      <c r="N718" s="243"/>
      <c r="O718" s="243"/>
      <c r="P718" s="243"/>
      <c r="Q718" s="243"/>
      <c r="R718" s="243"/>
      <c r="S718" s="243"/>
      <c r="T718" s="24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45" t="s">
        <v>169</v>
      </c>
      <c r="AU718" s="245" t="s">
        <v>80</v>
      </c>
      <c r="AV718" s="14" t="s">
        <v>80</v>
      </c>
      <c r="AW718" s="14" t="s">
        <v>32</v>
      </c>
      <c r="AX718" s="14" t="s">
        <v>78</v>
      </c>
      <c r="AY718" s="245" t="s">
        <v>158</v>
      </c>
    </row>
    <row r="719" s="2" customFormat="1" ht="16.5" customHeight="1">
      <c r="A719" s="40"/>
      <c r="B719" s="41"/>
      <c r="C719" s="257" t="s">
        <v>1148</v>
      </c>
      <c r="D719" s="257" t="s">
        <v>261</v>
      </c>
      <c r="E719" s="258" t="s">
        <v>1149</v>
      </c>
      <c r="F719" s="259" t="s">
        <v>1150</v>
      </c>
      <c r="G719" s="260" t="s">
        <v>255</v>
      </c>
      <c r="H719" s="261">
        <v>273.89299999999997</v>
      </c>
      <c r="I719" s="262"/>
      <c r="J719" s="263">
        <f>ROUND(I719*H719,2)</f>
        <v>0</v>
      </c>
      <c r="K719" s="259" t="s">
        <v>164</v>
      </c>
      <c r="L719" s="264"/>
      <c r="M719" s="265" t="s">
        <v>19</v>
      </c>
      <c r="N719" s="266" t="s">
        <v>41</v>
      </c>
      <c r="O719" s="86"/>
      <c r="P719" s="215">
        <f>O719*H719</f>
        <v>0</v>
      </c>
      <c r="Q719" s="215">
        <v>0.00060999999999999997</v>
      </c>
      <c r="R719" s="215">
        <f>Q719*H719</f>
        <v>0.16707472999999998</v>
      </c>
      <c r="S719" s="215">
        <v>0</v>
      </c>
      <c r="T719" s="216">
        <f>S719*H719</f>
        <v>0</v>
      </c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R719" s="217" t="s">
        <v>360</v>
      </c>
      <c r="AT719" s="217" t="s">
        <v>261</v>
      </c>
      <c r="AU719" s="217" t="s">
        <v>80</v>
      </c>
      <c r="AY719" s="19" t="s">
        <v>158</v>
      </c>
      <c r="BE719" s="218">
        <f>IF(N719="základní",J719,0)</f>
        <v>0</v>
      </c>
      <c r="BF719" s="218">
        <f>IF(N719="snížená",J719,0)</f>
        <v>0</v>
      </c>
      <c r="BG719" s="218">
        <f>IF(N719="zákl. přenesená",J719,0)</f>
        <v>0</v>
      </c>
      <c r="BH719" s="218">
        <f>IF(N719="sníž. přenesená",J719,0)</f>
        <v>0</v>
      </c>
      <c r="BI719" s="218">
        <f>IF(N719="nulová",J719,0)</f>
        <v>0</v>
      </c>
      <c r="BJ719" s="19" t="s">
        <v>78</v>
      </c>
      <c r="BK719" s="218">
        <f>ROUND(I719*H719,2)</f>
        <v>0</v>
      </c>
      <c r="BL719" s="19" t="s">
        <v>266</v>
      </c>
      <c r="BM719" s="217" t="s">
        <v>1151</v>
      </c>
    </row>
    <row r="720" s="14" customFormat="1">
      <c r="A720" s="14"/>
      <c r="B720" s="235"/>
      <c r="C720" s="236"/>
      <c r="D720" s="226" t="s">
        <v>169</v>
      </c>
      <c r="E720" s="236"/>
      <c r="F720" s="238" t="s">
        <v>1152</v>
      </c>
      <c r="G720" s="236"/>
      <c r="H720" s="239">
        <v>273.89299999999997</v>
      </c>
      <c r="I720" s="240"/>
      <c r="J720" s="236"/>
      <c r="K720" s="236"/>
      <c r="L720" s="241"/>
      <c r="M720" s="242"/>
      <c r="N720" s="243"/>
      <c r="O720" s="243"/>
      <c r="P720" s="243"/>
      <c r="Q720" s="243"/>
      <c r="R720" s="243"/>
      <c r="S720" s="243"/>
      <c r="T720" s="24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5" t="s">
        <v>169</v>
      </c>
      <c r="AU720" s="245" t="s">
        <v>80</v>
      </c>
      <c r="AV720" s="14" t="s">
        <v>80</v>
      </c>
      <c r="AW720" s="14" t="s">
        <v>4</v>
      </c>
      <c r="AX720" s="14" t="s">
        <v>78</v>
      </c>
      <c r="AY720" s="245" t="s">
        <v>158</v>
      </c>
    </row>
    <row r="721" s="2" customFormat="1" ht="24.15" customHeight="1">
      <c r="A721" s="40"/>
      <c r="B721" s="41"/>
      <c r="C721" s="206" t="s">
        <v>1153</v>
      </c>
      <c r="D721" s="206" t="s">
        <v>160</v>
      </c>
      <c r="E721" s="207" t="s">
        <v>1154</v>
      </c>
      <c r="F721" s="208" t="s">
        <v>1155</v>
      </c>
      <c r="G721" s="209" t="s">
        <v>236</v>
      </c>
      <c r="H721" s="210">
        <v>6.9560000000000004</v>
      </c>
      <c r="I721" s="211"/>
      <c r="J721" s="212">
        <f>ROUND(I721*H721,2)</f>
        <v>0</v>
      </c>
      <c r="K721" s="208" t="s">
        <v>164</v>
      </c>
      <c r="L721" s="46"/>
      <c r="M721" s="213" t="s">
        <v>19</v>
      </c>
      <c r="N721" s="214" t="s">
        <v>41</v>
      </c>
      <c r="O721" s="86"/>
      <c r="P721" s="215">
        <f>O721*H721</f>
        <v>0</v>
      </c>
      <c r="Q721" s="215">
        <v>0</v>
      </c>
      <c r="R721" s="215">
        <f>Q721*H721</f>
        <v>0</v>
      </c>
      <c r="S721" s="215">
        <v>0</v>
      </c>
      <c r="T721" s="216">
        <f>S721*H721</f>
        <v>0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217" t="s">
        <v>266</v>
      </c>
      <c r="AT721" s="217" t="s">
        <v>160</v>
      </c>
      <c r="AU721" s="217" t="s">
        <v>80</v>
      </c>
      <c r="AY721" s="19" t="s">
        <v>158</v>
      </c>
      <c r="BE721" s="218">
        <f>IF(N721="základní",J721,0)</f>
        <v>0</v>
      </c>
      <c r="BF721" s="218">
        <f>IF(N721="snížená",J721,0)</f>
        <v>0</v>
      </c>
      <c r="BG721" s="218">
        <f>IF(N721="zákl. přenesená",J721,0)</f>
        <v>0</v>
      </c>
      <c r="BH721" s="218">
        <f>IF(N721="sníž. přenesená",J721,0)</f>
        <v>0</v>
      </c>
      <c r="BI721" s="218">
        <f>IF(N721="nulová",J721,0)</f>
        <v>0</v>
      </c>
      <c r="BJ721" s="19" t="s">
        <v>78</v>
      </c>
      <c r="BK721" s="218">
        <f>ROUND(I721*H721,2)</f>
        <v>0</v>
      </c>
      <c r="BL721" s="19" t="s">
        <v>266</v>
      </c>
      <c r="BM721" s="217" t="s">
        <v>1156</v>
      </c>
    </row>
    <row r="722" s="2" customFormat="1">
      <c r="A722" s="40"/>
      <c r="B722" s="41"/>
      <c r="C722" s="42"/>
      <c r="D722" s="219" t="s">
        <v>167</v>
      </c>
      <c r="E722" s="42"/>
      <c r="F722" s="220" t="s">
        <v>1157</v>
      </c>
      <c r="G722" s="42"/>
      <c r="H722" s="42"/>
      <c r="I722" s="221"/>
      <c r="J722" s="42"/>
      <c r="K722" s="42"/>
      <c r="L722" s="46"/>
      <c r="M722" s="222"/>
      <c r="N722" s="223"/>
      <c r="O722" s="86"/>
      <c r="P722" s="86"/>
      <c r="Q722" s="86"/>
      <c r="R722" s="86"/>
      <c r="S722" s="86"/>
      <c r="T722" s="87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T722" s="19" t="s">
        <v>167</v>
      </c>
      <c r="AU722" s="19" t="s">
        <v>80</v>
      </c>
    </row>
    <row r="723" s="12" customFormat="1" ht="22.8" customHeight="1">
      <c r="A723" s="12"/>
      <c r="B723" s="190"/>
      <c r="C723" s="191"/>
      <c r="D723" s="192" t="s">
        <v>69</v>
      </c>
      <c r="E723" s="204" t="s">
        <v>1158</v>
      </c>
      <c r="F723" s="204" t="s">
        <v>1159</v>
      </c>
      <c r="G723" s="191"/>
      <c r="H723" s="191"/>
      <c r="I723" s="194"/>
      <c r="J723" s="205">
        <f>BK723</f>
        <v>0</v>
      </c>
      <c r="K723" s="191"/>
      <c r="L723" s="196"/>
      <c r="M723" s="197"/>
      <c r="N723" s="198"/>
      <c r="O723" s="198"/>
      <c r="P723" s="199">
        <f>SUM(P724:P727)</f>
        <v>0</v>
      </c>
      <c r="Q723" s="198"/>
      <c r="R723" s="199">
        <f>SUM(R724:R727)</f>
        <v>0</v>
      </c>
      <c r="S723" s="198"/>
      <c r="T723" s="200">
        <f>SUM(T724:T727)</f>
        <v>0.030899999999999997</v>
      </c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R723" s="201" t="s">
        <v>80</v>
      </c>
      <c r="AT723" s="202" t="s">
        <v>69</v>
      </c>
      <c r="AU723" s="202" t="s">
        <v>78</v>
      </c>
      <c r="AY723" s="201" t="s">
        <v>158</v>
      </c>
      <c r="BK723" s="203">
        <f>SUM(BK724:BK727)</f>
        <v>0</v>
      </c>
    </row>
    <row r="724" s="2" customFormat="1" ht="16.5" customHeight="1">
      <c r="A724" s="40"/>
      <c r="B724" s="41"/>
      <c r="C724" s="206" t="s">
        <v>1160</v>
      </c>
      <c r="D724" s="206" t="s">
        <v>160</v>
      </c>
      <c r="E724" s="207" t="s">
        <v>1161</v>
      </c>
      <c r="F724" s="208" t="s">
        <v>1162</v>
      </c>
      <c r="G724" s="209" t="s">
        <v>249</v>
      </c>
      <c r="H724" s="210">
        <v>10</v>
      </c>
      <c r="I724" s="211"/>
      <c r="J724" s="212">
        <f>ROUND(I724*H724,2)</f>
        <v>0</v>
      </c>
      <c r="K724" s="208" t="s">
        <v>164</v>
      </c>
      <c r="L724" s="46"/>
      <c r="M724" s="213" t="s">
        <v>19</v>
      </c>
      <c r="N724" s="214" t="s">
        <v>41</v>
      </c>
      <c r="O724" s="86"/>
      <c r="P724" s="215">
        <f>O724*H724</f>
        <v>0</v>
      </c>
      <c r="Q724" s="215">
        <v>0</v>
      </c>
      <c r="R724" s="215">
        <f>Q724*H724</f>
        <v>0</v>
      </c>
      <c r="S724" s="215">
        <v>0.0020999999999999999</v>
      </c>
      <c r="T724" s="216">
        <f>S724*H724</f>
        <v>0.020999999999999998</v>
      </c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R724" s="217" t="s">
        <v>266</v>
      </c>
      <c r="AT724" s="217" t="s">
        <v>160</v>
      </c>
      <c r="AU724" s="217" t="s">
        <v>80</v>
      </c>
      <c r="AY724" s="19" t="s">
        <v>158</v>
      </c>
      <c r="BE724" s="218">
        <f>IF(N724="základní",J724,0)</f>
        <v>0</v>
      </c>
      <c r="BF724" s="218">
        <f>IF(N724="snížená",J724,0)</f>
        <v>0</v>
      </c>
      <c r="BG724" s="218">
        <f>IF(N724="zákl. přenesená",J724,0)</f>
        <v>0</v>
      </c>
      <c r="BH724" s="218">
        <f>IF(N724="sníž. přenesená",J724,0)</f>
        <v>0</v>
      </c>
      <c r="BI724" s="218">
        <f>IF(N724="nulová",J724,0)</f>
        <v>0</v>
      </c>
      <c r="BJ724" s="19" t="s">
        <v>78</v>
      </c>
      <c r="BK724" s="218">
        <f>ROUND(I724*H724,2)</f>
        <v>0</v>
      </c>
      <c r="BL724" s="19" t="s">
        <v>266</v>
      </c>
      <c r="BM724" s="217" t="s">
        <v>1163</v>
      </c>
    </row>
    <row r="725" s="2" customFormat="1">
      <c r="A725" s="40"/>
      <c r="B725" s="41"/>
      <c r="C725" s="42"/>
      <c r="D725" s="219" t="s">
        <v>167</v>
      </c>
      <c r="E725" s="42"/>
      <c r="F725" s="220" t="s">
        <v>1164</v>
      </c>
      <c r="G725" s="42"/>
      <c r="H725" s="42"/>
      <c r="I725" s="221"/>
      <c r="J725" s="42"/>
      <c r="K725" s="42"/>
      <c r="L725" s="46"/>
      <c r="M725" s="222"/>
      <c r="N725" s="223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167</v>
      </c>
      <c r="AU725" s="19" t="s">
        <v>80</v>
      </c>
    </row>
    <row r="726" s="2" customFormat="1" ht="16.5" customHeight="1">
      <c r="A726" s="40"/>
      <c r="B726" s="41"/>
      <c r="C726" s="206" t="s">
        <v>1165</v>
      </c>
      <c r="D726" s="206" t="s">
        <v>160</v>
      </c>
      <c r="E726" s="207" t="s">
        <v>1166</v>
      </c>
      <c r="F726" s="208" t="s">
        <v>1167</v>
      </c>
      <c r="G726" s="209" t="s">
        <v>249</v>
      </c>
      <c r="H726" s="210">
        <v>5</v>
      </c>
      <c r="I726" s="211"/>
      <c r="J726" s="212">
        <f>ROUND(I726*H726,2)</f>
        <v>0</v>
      </c>
      <c r="K726" s="208" t="s">
        <v>164</v>
      </c>
      <c r="L726" s="46"/>
      <c r="M726" s="213" t="s">
        <v>19</v>
      </c>
      <c r="N726" s="214" t="s">
        <v>41</v>
      </c>
      <c r="O726" s="86"/>
      <c r="P726" s="215">
        <f>O726*H726</f>
        <v>0</v>
      </c>
      <c r="Q726" s="215">
        <v>0</v>
      </c>
      <c r="R726" s="215">
        <f>Q726*H726</f>
        <v>0</v>
      </c>
      <c r="S726" s="215">
        <v>0.00198</v>
      </c>
      <c r="T726" s="216">
        <f>S726*H726</f>
        <v>0.0098999999999999991</v>
      </c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R726" s="217" t="s">
        <v>266</v>
      </c>
      <c r="AT726" s="217" t="s">
        <v>160</v>
      </c>
      <c r="AU726" s="217" t="s">
        <v>80</v>
      </c>
      <c r="AY726" s="19" t="s">
        <v>158</v>
      </c>
      <c r="BE726" s="218">
        <f>IF(N726="základní",J726,0)</f>
        <v>0</v>
      </c>
      <c r="BF726" s="218">
        <f>IF(N726="snížená",J726,0)</f>
        <v>0</v>
      </c>
      <c r="BG726" s="218">
        <f>IF(N726="zákl. přenesená",J726,0)</f>
        <v>0</v>
      </c>
      <c r="BH726" s="218">
        <f>IF(N726="sníž. přenesená",J726,0)</f>
        <v>0</v>
      </c>
      <c r="BI726" s="218">
        <f>IF(N726="nulová",J726,0)</f>
        <v>0</v>
      </c>
      <c r="BJ726" s="19" t="s">
        <v>78</v>
      </c>
      <c r="BK726" s="218">
        <f>ROUND(I726*H726,2)</f>
        <v>0</v>
      </c>
      <c r="BL726" s="19" t="s">
        <v>266</v>
      </c>
      <c r="BM726" s="217" t="s">
        <v>1168</v>
      </c>
    </row>
    <row r="727" s="2" customFormat="1">
      <c r="A727" s="40"/>
      <c r="B727" s="41"/>
      <c r="C727" s="42"/>
      <c r="D727" s="219" t="s">
        <v>167</v>
      </c>
      <c r="E727" s="42"/>
      <c r="F727" s="220" t="s">
        <v>1169</v>
      </c>
      <c r="G727" s="42"/>
      <c r="H727" s="42"/>
      <c r="I727" s="221"/>
      <c r="J727" s="42"/>
      <c r="K727" s="42"/>
      <c r="L727" s="46"/>
      <c r="M727" s="222"/>
      <c r="N727" s="223"/>
      <c r="O727" s="86"/>
      <c r="P727" s="86"/>
      <c r="Q727" s="86"/>
      <c r="R727" s="86"/>
      <c r="S727" s="86"/>
      <c r="T727" s="87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T727" s="19" t="s">
        <v>167</v>
      </c>
      <c r="AU727" s="19" t="s">
        <v>80</v>
      </c>
    </row>
    <row r="728" s="12" customFormat="1" ht="22.8" customHeight="1">
      <c r="A728" s="12"/>
      <c r="B728" s="190"/>
      <c r="C728" s="191"/>
      <c r="D728" s="192" t="s">
        <v>69</v>
      </c>
      <c r="E728" s="204" t="s">
        <v>1170</v>
      </c>
      <c r="F728" s="204" t="s">
        <v>1171</v>
      </c>
      <c r="G728" s="191"/>
      <c r="H728" s="191"/>
      <c r="I728" s="194"/>
      <c r="J728" s="205">
        <f>BK728</f>
        <v>0</v>
      </c>
      <c r="K728" s="191"/>
      <c r="L728" s="196"/>
      <c r="M728" s="197"/>
      <c r="N728" s="198"/>
      <c r="O728" s="198"/>
      <c r="P728" s="199">
        <f>SUM(P729:P730)</f>
        <v>0</v>
      </c>
      <c r="Q728" s="198"/>
      <c r="R728" s="199">
        <f>SUM(R729:R730)</f>
        <v>0</v>
      </c>
      <c r="S728" s="198"/>
      <c r="T728" s="200">
        <f>SUM(T729:T730)</f>
        <v>0.0069999999999999993</v>
      </c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R728" s="201" t="s">
        <v>80</v>
      </c>
      <c r="AT728" s="202" t="s">
        <v>69</v>
      </c>
      <c r="AU728" s="202" t="s">
        <v>78</v>
      </c>
      <c r="AY728" s="201" t="s">
        <v>158</v>
      </c>
      <c r="BK728" s="203">
        <f>SUM(BK729:BK730)</f>
        <v>0</v>
      </c>
    </row>
    <row r="729" s="2" customFormat="1" ht="16.5" customHeight="1">
      <c r="A729" s="40"/>
      <c r="B729" s="41"/>
      <c r="C729" s="206" t="s">
        <v>1172</v>
      </c>
      <c r="D729" s="206" t="s">
        <v>160</v>
      </c>
      <c r="E729" s="207" t="s">
        <v>1173</v>
      </c>
      <c r="F729" s="208" t="s">
        <v>1174</v>
      </c>
      <c r="G729" s="209" t="s">
        <v>249</v>
      </c>
      <c r="H729" s="210">
        <v>25</v>
      </c>
      <c r="I729" s="211"/>
      <c r="J729" s="212">
        <f>ROUND(I729*H729,2)</f>
        <v>0</v>
      </c>
      <c r="K729" s="208" t="s">
        <v>164</v>
      </c>
      <c r="L729" s="46"/>
      <c r="M729" s="213" t="s">
        <v>19</v>
      </c>
      <c r="N729" s="214" t="s">
        <v>41</v>
      </c>
      <c r="O729" s="86"/>
      <c r="P729" s="215">
        <f>O729*H729</f>
        <v>0</v>
      </c>
      <c r="Q729" s="215">
        <v>0</v>
      </c>
      <c r="R729" s="215">
        <f>Q729*H729</f>
        <v>0</v>
      </c>
      <c r="S729" s="215">
        <v>0.00027999999999999998</v>
      </c>
      <c r="T729" s="216">
        <f>S729*H729</f>
        <v>0.0069999999999999993</v>
      </c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R729" s="217" t="s">
        <v>266</v>
      </c>
      <c r="AT729" s="217" t="s">
        <v>160</v>
      </c>
      <c r="AU729" s="217" t="s">
        <v>80</v>
      </c>
      <c r="AY729" s="19" t="s">
        <v>158</v>
      </c>
      <c r="BE729" s="218">
        <f>IF(N729="základní",J729,0)</f>
        <v>0</v>
      </c>
      <c r="BF729" s="218">
        <f>IF(N729="snížená",J729,0)</f>
        <v>0</v>
      </c>
      <c r="BG729" s="218">
        <f>IF(N729="zákl. přenesená",J729,0)</f>
        <v>0</v>
      </c>
      <c r="BH729" s="218">
        <f>IF(N729="sníž. přenesená",J729,0)</f>
        <v>0</v>
      </c>
      <c r="BI729" s="218">
        <f>IF(N729="nulová",J729,0)</f>
        <v>0</v>
      </c>
      <c r="BJ729" s="19" t="s">
        <v>78</v>
      </c>
      <c r="BK729" s="218">
        <f>ROUND(I729*H729,2)</f>
        <v>0</v>
      </c>
      <c r="BL729" s="19" t="s">
        <v>266</v>
      </c>
      <c r="BM729" s="217" t="s">
        <v>1175</v>
      </c>
    </row>
    <row r="730" s="2" customFormat="1">
      <c r="A730" s="40"/>
      <c r="B730" s="41"/>
      <c r="C730" s="42"/>
      <c r="D730" s="219" t="s">
        <v>167</v>
      </c>
      <c r="E730" s="42"/>
      <c r="F730" s="220" t="s">
        <v>1176</v>
      </c>
      <c r="G730" s="42"/>
      <c r="H730" s="42"/>
      <c r="I730" s="221"/>
      <c r="J730" s="42"/>
      <c r="K730" s="42"/>
      <c r="L730" s="46"/>
      <c r="M730" s="222"/>
      <c r="N730" s="223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167</v>
      </c>
      <c r="AU730" s="19" t="s">
        <v>80</v>
      </c>
    </row>
    <row r="731" s="12" customFormat="1" ht="22.8" customHeight="1">
      <c r="A731" s="12"/>
      <c r="B731" s="190"/>
      <c r="C731" s="191"/>
      <c r="D731" s="192" t="s">
        <v>69</v>
      </c>
      <c r="E731" s="204" t="s">
        <v>1177</v>
      </c>
      <c r="F731" s="204" t="s">
        <v>1178</v>
      </c>
      <c r="G731" s="191"/>
      <c r="H731" s="191"/>
      <c r="I731" s="194"/>
      <c r="J731" s="205">
        <f>BK731</f>
        <v>0</v>
      </c>
      <c r="K731" s="191"/>
      <c r="L731" s="196"/>
      <c r="M731" s="197"/>
      <c r="N731" s="198"/>
      <c r="O731" s="198"/>
      <c r="P731" s="199">
        <f>SUM(P732:P735)</f>
        <v>0</v>
      </c>
      <c r="Q731" s="198"/>
      <c r="R731" s="199">
        <f>SUM(R732:R735)</f>
        <v>0.022852600000000001</v>
      </c>
      <c r="S731" s="198"/>
      <c r="T731" s="200">
        <f>SUM(T732:T735)</f>
        <v>0.47849999999999998</v>
      </c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R731" s="201" t="s">
        <v>80</v>
      </c>
      <c r="AT731" s="202" t="s">
        <v>69</v>
      </c>
      <c r="AU731" s="202" t="s">
        <v>78</v>
      </c>
      <c r="AY731" s="201" t="s">
        <v>158</v>
      </c>
      <c r="BK731" s="203">
        <f>SUM(BK732:BK735)</f>
        <v>0</v>
      </c>
    </row>
    <row r="732" s="2" customFormat="1" ht="16.5" customHeight="1">
      <c r="A732" s="40"/>
      <c r="B732" s="41"/>
      <c r="C732" s="206" t="s">
        <v>1179</v>
      </c>
      <c r="D732" s="206" t="s">
        <v>160</v>
      </c>
      <c r="E732" s="207" t="s">
        <v>1180</v>
      </c>
      <c r="F732" s="208" t="s">
        <v>1181</v>
      </c>
      <c r="G732" s="209" t="s">
        <v>249</v>
      </c>
      <c r="H732" s="210">
        <v>30</v>
      </c>
      <c r="I732" s="211"/>
      <c r="J732" s="212">
        <f>ROUND(I732*H732,2)</f>
        <v>0</v>
      </c>
      <c r="K732" s="208" t="s">
        <v>164</v>
      </c>
      <c r="L732" s="46"/>
      <c r="M732" s="213" t="s">
        <v>19</v>
      </c>
      <c r="N732" s="214" t="s">
        <v>41</v>
      </c>
      <c r="O732" s="86"/>
      <c r="P732" s="215">
        <f>O732*H732</f>
        <v>0</v>
      </c>
      <c r="Q732" s="215">
        <v>0.00011242</v>
      </c>
      <c r="R732" s="215">
        <f>Q732*H732</f>
        <v>0.0033725999999999999</v>
      </c>
      <c r="S732" s="215">
        <v>0.00215</v>
      </c>
      <c r="T732" s="216">
        <f>S732*H732</f>
        <v>0.064500000000000002</v>
      </c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R732" s="217" t="s">
        <v>266</v>
      </c>
      <c r="AT732" s="217" t="s">
        <v>160</v>
      </c>
      <c r="AU732" s="217" t="s">
        <v>80</v>
      </c>
      <c r="AY732" s="19" t="s">
        <v>158</v>
      </c>
      <c r="BE732" s="218">
        <f>IF(N732="základní",J732,0)</f>
        <v>0</v>
      </c>
      <c r="BF732" s="218">
        <f>IF(N732="snížená",J732,0)</f>
        <v>0</v>
      </c>
      <c r="BG732" s="218">
        <f>IF(N732="zákl. přenesená",J732,0)</f>
        <v>0</v>
      </c>
      <c r="BH732" s="218">
        <f>IF(N732="sníž. přenesená",J732,0)</f>
        <v>0</v>
      </c>
      <c r="BI732" s="218">
        <f>IF(N732="nulová",J732,0)</f>
        <v>0</v>
      </c>
      <c r="BJ732" s="19" t="s">
        <v>78</v>
      </c>
      <c r="BK732" s="218">
        <f>ROUND(I732*H732,2)</f>
        <v>0</v>
      </c>
      <c r="BL732" s="19" t="s">
        <v>266</v>
      </c>
      <c r="BM732" s="217" t="s">
        <v>1182</v>
      </c>
    </row>
    <row r="733" s="2" customFormat="1">
      <c r="A733" s="40"/>
      <c r="B733" s="41"/>
      <c r="C733" s="42"/>
      <c r="D733" s="219" t="s">
        <v>167</v>
      </c>
      <c r="E733" s="42"/>
      <c r="F733" s="220" t="s">
        <v>1183</v>
      </c>
      <c r="G733" s="42"/>
      <c r="H733" s="42"/>
      <c r="I733" s="221"/>
      <c r="J733" s="42"/>
      <c r="K733" s="42"/>
      <c r="L733" s="46"/>
      <c r="M733" s="222"/>
      <c r="N733" s="223"/>
      <c r="O733" s="86"/>
      <c r="P733" s="86"/>
      <c r="Q733" s="86"/>
      <c r="R733" s="86"/>
      <c r="S733" s="86"/>
      <c r="T733" s="87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T733" s="19" t="s">
        <v>167</v>
      </c>
      <c r="AU733" s="19" t="s">
        <v>80</v>
      </c>
    </row>
    <row r="734" s="2" customFormat="1" ht="16.5" customHeight="1">
      <c r="A734" s="40"/>
      <c r="B734" s="41"/>
      <c r="C734" s="206" t="s">
        <v>1184</v>
      </c>
      <c r="D734" s="206" t="s">
        <v>160</v>
      </c>
      <c r="E734" s="207" t="s">
        <v>1185</v>
      </c>
      <c r="F734" s="208" t="s">
        <v>1186</v>
      </c>
      <c r="G734" s="209" t="s">
        <v>249</v>
      </c>
      <c r="H734" s="210">
        <v>50</v>
      </c>
      <c r="I734" s="211"/>
      <c r="J734" s="212">
        <f>ROUND(I734*H734,2)</f>
        <v>0</v>
      </c>
      <c r="K734" s="208" t="s">
        <v>164</v>
      </c>
      <c r="L734" s="46"/>
      <c r="M734" s="213" t="s">
        <v>19</v>
      </c>
      <c r="N734" s="214" t="s">
        <v>41</v>
      </c>
      <c r="O734" s="86"/>
      <c r="P734" s="215">
        <f>O734*H734</f>
        <v>0</v>
      </c>
      <c r="Q734" s="215">
        <v>0.00038959999999999998</v>
      </c>
      <c r="R734" s="215">
        <f>Q734*H734</f>
        <v>0.019480000000000001</v>
      </c>
      <c r="S734" s="215">
        <v>0.0082799999999999992</v>
      </c>
      <c r="T734" s="216">
        <f>S734*H734</f>
        <v>0.41399999999999998</v>
      </c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R734" s="217" t="s">
        <v>266</v>
      </c>
      <c r="AT734" s="217" t="s">
        <v>160</v>
      </c>
      <c r="AU734" s="217" t="s">
        <v>80</v>
      </c>
      <c r="AY734" s="19" t="s">
        <v>158</v>
      </c>
      <c r="BE734" s="218">
        <f>IF(N734="základní",J734,0)</f>
        <v>0</v>
      </c>
      <c r="BF734" s="218">
        <f>IF(N734="snížená",J734,0)</f>
        <v>0</v>
      </c>
      <c r="BG734" s="218">
        <f>IF(N734="zákl. přenesená",J734,0)</f>
        <v>0</v>
      </c>
      <c r="BH734" s="218">
        <f>IF(N734="sníž. přenesená",J734,0)</f>
        <v>0</v>
      </c>
      <c r="BI734" s="218">
        <f>IF(N734="nulová",J734,0)</f>
        <v>0</v>
      </c>
      <c r="BJ734" s="19" t="s">
        <v>78</v>
      </c>
      <c r="BK734" s="218">
        <f>ROUND(I734*H734,2)</f>
        <v>0</v>
      </c>
      <c r="BL734" s="19" t="s">
        <v>266</v>
      </c>
      <c r="BM734" s="217" t="s">
        <v>1187</v>
      </c>
    </row>
    <row r="735" s="2" customFormat="1">
      <c r="A735" s="40"/>
      <c r="B735" s="41"/>
      <c r="C735" s="42"/>
      <c r="D735" s="219" t="s">
        <v>167</v>
      </c>
      <c r="E735" s="42"/>
      <c r="F735" s="220" t="s">
        <v>1188</v>
      </c>
      <c r="G735" s="42"/>
      <c r="H735" s="42"/>
      <c r="I735" s="221"/>
      <c r="J735" s="42"/>
      <c r="K735" s="42"/>
      <c r="L735" s="46"/>
      <c r="M735" s="222"/>
      <c r="N735" s="223"/>
      <c r="O735" s="86"/>
      <c r="P735" s="86"/>
      <c r="Q735" s="86"/>
      <c r="R735" s="86"/>
      <c r="S735" s="86"/>
      <c r="T735" s="87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167</v>
      </c>
      <c r="AU735" s="19" t="s">
        <v>80</v>
      </c>
    </row>
    <row r="736" s="12" customFormat="1" ht="22.8" customHeight="1">
      <c r="A736" s="12"/>
      <c r="B736" s="190"/>
      <c r="C736" s="191"/>
      <c r="D736" s="192" t="s">
        <v>69</v>
      </c>
      <c r="E736" s="204" t="s">
        <v>1189</v>
      </c>
      <c r="F736" s="204" t="s">
        <v>1190</v>
      </c>
      <c r="G736" s="191"/>
      <c r="H736" s="191"/>
      <c r="I736" s="194"/>
      <c r="J736" s="205">
        <f>BK736</f>
        <v>0</v>
      </c>
      <c r="K736" s="191"/>
      <c r="L736" s="196"/>
      <c r="M736" s="197"/>
      <c r="N736" s="198"/>
      <c r="O736" s="198"/>
      <c r="P736" s="199">
        <f>SUM(P737:P756)</f>
        <v>0</v>
      </c>
      <c r="Q736" s="198"/>
      <c r="R736" s="199">
        <f>SUM(R737:R756)</f>
        <v>0</v>
      </c>
      <c r="S736" s="198"/>
      <c r="T736" s="200">
        <f>SUM(T737:T756)</f>
        <v>2.1148400000000001</v>
      </c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R736" s="201" t="s">
        <v>80</v>
      </c>
      <c r="AT736" s="202" t="s">
        <v>69</v>
      </c>
      <c r="AU736" s="202" t="s">
        <v>78</v>
      </c>
      <c r="AY736" s="201" t="s">
        <v>158</v>
      </c>
      <c r="BK736" s="203">
        <f>SUM(BK737:BK756)</f>
        <v>0</v>
      </c>
    </row>
    <row r="737" s="2" customFormat="1" ht="16.5" customHeight="1">
      <c r="A737" s="40"/>
      <c r="B737" s="41"/>
      <c r="C737" s="206" t="s">
        <v>1191</v>
      </c>
      <c r="D737" s="206" t="s">
        <v>160</v>
      </c>
      <c r="E737" s="207" t="s">
        <v>1192</v>
      </c>
      <c r="F737" s="208" t="s">
        <v>1193</v>
      </c>
      <c r="G737" s="209" t="s">
        <v>1194</v>
      </c>
      <c r="H737" s="210">
        <v>10</v>
      </c>
      <c r="I737" s="211"/>
      <c r="J737" s="212">
        <f>ROUND(I737*H737,2)</f>
        <v>0</v>
      </c>
      <c r="K737" s="208" t="s">
        <v>164</v>
      </c>
      <c r="L737" s="46"/>
      <c r="M737" s="213" t="s">
        <v>19</v>
      </c>
      <c r="N737" s="214" t="s">
        <v>41</v>
      </c>
      <c r="O737" s="86"/>
      <c r="P737" s="215">
        <f>O737*H737</f>
        <v>0</v>
      </c>
      <c r="Q737" s="215">
        <v>0</v>
      </c>
      <c r="R737" s="215">
        <f>Q737*H737</f>
        <v>0</v>
      </c>
      <c r="S737" s="215">
        <v>0.01933</v>
      </c>
      <c r="T737" s="216">
        <f>S737*H737</f>
        <v>0.1933</v>
      </c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R737" s="217" t="s">
        <v>266</v>
      </c>
      <c r="AT737" s="217" t="s">
        <v>160</v>
      </c>
      <c r="AU737" s="217" t="s">
        <v>80</v>
      </c>
      <c r="AY737" s="19" t="s">
        <v>158</v>
      </c>
      <c r="BE737" s="218">
        <f>IF(N737="základní",J737,0)</f>
        <v>0</v>
      </c>
      <c r="BF737" s="218">
        <f>IF(N737="snížená",J737,0)</f>
        <v>0</v>
      </c>
      <c r="BG737" s="218">
        <f>IF(N737="zákl. přenesená",J737,0)</f>
        <v>0</v>
      </c>
      <c r="BH737" s="218">
        <f>IF(N737="sníž. přenesená",J737,0)</f>
        <v>0</v>
      </c>
      <c r="BI737" s="218">
        <f>IF(N737="nulová",J737,0)</f>
        <v>0</v>
      </c>
      <c r="BJ737" s="19" t="s">
        <v>78</v>
      </c>
      <c r="BK737" s="218">
        <f>ROUND(I737*H737,2)</f>
        <v>0</v>
      </c>
      <c r="BL737" s="19" t="s">
        <v>266</v>
      </c>
      <c r="BM737" s="217" t="s">
        <v>1195</v>
      </c>
    </row>
    <row r="738" s="2" customFormat="1">
      <c r="A738" s="40"/>
      <c r="B738" s="41"/>
      <c r="C738" s="42"/>
      <c r="D738" s="219" t="s">
        <v>167</v>
      </c>
      <c r="E738" s="42"/>
      <c r="F738" s="220" t="s">
        <v>1196</v>
      </c>
      <c r="G738" s="42"/>
      <c r="H738" s="42"/>
      <c r="I738" s="221"/>
      <c r="J738" s="42"/>
      <c r="K738" s="42"/>
      <c r="L738" s="46"/>
      <c r="M738" s="222"/>
      <c r="N738" s="223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19" t="s">
        <v>167</v>
      </c>
      <c r="AU738" s="19" t="s">
        <v>80</v>
      </c>
    </row>
    <row r="739" s="14" customFormat="1">
      <c r="A739" s="14"/>
      <c r="B739" s="235"/>
      <c r="C739" s="236"/>
      <c r="D739" s="226" t="s">
        <v>169</v>
      </c>
      <c r="E739" s="237" t="s">
        <v>19</v>
      </c>
      <c r="F739" s="238" t="s">
        <v>1197</v>
      </c>
      <c r="G739" s="236"/>
      <c r="H739" s="239">
        <v>10</v>
      </c>
      <c r="I739" s="240"/>
      <c r="J739" s="236"/>
      <c r="K739" s="236"/>
      <c r="L739" s="241"/>
      <c r="M739" s="242"/>
      <c r="N739" s="243"/>
      <c r="O739" s="243"/>
      <c r="P739" s="243"/>
      <c r="Q739" s="243"/>
      <c r="R739" s="243"/>
      <c r="S739" s="243"/>
      <c r="T739" s="24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45" t="s">
        <v>169</v>
      </c>
      <c r="AU739" s="245" t="s">
        <v>80</v>
      </c>
      <c r="AV739" s="14" t="s">
        <v>80</v>
      </c>
      <c r="AW739" s="14" t="s">
        <v>32</v>
      </c>
      <c r="AX739" s="14" t="s">
        <v>78</v>
      </c>
      <c r="AY739" s="245" t="s">
        <v>158</v>
      </c>
    </row>
    <row r="740" s="2" customFormat="1" ht="16.5" customHeight="1">
      <c r="A740" s="40"/>
      <c r="B740" s="41"/>
      <c r="C740" s="206" t="s">
        <v>410</v>
      </c>
      <c r="D740" s="206" t="s">
        <v>160</v>
      </c>
      <c r="E740" s="207" t="s">
        <v>1198</v>
      </c>
      <c r="F740" s="208" t="s">
        <v>1199</v>
      </c>
      <c r="G740" s="209" t="s">
        <v>1194</v>
      </c>
      <c r="H740" s="210">
        <v>10</v>
      </c>
      <c r="I740" s="211"/>
      <c r="J740" s="212">
        <f>ROUND(I740*H740,2)</f>
        <v>0</v>
      </c>
      <c r="K740" s="208" t="s">
        <v>164</v>
      </c>
      <c r="L740" s="46"/>
      <c r="M740" s="213" t="s">
        <v>19</v>
      </c>
      <c r="N740" s="214" t="s">
        <v>41</v>
      </c>
      <c r="O740" s="86"/>
      <c r="P740" s="215">
        <f>O740*H740</f>
        <v>0</v>
      </c>
      <c r="Q740" s="215">
        <v>0</v>
      </c>
      <c r="R740" s="215">
        <f>Q740*H740</f>
        <v>0</v>
      </c>
      <c r="S740" s="215">
        <v>0.019460000000000002</v>
      </c>
      <c r="T740" s="216">
        <f>S740*H740</f>
        <v>0.19460000000000002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17" t="s">
        <v>266</v>
      </c>
      <c r="AT740" s="217" t="s">
        <v>160</v>
      </c>
      <c r="AU740" s="217" t="s">
        <v>80</v>
      </c>
      <c r="AY740" s="19" t="s">
        <v>158</v>
      </c>
      <c r="BE740" s="218">
        <f>IF(N740="základní",J740,0)</f>
        <v>0</v>
      </c>
      <c r="BF740" s="218">
        <f>IF(N740="snížená",J740,0)</f>
        <v>0</v>
      </c>
      <c r="BG740" s="218">
        <f>IF(N740="zákl. přenesená",J740,0)</f>
        <v>0</v>
      </c>
      <c r="BH740" s="218">
        <f>IF(N740="sníž. přenesená",J740,0)</f>
        <v>0</v>
      </c>
      <c r="BI740" s="218">
        <f>IF(N740="nulová",J740,0)</f>
        <v>0</v>
      </c>
      <c r="BJ740" s="19" t="s">
        <v>78</v>
      </c>
      <c r="BK740" s="218">
        <f>ROUND(I740*H740,2)</f>
        <v>0</v>
      </c>
      <c r="BL740" s="19" t="s">
        <v>266</v>
      </c>
      <c r="BM740" s="217" t="s">
        <v>1200</v>
      </c>
    </row>
    <row r="741" s="2" customFormat="1">
      <c r="A741" s="40"/>
      <c r="B741" s="41"/>
      <c r="C741" s="42"/>
      <c r="D741" s="219" t="s">
        <v>167</v>
      </c>
      <c r="E741" s="42"/>
      <c r="F741" s="220" t="s">
        <v>1201</v>
      </c>
      <c r="G741" s="42"/>
      <c r="H741" s="42"/>
      <c r="I741" s="221"/>
      <c r="J741" s="42"/>
      <c r="K741" s="42"/>
      <c r="L741" s="46"/>
      <c r="M741" s="222"/>
      <c r="N741" s="223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9" t="s">
        <v>167</v>
      </c>
      <c r="AU741" s="19" t="s">
        <v>80</v>
      </c>
    </row>
    <row r="742" s="14" customFormat="1">
      <c r="A742" s="14"/>
      <c r="B742" s="235"/>
      <c r="C742" s="236"/>
      <c r="D742" s="226" t="s">
        <v>169</v>
      </c>
      <c r="E742" s="237" t="s">
        <v>19</v>
      </c>
      <c r="F742" s="238" t="s">
        <v>1197</v>
      </c>
      <c r="G742" s="236"/>
      <c r="H742" s="239">
        <v>10</v>
      </c>
      <c r="I742" s="240"/>
      <c r="J742" s="236"/>
      <c r="K742" s="236"/>
      <c r="L742" s="241"/>
      <c r="M742" s="242"/>
      <c r="N742" s="243"/>
      <c r="O742" s="243"/>
      <c r="P742" s="243"/>
      <c r="Q742" s="243"/>
      <c r="R742" s="243"/>
      <c r="S742" s="243"/>
      <c r="T742" s="24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45" t="s">
        <v>169</v>
      </c>
      <c r="AU742" s="245" t="s">
        <v>80</v>
      </c>
      <c r="AV742" s="14" t="s">
        <v>80</v>
      </c>
      <c r="AW742" s="14" t="s">
        <v>32</v>
      </c>
      <c r="AX742" s="14" t="s">
        <v>78</v>
      </c>
      <c r="AY742" s="245" t="s">
        <v>158</v>
      </c>
    </row>
    <row r="743" s="2" customFormat="1" ht="16.5" customHeight="1">
      <c r="A743" s="40"/>
      <c r="B743" s="41"/>
      <c r="C743" s="206" t="s">
        <v>1202</v>
      </c>
      <c r="D743" s="206" t="s">
        <v>160</v>
      </c>
      <c r="E743" s="207" t="s">
        <v>1203</v>
      </c>
      <c r="F743" s="208" t="s">
        <v>1204</v>
      </c>
      <c r="G743" s="209" t="s">
        <v>1194</v>
      </c>
      <c r="H743" s="210">
        <v>1</v>
      </c>
      <c r="I743" s="211"/>
      <c r="J743" s="212">
        <f>ROUND(I743*H743,2)</f>
        <v>0</v>
      </c>
      <c r="K743" s="208" t="s">
        <v>164</v>
      </c>
      <c r="L743" s="46"/>
      <c r="M743" s="213" t="s">
        <v>19</v>
      </c>
      <c r="N743" s="214" t="s">
        <v>41</v>
      </c>
      <c r="O743" s="86"/>
      <c r="P743" s="215">
        <f>O743*H743</f>
        <v>0</v>
      </c>
      <c r="Q743" s="215">
        <v>0</v>
      </c>
      <c r="R743" s="215">
        <f>Q743*H743</f>
        <v>0</v>
      </c>
      <c r="S743" s="215">
        <v>0.087999999999999995</v>
      </c>
      <c r="T743" s="216">
        <f>S743*H743</f>
        <v>0.087999999999999995</v>
      </c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R743" s="217" t="s">
        <v>266</v>
      </c>
      <c r="AT743" s="217" t="s">
        <v>160</v>
      </c>
      <c r="AU743" s="217" t="s">
        <v>80</v>
      </c>
      <c r="AY743" s="19" t="s">
        <v>158</v>
      </c>
      <c r="BE743" s="218">
        <f>IF(N743="základní",J743,0)</f>
        <v>0</v>
      </c>
      <c r="BF743" s="218">
        <f>IF(N743="snížená",J743,0)</f>
        <v>0</v>
      </c>
      <c r="BG743" s="218">
        <f>IF(N743="zákl. přenesená",J743,0)</f>
        <v>0</v>
      </c>
      <c r="BH743" s="218">
        <f>IF(N743="sníž. přenesená",J743,0)</f>
        <v>0</v>
      </c>
      <c r="BI743" s="218">
        <f>IF(N743="nulová",J743,0)</f>
        <v>0</v>
      </c>
      <c r="BJ743" s="19" t="s">
        <v>78</v>
      </c>
      <c r="BK743" s="218">
        <f>ROUND(I743*H743,2)</f>
        <v>0</v>
      </c>
      <c r="BL743" s="19" t="s">
        <v>266</v>
      </c>
      <c r="BM743" s="217" t="s">
        <v>1205</v>
      </c>
    </row>
    <row r="744" s="2" customFormat="1">
      <c r="A744" s="40"/>
      <c r="B744" s="41"/>
      <c r="C744" s="42"/>
      <c r="D744" s="219" t="s">
        <v>167</v>
      </c>
      <c r="E744" s="42"/>
      <c r="F744" s="220" t="s">
        <v>1206</v>
      </c>
      <c r="G744" s="42"/>
      <c r="H744" s="42"/>
      <c r="I744" s="221"/>
      <c r="J744" s="42"/>
      <c r="K744" s="42"/>
      <c r="L744" s="46"/>
      <c r="M744" s="222"/>
      <c r="N744" s="223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167</v>
      </c>
      <c r="AU744" s="19" t="s">
        <v>80</v>
      </c>
    </row>
    <row r="745" s="2" customFormat="1" ht="16.5" customHeight="1">
      <c r="A745" s="40"/>
      <c r="B745" s="41"/>
      <c r="C745" s="206" t="s">
        <v>1207</v>
      </c>
      <c r="D745" s="206" t="s">
        <v>160</v>
      </c>
      <c r="E745" s="207" t="s">
        <v>1208</v>
      </c>
      <c r="F745" s="208" t="s">
        <v>1209</v>
      </c>
      <c r="G745" s="209" t="s">
        <v>1194</v>
      </c>
      <c r="H745" s="210">
        <v>1</v>
      </c>
      <c r="I745" s="211"/>
      <c r="J745" s="212">
        <f>ROUND(I745*H745,2)</f>
        <v>0</v>
      </c>
      <c r="K745" s="208" t="s">
        <v>164</v>
      </c>
      <c r="L745" s="46"/>
      <c r="M745" s="213" t="s">
        <v>19</v>
      </c>
      <c r="N745" s="214" t="s">
        <v>41</v>
      </c>
      <c r="O745" s="86"/>
      <c r="P745" s="215">
        <f>O745*H745</f>
        <v>0</v>
      </c>
      <c r="Q745" s="215">
        <v>0</v>
      </c>
      <c r="R745" s="215">
        <f>Q745*H745</f>
        <v>0</v>
      </c>
      <c r="S745" s="215">
        <v>0.024500000000000001</v>
      </c>
      <c r="T745" s="216">
        <f>S745*H745</f>
        <v>0.024500000000000001</v>
      </c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R745" s="217" t="s">
        <v>266</v>
      </c>
      <c r="AT745" s="217" t="s">
        <v>160</v>
      </c>
      <c r="AU745" s="217" t="s">
        <v>80</v>
      </c>
      <c r="AY745" s="19" t="s">
        <v>158</v>
      </c>
      <c r="BE745" s="218">
        <f>IF(N745="základní",J745,0)</f>
        <v>0</v>
      </c>
      <c r="BF745" s="218">
        <f>IF(N745="snížená",J745,0)</f>
        <v>0</v>
      </c>
      <c r="BG745" s="218">
        <f>IF(N745="zákl. přenesená",J745,0)</f>
        <v>0</v>
      </c>
      <c r="BH745" s="218">
        <f>IF(N745="sníž. přenesená",J745,0)</f>
        <v>0</v>
      </c>
      <c r="BI745" s="218">
        <f>IF(N745="nulová",J745,0)</f>
        <v>0</v>
      </c>
      <c r="BJ745" s="19" t="s">
        <v>78</v>
      </c>
      <c r="BK745" s="218">
        <f>ROUND(I745*H745,2)</f>
        <v>0</v>
      </c>
      <c r="BL745" s="19" t="s">
        <v>266</v>
      </c>
      <c r="BM745" s="217" t="s">
        <v>1210</v>
      </c>
    </row>
    <row r="746" s="2" customFormat="1">
      <c r="A746" s="40"/>
      <c r="B746" s="41"/>
      <c r="C746" s="42"/>
      <c r="D746" s="219" t="s">
        <v>167</v>
      </c>
      <c r="E746" s="42"/>
      <c r="F746" s="220" t="s">
        <v>1211</v>
      </c>
      <c r="G746" s="42"/>
      <c r="H746" s="42"/>
      <c r="I746" s="221"/>
      <c r="J746" s="42"/>
      <c r="K746" s="42"/>
      <c r="L746" s="46"/>
      <c r="M746" s="222"/>
      <c r="N746" s="223"/>
      <c r="O746" s="86"/>
      <c r="P746" s="86"/>
      <c r="Q746" s="86"/>
      <c r="R746" s="86"/>
      <c r="S746" s="86"/>
      <c r="T746" s="87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T746" s="19" t="s">
        <v>167</v>
      </c>
      <c r="AU746" s="19" t="s">
        <v>80</v>
      </c>
    </row>
    <row r="747" s="2" customFormat="1" ht="16.5" customHeight="1">
      <c r="A747" s="40"/>
      <c r="B747" s="41"/>
      <c r="C747" s="206" t="s">
        <v>1212</v>
      </c>
      <c r="D747" s="206" t="s">
        <v>160</v>
      </c>
      <c r="E747" s="207" t="s">
        <v>1213</v>
      </c>
      <c r="F747" s="208" t="s">
        <v>1214</v>
      </c>
      <c r="G747" s="209" t="s">
        <v>1194</v>
      </c>
      <c r="H747" s="210">
        <v>1</v>
      </c>
      <c r="I747" s="211"/>
      <c r="J747" s="212">
        <f>ROUND(I747*H747,2)</f>
        <v>0</v>
      </c>
      <c r="K747" s="208" t="s">
        <v>164</v>
      </c>
      <c r="L747" s="46"/>
      <c r="M747" s="213" t="s">
        <v>19</v>
      </c>
      <c r="N747" s="214" t="s">
        <v>41</v>
      </c>
      <c r="O747" s="86"/>
      <c r="P747" s="215">
        <f>O747*H747</f>
        <v>0</v>
      </c>
      <c r="Q747" s="215">
        <v>0</v>
      </c>
      <c r="R747" s="215">
        <f>Q747*H747</f>
        <v>0</v>
      </c>
      <c r="S747" s="215">
        <v>0.0091999999999999998</v>
      </c>
      <c r="T747" s="216">
        <f>S747*H747</f>
        <v>0.0091999999999999998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17" t="s">
        <v>266</v>
      </c>
      <c r="AT747" s="217" t="s">
        <v>160</v>
      </c>
      <c r="AU747" s="217" t="s">
        <v>80</v>
      </c>
      <c r="AY747" s="19" t="s">
        <v>158</v>
      </c>
      <c r="BE747" s="218">
        <f>IF(N747="základní",J747,0)</f>
        <v>0</v>
      </c>
      <c r="BF747" s="218">
        <f>IF(N747="snížená",J747,0)</f>
        <v>0</v>
      </c>
      <c r="BG747" s="218">
        <f>IF(N747="zákl. přenesená",J747,0)</f>
        <v>0</v>
      </c>
      <c r="BH747" s="218">
        <f>IF(N747="sníž. přenesená",J747,0)</f>
        <v>0</v>
      </c>
      <c r="BI747" s="218">
        <f>IF(N747="nulová",J747,0)</f>
        <v>0</v>
      </c>
      <c r="BJ747" s="19" t="s">
        <v>78</v>
      </c>
      <c r="BK747" s="218">
        <f>ROUND(I747*H747,2)</f>
        <v>0</v>
      </c>
      <c r="BL747" s="19" t="s">
        <v>266</v>
      </c>
      <c r="BM747" s="217" t="s">
        <v>1215</v>
      </c>
    </row>
    <row r="748" s="2" customFormat="1">
      <c r="A748" s="40"/>
      <c r="B748" s="41"/>
      <c r="C748" s="42"/>
      <c r="D748" s="219" t="s">
        <v>167</v>
      </c>
      <c r="E748" s="42"/>
      <c r="F748" s="220" t="s">
        <v>1216</v>
      </c>
      <c r="G748" s="42"/>
      <c r="H748" s="42"/>
      <c r="I748" s="221"/>
      <c r="J748" s="42"/>
      <c r="K748" s="42"/>
      <c r="L748" s="46"/>
      <c r="M748" s="222"/>
      <c r="N748" s="223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167</v>
      </c>
      <c r="AU748" s="19" t="s">
        <v>80</v>
      </c>
    </row>
    <row r="749" s="2" customFormat="1" ht="16.5" customHeight="1">
      <c r="A749" s="40"/>
      <c r="B749" s="41"/>
      <c r="C749" s="206" t="s">
        <v>1217</v>
      </c>
      <c r="D749" s="206" t="s">
        <v>160</v>
      </c>
      <c r="E749" s="207" t="s">
        <v>1218</v>
      </c>
      <c r="F749" s="208" t="s">
        <v>1219</v>
      </c>
      <c r="G749" s="209" t="s">
        <v>1194</v>
      </c>
      <c r="H749" s="210">
        <v>1</v>
      </c>
      <c r="I749" s="211"/>
      <c r="J749" s="212">
        <f>ROUND(I749*H749,2)</f>
        <v>0</v>
      </c>
      <c r="K749" s="208" t="s">
        <v>164</v>
      </c>
      <c r="L749" s="46"/>
      <c r="M749" s="213" t="s">
        <v>19</v>
      </c>
      <c r="N749" s="214" t="s">
        <v>41</v>
      </c>
      <c r="O749" s="86"/>
      <c r="P749" s="215">
        <f>O749*H749</f>
        <v>0</v>
      </c>
      <c r="Q749" s="215">
        <v>0</v>
      </c>
      <c r="R749" s="215">
        <f>Q749*H749</f>
        <v>0</v>
      </c>
      <c r="S749" s="215">
        <v>0.017299999999999999</v>
      </c>
      <c r="T749" s="216">
        <f>S749*H749</f>
        <v>0.017299999999999999</v>
      </c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R749" s="217" t="s">
        <v>266</v>
      </c>
      <c r="AT749" s="217" t="s">
        <v>160</v>
      </c>
      <c r="AU749" s="217" t="s">
        <v>80</v>
      </c>
      <c r="AY749" s="19" t="s">
        <v>158</v>
      </c>
      <c r="BE749" s="218">
        <f>IF(N749="základní",J749,0)</f>
        <v>0</v>
      </c>
      <c r="BF749" s="218">
        <f>IF(N749="snížená",J749,0)</f>
        <v>0</v>
      </c>
      <c r="BG749" s="218">
        <f>IF(N749="zákl. přenesená",J749,0)</f>
        <v>0</v>
      </c>
      <c r="BH749" s="218">
        <f>IF(N749="sníž. přenesená",J749,0)</f>
        <v>0</v>
      </c>
      <c r="BI749" s="218">
        <f>IF(N749="nulová",J749,0)</f>
        <v>0</v>
      </c>
      <c r="BJ749" s="19" t="s">
        <v>78</v>
      </c>
      <c r="BK749" s="218">
        <f>ROUND(I749*H749,2)</f>
        <v>0</v>
      </c>
      <c r="BL749" s="19" t="s">
        <v>266</v>
      </c>
      <c r="BM749" s="217" t="s">
        <v>1220</v>
      </c>
    </row>
    <row r="750" s="2" customFormat="1">
      <c r="A750" s="40"/>
      <c r="B750" s="41"/>
      <c r="C750" s="42"/>
      <c r="D750" s="219" t="s">
        <v>167</v>
      </c>
      <c r="E750" s="42"/>
      <c r="F750" s="220" t="s">
        <v>1221</v>
      </c>
      <c r="G750" s="42"/>
      <c r="H750" s="42"/>
      <c r="I750" s="221"/>
      <c r="J750" s="42"/>
      <c r="K750" s="42"/>
      <c r="L750" s="46"/>
      <c r="M750" s="222"/>
      <c r="N750" s="223"/>
      <c r="O750" s="86"/>
      <c r="P750" s="86"/>
      <c r="Q750" s="86"/>
      <c r="R750" s="86"/>
      <c r="S750" s="86"/>
      <c r="T750" s="87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T750" s="19" t="s">
        <v>167</v>
      </c>
      <c r="AU750" s="19" t="s">
        <v>80</v>
      </c>
    </row>
    <row r="751" s="2" customFormat="1" ht="16.5" customHeight="1">
      <c r="A751" s="40"/>
      <c r="B751" s="41"/>
      <c r="C751" s="206" t="s">
        <v>1222</v>
      </c>
      <c r="D751" s="206" t="s">
        <v>160</v>
      </c>
      <c r="E751" s="207" t="s">
        <v>1223</v>
      </c>
      <c r="F751" s="208" t="s">
        <v>1224</v>
      </c>
      <c r="G751" s="209" t="s">
        <v>1194</v>
      </c>
      <c r="H751" s="210">
        <v>2</v>
      </c>
      <c r="I751" s="211"/>
      <c r="J751" s="212">
        <f>ROUND(I751*H751,2)</f>
        <v>0</v>
      </c>
      <c r="K751" s="208" t="s">
        <v>164</v>
      </c>
      <c r="L751" s="46"/>
      <c r="M751" s="213" t="s">
        <v>19</v>
      </c>
      <c r="N751" s="214" t="s">
        <v>41</v>
      </c>
      <c r="O751" s="86"/>
      <c r="P751" s="215">
        <f>O751*H751</f>
        <v>0</v>
      </c>
      <c r="Q751" s="215">
        <v>0</v>
      </c>
      <c r="R751" s="215">
        <f>Q751*H751</f>
        <v>0</v>
      </c>
      <c r="S751" s="215">
        <v>0.69347000000000003</v>
      </c>
      <c r="T751" s="216">
        <f>S751*H751</f>
        <v>1.3869400000000001</v>
      </c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R751" s="217" t="s">
        <v>266</v>
      </c>
      <c r="AT751" s="217" t="s">
        <v>160</v>
      </c>
      <c r="AU751" s="217" t="s">
        <v>80</v>
      </c>
      <c r="AY751" s="19" t="s">
        <v>158</v>
      </c>
      <c r="BE751" s="218">
        <f>IF(N751="základní",J751,0)</f>
        <v>0</v>
      </c>
      <c r="BF751" s="218">
        <f>IF(N751="snížená",J751,0)</f>
        <v>0</v>
      </c>
      <c r="BG751" s="218">
        <f>IF(N751="zákl. přenesená",J751,0)</f>
        <v>0</v>
      </c>
      <c r="BH751" s="218">
        <f>IF(N751="sníž. přenesená",J751,0)</f>
        <v>0</v>
      </c>
      <c r="BI751" s="218">
        <f>IF(N751="nulová",J751,0)</f>
        <v>0</v>
      </c>
      <c r="BJ751" s="19" t="s">
        <v>78</v>
      </c>
      <c r="BK751" s="218">
        <f>ROUND(I751*H751,2)</f>
        <v>0</v>
      </c>
      <c r="BL751" s="19" t="s">
        <v>266</v>
      </c>
      <c r="BM751" s="217" t="s">
        <v>1225</v>
      </c>
    </row>
    <row r="752" s="2" customFormat="1">
      <c r="A752" s="40"/>
      <c r="B752" s="41"/>
      <c r="C752" s="42"/>
      <c r="D752" s="219" t="s">
        <v>167</v>
      </c>
      <c r="E752" s="42"/>
      <c r="F752" s="220" t="s">
        <v>1226</v>
      </c>
      <c r="G752" s="42"/>
      <c r="H752" s="42"/>
      <c r="I752" s="221"/>
      <c r="J752" s="42"/>
      <c r="K752" s="42"/>
      <c r="L752" s="46"/>
      <c r="M752" s="222"/>
      <c r="N752" s="223"/>
      <c r="O752" s="86"/>
      <c r="P752" s="86"/>
      <c r="Q752" s="86"/>
      <c r="R752" s="86"/>
      <c r="S752" s="86"/>
      <c r="T752" s="87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T752" s="19" t="s">
        <v>167</v>
      </c>
      <c r="AU752" s="19" t="s">
        <v>80</v>
      </c>
    </row>
    <row r="753" s="2" customFormat="1" ht="16.5" customHeight="1">
      <c r="A753" s="40"/>
      <c r="B753" s="41"/>
      <c r="C753" s="206" t="s">
        <v>1227</v>
      </c>
      <c r="D753" s="206" t="s">
        <v>160</v>
      </c>
      <c r="E753" s="207" t="s">
        <v>1228</v>
      </c>
      <c r="F753" s="208" t="s">
        <v>1229</v>
      </c>
      <c r="G753" s="209" t="s">
        <v>1194</v>
      </c>
      <c r="H753" s="210">
        <v>1</v>
      </c>
      <c r="I753" s="211"/>
      <c r="J753" s="212">
        <f>ROUND(I753*H753,2)</f>
        <v>0</v>
      </c>
      <c r="K753" s="208" t="s">
        <v>164</v>
      </c>
      <c r="L753" s="46"/>
      <c r="M753" s="213" t="s">
        <v>19</v>
      </c>
      <c r="N753" s="214" t="s">
        <v>41</v>
      </c>
      <c r="O753" s="86"/>
      <c r="P753" s="215">
        <f>O753*H753</f>
        <v>0</v>
      </c>
      <c r="Q753" s="215">
        <v>0</v>
      </c>
      <c r="R753" s="215">
        <f>Q753*H753</f>
        <v>0</v>
      </c>
      <c r="S753" s="215">
        <v>0.067000000000000004</v>
      </c>
      <c r="T753" s="216">
        <f>S753*H753</f>
        <v>0.067000000000000004</v>
      </c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R753" s="217" t="s">
        <v>266</v>
      </c>
      <c r="AT753" s="217" t="s">
        <v>160</v>
      </c>
      <c r="AU753" s="217" t="s">
        <v>80</v>
      </c>
      <c r="AY753" s="19" t="s">
        <v>158</v>
      </c>
      <c r="BE753" s="218">
        <f>IF(N753="základní",J753,0)</f>
        <v>0</v>
      </c>
      <c r="BF753" s="218">
        <f>IF(N753="snížená",J753,0)</f>
        <v>0</v>
      </c>
      <c r="BG753" s="218">
        <f>IF(N753="zákl. přenesená",J753,0)</f>
        <v>0</v>
      </c>
      <c r="BH753" s="218">
        <f>IF(N753="sníž. přenesená",J753,0)</f>
        <v>0</v>
      </c>
      <c r="BI753" s="218">
        <f>IF(N753="nulová",J753,0)</f>
        <v>0</v>
      </c>
      <c r="BJ753" s="19" t="s">
        <v>78</v>
      </c>
      <c r="BK753" s="218">
        <f>ROUND(I753*H753,2)</f>
        <v>0</v>
      </c>
      <c r="BL753" s="19" t="s">
        <v>266</v>
      </c>
      <c r="BM753" s="217" t="s">
        <v>1230</v>
      </c>
    </row>
    <row r="754" s="2" customFormat="1">
      <c r="A754" s="40"/>
      <c r="B754" s="41"/>
      <c r="C754" s="42"/>
      <c r="D754" s="219" t="s">
        <v>167</v>
      </c>
      <c r="E754" s="42"/>
      <c r="F754" s="220" t="s">
        <v>1231</v>
      </c>
      <c r="G754" s="42"/>
      <c r="H754" s="42"/>
      <c r="I754" s="221"/>
      <c r="J754" s="42"/>
      <c r="K754" s="42"/>
      <c r="L754" s="46"/>
      <c r="M754" s="222"/>
      <c r="N754" s="223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167</v>
      </c>
      <c r="AU754" s="19" t="s">
        <v>80</v>
      </c>
    </row>
    <row r="755" s="2" customFormat="1" ht="16.5" customHeight="1">
      <c r="A755" s="40"/>
      <c r="B755" s="41"/>
      <c r="C755" s="206" t="s">
        <v>1232</v>
      </c>
      <c r="D755" s="206" t="s">
        <v>160</v>
      </c>
      <c r="E755" s="207" t="s">
        <v>1233</v>
      </c>
      <c r="F755" s="208" t="s">
        <v>1234</v>
      </c>
      <c r="G755" s="209" t="s">
        <v>1194</v>
      </c>
      <c r="H755" s="210">
        <v>1</v>
      </c>
      <c r="I755" s="211"/>
      <c r="J755" s="212">
        <f>ROUND(I755*H755,2)</f>
        <v>0</v>
      </c>
      <c r="K755" s="208" t="s">
        <v>19</v>
      </c>
      <c r="L755" s="46"/>
      <c r="M755" s="213" t="s">
        <v>19</v>
      </c>
      <c r="N755" s="214" t="s">
        <v>41</v>
      </c>
      <c r="O755" s="86"/>
      <c r="P755" s="215">
        <f>O755*H755</f>
        <v>0</v>
      </c>
      <c r="Q755" s="215">
        <v>0</v>
      </c>
      <c r="R755" s="215">
        <f>Q755*H755</f>
        <v>0</v>
      </c>
      <c r="S755" s="215">
        <v>0.067000000000000004</v>
      </c>
      <c r="T755" s="216">
        <f>S755*H755</f>
        <v>0.067000000000000004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17" t="s">
        <v>266</v>
      </c>
      <c r="AT755" s="217" t="s">
        <v>160</v>
      </c>
      <c r="AU755" s="217" t="s">
        <v>80</v>
      </c>
      <c r="AY755" s="19" t="s">
        <v>158</v>
      </c>
      <c r="BE755" s="218">
        <f>IF(N755="základní",J755,0)</f>
        <v>0</v>
      </c>
      <c r="BF755" s="218">
        <f>IF(N755="snížená",J755,0)</f>
        <v>0</v>
      </c>
      <c r="BG755" s="218">
        <f>IF(N755="zákl. přenesená",J755,0)</f>
        <v>0</v>
      </c>
      <c r="BH755" s="218">
        <f>IF(N755="sníž. přenesená",J755,0)</f>
        <v>0</v>
      </c>
      <c r="BI755" s="218">
        <f>IF(N755="nulová",J755,0)</f>
        <v>0</v>
      </c>
      <c r="BJ755" s="19" t="s">
        <v>78</v>
      </c>
      <c r="BK755" s="218">
        <f>ROUND(I755*H755,2)</f>
        <v>0</v>
      </c>
      <c r="BL755" s="19" t="s">
        <v>266</v>
      </c>
      <c r="BM755" s="217" t="s">
        <v>1235</v>
      </c>
    </row>
    <row r="756" s="2" customFormat="1" ht="16.5" customHeight="1">
      <c r="A756" s="40"/>
      <c r="B756" s="41"/>
      <c r="C756" s="206" t="s">
        <v>1236</v>
      </c>
      <c r="D756" s="206" t="s">
        <v>160</v>
      </c>
      <c r="E756" s="207" t="s">
        <v>1237</v>
      </c>
      <c r="F756" s="208" t="s">
        <v>1238</v>
      </c>
      <c r="G756" s="209" t="s">
        <v>1194</v>
      </c>
      <c r="H756" s="210">
        <v>1</v>
      </c>
      <c r="I756" s="211"/>
      <c r="J756" s="212">
        <f>ROUND(I756*H756,2)</f>
        <v>0</v>
      </c>
      <c r="K756" s="208" t="s">
        <v>19</v>
      </c>
      <c r="L756" s="46"/>
      <c r="M756" s="213" t="s">
        <v>19</v>
      </c>
      <c r="N756" s="214" t="s">
        <v>41</v>
      </c>
      <c r="O756" s="86"/>
      <c r="P756" s="215">
        <f>O756*H756</f>
        <v>0</v>
      </c>
      <c r="Q756" s="215">
        <v>0</v>
      </c>
      <c r="R756" s="215">
        <f>Q756*H756</f>
        <v>0</v>
      </c>
      <c r="S756" s="215">
        <v>0.067000000000000004</v>
      </c>
      <c r="T756" s="216">
        <f>S756*H756</f>
        <v>0.067000000000000004</v>
      </c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R756" s="217" t="s">
        <v>266</v>
      </c>
      <c r="AT756" s="217" t="s">
        <v>160</v>
      </c>
      <c r="AU756" s="217" t="s">
        <v>80</v>
      </c>
      <c r="AY756" s="19" t="s">
        <v>158</v>
      </c>
      <c r="BE756" s="218">
        <f>IF(N756="základní",J756,0)</f>
        <v>0</v>
      </c>
      <c r="BF756" s="218">
        <f>IF(N756="snížená",J756,0)</f>
        <v>0</v>
      </c>
      <c r="BG756" s="218">
        <f>IF(N756="zákl. přenesená",J756,0)</f>
        <v>0</v>
      </c>
      <c r="BH756" s="218">
        <f>IF(N756="sníž. přenesená",J756,0)</f>
        <v>0</v>
      </c>
      <c r="BI756" s="218">
        <f>IF(N756="nulová",J756,0)</f>
        <v>0</v>
      </c>
      <c r="BJ756" s="19" t="s">
        <v>78</v>
      </c>
      <c r="BK756" s="218">
        <f>ROUND(I756*H756,2)</f>
        <v>0</v>
      </c>
      <c r="BL756" s="19" t="s">
        <v>266</v>
      </c>
      <c r="BM756" s="217" t="s">
        <v>1239</v>
      </c>
    </row>
    <row r="757" s="12" customFormat="1" ht="22.8" customHeight="1">
      <c r="A757" s="12"/>
      <c r="B757" s="190"/>
      <c r="C757" s="191"/>
      <c r="D757" s="192" t="s">
        <v>69</v>
      </c>
      <c r="E757" s="204" t="s">
        <v>1240</v>
      </c>
      <c r="F757" s="204" t="s">
        <v>1241</v>
      </c>
      <c r="G757" s="191"/>
      <c r="H757" s="191"/>
      <c r="I757" s="194"/>
      <c r="J757" s="205">
        <f>BK757</f>
        <v>0</v>
      </c>
      <c r="K757" s="191"/>
      <c r="L757" s="196"/>
      <c r="M757" s="197"/>
      <c r="N757" s="198"/>
      <c r="O757" s="198"/>
      <c r="P757" s="199">
        <f>SUM(P758:P759)</f>
        <v>0</v>
      </c>
      <c r="Q757" s="198"/>
      <c r="R757" s="199">
        <f>SUM(R758:R759)</f>
        <v>0.00017255999999999999</v>
      </c>
      <c r="S757" s="198"/>
      <c r="T757" s="200">
        <f>SUM(T758:T759)</f>
        <v>0.41225000000000001</v>
      </c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R757" s="201" t="s">
        <v>80</v>
      </c>
      <c r="AT757" s="202" t="s">
        <v>69</v>
      </c>
      <c r="AU757" s="202" t="s">
        <v>78</v>
      </c>
      <c r="AY757" s="201" t="s">
        <v>158</v>
      </c>
      <c r="BK757" s="203">
        <f>SUM(BK758:BK759)</f>
        <v>0</v>
      </c>
    </row>
    <row r="758" s="2" customFormat="1" ht="16.5" customHeight="1">
      <c r="A758" s="40"/>
      <c r="B758" s="41"/>
      <c r="C758" s="206" t="s">
        <v>1242</v>
      </c>
      <c r="D758" s="206" t="s">
        <v>160</v>
      </c>
      <c r="E758" s="207" t="s">
        <v>1243</v>
      </c>
      <c r="F758" s="208" t="s">
        <v>1244</v>
      </c>
      <c r="G758" s="209" t="s">
        <v>369</v>
      </c>
      <c r="H758" s="210">
        <v>1</v>
      </c>
      <c r="I758" s="211"/>
      <c r="J758" s="212">
        <f>ROUND(I758*H758,2)</f>
        <v>0</v>
      </c>
      <c r="K758" s="208" t="s">
        <v>164</v>
      </c>
      <c r="L758" s="46"/>
      <c r="M758" s="213" t="s">
        <v>19</v>
      </c>
      <c r="N758" s="214" t="s">
        <v>41</v>
      </c>
      <c r="O758" s="86"/>
      <c r="P758" s="215">
        <f>O758*H758</f>
        <v>0</v>
      </c>
      <c r="Q758" s="215">
        <v>0.00017255999999999999</v>
      </c>
      <c r="R758" s="215">
        <f>Q758*H758</f>
        <v>0.00017255999999999999</v>
      </c>
      <c r="S758" s="215">
        <v>0.41225000000000001</v>
      </c>
      <c r="T758" s="216">
        <f>S758*H758</f>
        <v>0.41225000000000001</v>
      </c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R758" s="217" t="s">
        <v>266</v>
      </c>
      <c r="AT758" s="217" t="s">
        <v>160</v>
      </c>
      <c r="AU758" s="217" t="s">
        <v>80</v>
      </c>
      <c r="AY758" s="19" t="s">
        <v>158</v>
      </c>
      <c r="BE758" s="218">
        <f>IF(N758="základní",J758,0)</f>
        <v>0</v>
      </c>
      <c r="BF758" s="218">
        <f>IF(N758="snížená",J758,0)</f>
        <v>0</v>
      </c>
      <c r="BG758" s="218">
        <f>IF(N758="zákl. přenesená",J758,0)</f>
        <v>0</v>
      </c>
      <c r="BH758" s="218">
        <f>IF(N758="sníž. přenesená",J758,0)</f>
        <v>0</v>
      </c>
      <c r="BI758" s="218">
        <f>IF(N758="nulová",J758,0)</f>
        <v>0</v>
      </c>
      <c r="BJ758" s="19" t="s">
        <v>78</v>
      </c>
      <c r="BK758" s="218">
        <f>ROUND(I758*H758,2)</f>
        <v>0</v>
      </c>
      <c r="BL758" s="19" t="s">
        <v>266</v>
      </c>
      <c r="BM758" s="217" t="s">
        <v>1245</v>
      </c>
    </row>
    <row r="759" s="2" customFormat="1">
      <c r="A759" s="40"/>
      <c r="B759" s="41"/>
      <c r="C759" s="42"/>
      <c r="D759" s="219" t="s">
        <v>167</v>
      </c>
      <c r="E759" s="42"/>
      <c r="F759" s="220" t="s">
        <v>1246</v>
      </c>
      <c r="G759" s="42"/>
      <c r="H759" s="42"/>
      <c r="I759" s="221"/>
      <c r="J759" s="42"/>
      <c r="K759" s="42"/>
      <c r="L759" s="46"/>
      <c r="M759" s="222"/>
      <c r="N759" s="223"/>
      <c r="O759" s="86"/>
      <c r="P759" s="86"/>
      <c r="Q759" s="86"/>
      <c r="R759" s="86"/>
      <c r="S759" s="86"/>
      <c r="T759" s="87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T759" s="19" t="s">
        <v>167</v>
      </c>
      <c r="AU759" s="19" t="s">
        <v>80</v>
      </c>
    </row>
    <row r="760" s="12" customFormat="1" ht="22.8" customHeight="1">
      <c r="A760" s="12"/>
      <c r="B760" s="190"/>
      <c r="C760" s="191"/>
      <c r="D760" s="192" t="s">
        <v>69</v>
      </c>
      <c r="E760" s="204" t="s">
        <v>1247</v>
      </c>
      <c r="F760" s="204" t="s">
        <v>1248</v>
      </c>
      <c r="G760" s="191"/>
      <c r="H760" s="191"/>
      <c r="I760" s="194"/>
      <c r="J760" s="205">
        <f>BK760</f>
        <v>0</v>
      </c>
      <c r="K760" s="191"/>
      <c r="L760" s="196"/>
      <c r="M760" s="197"/>
      <c r="N760" s="198"/>
      <c r="O760" s="198"/>
      <c r="P760" s="199">
        <f>SUM(P761:P769)</f>
        <v>0</v>
      </c>
      <c r="Q760" s="198"/>
      <c r="R760" s="199">
        <f>SUM(R761:R769)</f>
        <v>0.29825299999999999</v>
      </c>
      <c r="S760" s="198"/>
      <c r="T760" s="200">
        <f>SUM(T761:T769)</f>
        <v>11.3446</v>
      </c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R760" s="201" t="s">
        <v>80</v>
      </c>
      <c r="AT760" s="202" t="s">
        <v>69</v>
      </c>
      <c r="AU760" s="202" t="s">
        <v>78</v>
      </c>
      <c r="AY760" s="201" t="s">
        <v>158</v>
      </c>
      <c r="BK760" s="203">
        <f>SUM(BK761:BK769)</f>
        <v>0</v>
      </c>
    </row>
    <row r="761" s="2" customFormat="1" ht="16.5" customHeight="1">
      <c r="A761" s="40"/>
      <c r="B761" s="41"/>
      <c r="C761" s="206" t="s">
        <v>1249</v>
      </c>
      <c r="D761" s="206" t="s">
        <v>160</v>
      </c>
      <c r="E761" s="207" t="s">
        <v>1250</v>
      </c>
      <c r="F761" s="208" t="s">
        <v>1251</v>
      </c>
      <c r="G761" s="209" t="s">
        <v>249</v>
      </c>
      <c r="H761" s="210">
        <v>140</v>
      </c>
      <c r="I761" s="211"/>
      <c r="J761" s="212">
        <f>ROUND(I761*H761,2)</f>
        <v>0</v>
      </c>
      <c r="K761" s="208" t="s">
        <v>164</v>
      </c>
      <c r="L761" s="46"/>
      <c r="M761" s="213" t="s">
        <v>19</v>
      </c>
      <c r="N761" s="214" t="s">
        <v>41</v>
      </c>
      <c r="O761" s="86"/>
      <c r="P761" s="215">
        <f>O761*H761</f>
        <v>0</v>
      </c>
      <c r="Q761" s="215">
        <v>1.995E-05</v>
      </c>
      <c r="R761" s="215">
        <f>Q761*H761</f>
        <v>0.0027929999999999999</v>
      </c>
      <c r="S761" s="215">
        <v>0.0032000000000000002</v>
      </c>
      <c r="T761" s="216">
        <f>S761*H761</f>
        <v>0.44800000000000001</v>
      </c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R761" s="217" t="s">
        <v>266</v>
      </c>
      <c r="AT761" s="217" t="s">
        <v>160</v>
      </c>
      <c r="AU761" s="217" t="s">
        <v>80</v>
      </c>
      <c r="AY761" s="19" t="s">
        <v>158</v>
      </c>
      <c r="BE761" s="218">
        <f>IF(N761="základní",J761,0)</f>
        <v>0</v>
      </c>
      <c r="BF761" s="218">
        <f>IF(N761="snížená",J761,0)</f>
        <v>0</v>
      </c>
      <c r="BG761" s="218">
        <f>IF(N761="zákl. přenesená",J761,0)</f>
        <v>0</v>
      </c>
      <c r="BH761" s="218">
        <f>IF(N761="sníž. přenesená",J761,0)</f>
        <v>0</v>
      </c>
      <c r="BI761" s="218">
        <f>IF(N761="nulová",J761,0)</f>
        <v>0</v>
      </c>
      <c r="BJ761" s="19" t="s">
        <v>78</v>
      </c>
      <c r="BK761" s="218">
        <f>ROUND(I761*H761,2)</f>
        <v>0</v>
      </c>
      <c r="BL761" s="19" t="s">
        <v>266</v>
      </c>
      <c r="BM761" s="217" t="s">
        <v>1252</v>
      </c>
    </row>
    <row r="762" s="2" customFormat="1">
      <c r="A762" s="40"/>
      <c r="B762" s="41"/>
      <c r="C762" s="42"/>
      <c r="D762" s="219" t="s">
        <v>167</v>
      </c>
      <c r="E762" s="42"/>
      <c r="F762" s="220" t="s">
        <v>1253</v>
      </c>
      <c r="G762" s="42"/>
      <c r="H762" s="42"/>
      <c r="I762" s="221"/>
      <c r="J762" s="42"/>
      <c r="K762" s="42"/>
      <c r="L762" s="46"/>
      <c r="M762" s="222"/>
      <c r="N762" s="223"/>
      <c r="O762" s="86"/>
      <c r="P762" s="86"/>
      <c r="Q762" s="86"/>
      <c r="R762" s="86"/>
      <c r="S762" s="86"/>
      <c r="T762" s="87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T762" s="19" t="s">
        <v>167</v>
      </c>
      <c r="AU762" s="19" t="s">
        <v>80</v>
      </c>
    </row>
    <row r="763" s="14" customFormat="1">
      <c r="A763" s="14"/>
      <c r="B763" s="235"/>
      <c r="C763" s="236"/>
      <c r="D763" s="226" t="s">
        <v>169</v>
      </c>
      <c r="E763" s="237" t="s">
        <v>19</v>
      </c>
      <c r="F763" s="238" t="s">
        <v>1254</v>
      </c>
      <c r="G763" s="236"/>
      <c r="H763" s="239">
        <v>140</v>
      </c>
      <c r="I763" s="240"/>
      <c r="J763" s="236"/>
      <c r="K763" s="236"/>
      <c r="L763" s="241"/>
      <c r="M763" s="242"/>
      <c r="N763" s="243"/>
      <c r="O763" s="243"/>
      <c r="P763" s="243"/>
      <c r="Q763" s="243"/>
      <c r="R763" s="243"/>
      <c r="S763" s="243"/>
      <c r="T763" s="24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5" t="s">
        <v>169</v>
      </c>
      <c r="AU763" s="245" t="s">
        <v>80</v>
      </c>
      <c r="AV763" s="14" t="s">
        <v>80</v>
      </c>
      <c r="AW763" s="14" t="s">
        <v>32</v>
      </c>
      <c r="AX763" s="14" t="s">
        <v>78</v>
      </c>
      <c r="AY763" s="245" t="s">
        <v>158</v>
      </c>
    </row>
    <row r="764" s="2" customFormat="1" ht="16.5" customHeight="1">
      <c r="A764" s="40"/>
      <c r="B764" s="41"/>
      <c r="C764" s="206" t="s">
        <v>1255</v>
      </c>
      <c r="D764" s="206" t="s">
        <v>160</v>
      </c>
      <c r="E764" s="207" t="s">
        <v>1256</v>
      </c>
      <c r="F764" s="208" t="s">
        <v>1257</v>
      </c>
      <c r="G764" s="209" t="s">
        <v>249</v>
      </c>
      <c r="H764" s="210">
        <v>20</v>
      </c>
      <c r="I764" s="211"/>
      <c r="J764" s="212">
        <f>ROUND(I764*H764,2)</f>
        <v>0</v>
      </c>
      <c r="K764" s="208" t="s">
        <v>164</v>
      </c>
      <c r="L764" s="46"/>
      <c r="M764" s="213" t="s">
        <v>19</v>
      </c>
      <c r="N764" s="214" t="s">
        <v>41</v>
      </c>
      <c r="O764" s="86"/>
      <c r="P764" s="215">
        <f>O764*H764</f>
        <v>0</v>
      </c>
      <c r="Q764" s="215">
        <v>0.00014799999999999999</v>
      </c>
      <c r="R764" s="215">
        <f>Q764*H764</f>
        <v>0.00296</v>
      </c>
      <c r="S764" s="215">
        <v>0.039559999999999998</v>
      </c>
      <c r="T764" s="216">
        <f>S764*H764</f>
        <v>0.7911999999999999</v>
      </c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R764" s="217" t="s">
        <v>266</v>
      </c>
      <c r="AT764" s="217" t="s">
        <v>160</v>
      </c>
      <c r="AU764" s="217" t="s">
        <v>80</v>
      </c>
      <c r="AY764" s="19" t="s">
        <v>158</v>
      </c>
      <c r="BE764" s="218">
        <f>IF(N764="základní",J764,0)</f>
        <v>0</v>
      </c>
      <c r="BF764" s="218">
        <f>IF(N764="snížená",J764,0)</f>
        <v>0</v>
      </c>
      <c r="BG764" s="218">
        <f>IF(N764="zákl. přenesená",J764,0)</f>
        <v>0</v>
      </c>
      <c r="BH764" s="218">
        <f>IF(N764="sníž. přenesená",J764,0)</f>
        <v>0</v>
      </c>
      <c r="BI764" s="218">
        <f>IF(N764="nulová",J764,0)</f>
        <v>0</v>
      </c>
      <c r="BJ764" s="19" t="s">
        <v>78</v>
      </c>
      <c r="BK764" s="218">
        <f>ROUND(I764*H764,2)</f>
        <v>0</v>
      </c>
      <c r="BL764" s="19" t="s">
        <v>266</v>
      </c>
      <c r="BM764" s="217" t="s">
        <v>1258</v>
      </c>
    </row>
    <row r="765" s="2" customFormat="1">
      <c r="A765" s="40"/>
      <c r="B765" s="41"/>
      <c r="C765" s="42"/>
      <c r="D765" s="219" t="s">
        <v>167</v>
      </c>
      <c r="E765" s="42"/>
      <c r="F765" s="220" t="s">
        <v>1259</v>
      </c>
      <c r="G765" s="42"/>
      <c r="H765" s="42"/>
      <c r="I765" s="221"/>
      <c r="J765" s="42"/>
      <c r="K765" s="42"/>
      <c r="L765" s="46"/>
      <c r="M765" s="222"/>
      <c r="N765" s="223"/>
      <c r="O765" s="86"/>
      <c r="P765" s="86"/>
      <c r="Q765" s="86"/>
      <c r="R765" s="86"/>
      <c r="S765" s="86"/>
      <c r="T765" s="87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T765" s="19" t="s">
        <v>167</v>
      </c>
      <c r="AU765" s="19" t="s">
        <v>80</v>
      </c>
    </row>
    <row r="766" s="2" customFormat="1" ht="16.5" customHeight="1">
      <c r="A766" s="40"/>
      <c r="B766" s="41"/>
      <c r="C766" s="206" t="s">
        <v>1260</v>
      </c>
      <c r="D766" s="206" t="s">
        <v>160</v>
      </c>
      <c r="E766" s="207" t="s">
        <v>1261</v>
      </c>
      <c r="F766" s="208" t="s">
        <v>1262</v>
      </c>
      <c r="G766" s="209" t="s">
        <v>249</v>
      </c>
      <c r="H766" s="210">
        <v>50</v>
      </c>
      <c r="I766" s="211"/>
      <c r="J766" s="212">
        <f>ROUND(I766*H766,2)</f>
        <v>0</v>
      </c>
      <c r="K766" s="208" t="s">
        <v>164</v>
      </c>
      <c r="L766" s="46"/>
      <c r="M766" s="213" t="s">
        <v>19</v>
      </c>
      <c r="N766" s="214" t="s">
        <v>41</v>
      </c>
      <c r="O766" s="86"/>
      <c r="P766" s="215">
        <f>O766*H766</f>
        <v>0</v>
      </c>
      <c r="Q766" s="215">
        <v>0.00249</v>
      </c>
      <c r="R766" s="215">
        <f>Q766*H766</f>
        <v>0.1245</v>
      </c>
      <c r="S766" s="215">
        <v>0.077979999999999994</v>
      </c>
      <c r="T766" s="216">
        <f>S766*H766</f>
        <v>3.8989999999999996</v>
      </c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R766" s="217" t="s">
        <v>266</v>
      </c>
      <c r="AT766" s="217" t="s">
        <v>160</v>
      </c>
      <c r="AU766" s="217" t="s">
        <v>80</v>
      </c>
      <c r="AY766" s="19" t="s">
        <v>158</v>
      </c>
      <c r="BE766" s="218">
        <f>IF(N766="základní",J766,0)</f>
        <v>0</v>
      </c>
      <c r="BF766" s="218">
        <f>IF(N766="snížená",J766,0)</f>
        <v>0</v>
      </c>
      <c r="BG766" s="218">
        <f>IF(N766="zákl. přenesená",J766,0)</f>
        <v>0</v>
      </c>
      <c r="BH766" s="218">
        <f>IF(N766="sníž. přenesená",J766,0)</f>
        <v>0</v>
      </c>
      <c r="BI766" s="218">
        <f>IF(N766="nulová",J766,0)</f>
        <v>0</v>
      </c>
      <c r="BJ766" s="19" t="s">
        <v>78</v>
      </c>
      <c r="BK766" s="218">
        <f>ROUND(I766*H766,2)</f>
        <v>0</v>
      </c>
      <c r="BL766" s="19" t="s">
        <v>266</v>
      </c>
      <c r="BM766" s="217" t="s">
        <v>1263</v>
      </c>
    </row>
    <row r="767" s="2" customFormat="1">
      <c r="A767" s="40"/>
      <c r="B767" s="41"/>
      <c r="C767" s="42"/>
      <c r="D767" s="219" t="s">
        <v>167</v>
      </c>
      <c r="E767" s="42"/>
      <c r="F767" s="220" t="s">
        <v>1264</v>
      </c>
      <c r="G767" s="42"/>
      <c r="H767" s="42"/>
      <c r="I767" s="221"/>
      <c r="J767" s="42"/>
      <c r="K767" s="42"/>
      <c r="L767" s="46"/>
      <c r="M767" s="222"/>
      <c r="N767" s="223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167</v>
      </c>
      <c r="AU767" s="19" t="s">
        <v>80</v>
      </c>
    </row>
    <row r="768" s="2" customFormat="1" ht="16.5" customHeight="1">
      <c r="A768" s="40"/>
      <c r="B768" s="41"/>
      <c r="C768" s="206" t="s">
        <v>1265</v>
      </c>
      <c r="D768" s="206" t="s">
        <v>160</v>
      </c>
      <c r="E768" s="207" t="s">
        <v>1266</v>
      </c>
      <c r="F768" s="208" t="s">
        <v>1267</v>
      </c>
      <c r="G768" s="209" t="s">
        <v>249</v>
      </c>
      <c r="H768" s="210">
        <v>60</v>
      </c>
      <c r="I768" s="211"/>
      <c r="J768" s="212">
        <f>ROUND(I768*H768,2)</f>
        <v>0</v>
      </c>
      <c r="K768" s="208" t="s">
        <v>164</v>
      </c>
      <c r="L768" s="46"/>
      <c r="M768" s="213" t="s">
        <v>19</v>
      </c>
      <c r="N768" s="214" t="s">
        <v>41</v>
      </c>
      <c r="O768" s="86"/>
      <c r="P768" s="215">
        <f>O768*H768</f>
        <v>0</v>
      </c>
      <c r="Q768" s="215">
        <v>0.0028</v>
      </c>
      <c r="R768" s="215">
        <f>Q768*H768</f>
        <v>0.16800000000000001</v>
      </c>
      <c r="S768" s="215">
        <v>0.10344</v>
      </c>
      <c r="T768" s="216">
        <f>S768*H768</f>
        <v>6.2064000000000004</v>
      </c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R768" s="217" t="s">
        <v>266</v>
      </c>
      <c r="AT768" s="217" t="s">
        <v>160</v>
      </c>
      <c r="AU768" s="217" t="s">
        <v>80</v>
      </c>
      <c r="AY768" s="19" t="s">
        <v>158</v>
      </c>
      <c r="BE768" s="218">
        <f>IF(N768="základní",J768,0)</f>
        <v>0</v>
      </c>
      <c r="BF768" s="218">
        <f>IF(N768="snížená",J768,0)</f>
        <v>0</v>
      </c>
      <c r="BG768" s="218">
        <f>IF(N768="zákl. přenesená",J768,0)</f>
        <v>0</v>
      </c>
      <c r="BH768" s="218">
        <f>IF(N768="sníž. přenesená",J768,0)</f>
        <v>0</v>
      </c>
      <c r="BI768" s="218">
        <f>IF(N768="nulová",J768,0)</f>
        <v>0</v>
      </c>
      <c r="BJ768" s="19" t="s">
        <v>78</v>
      </c>
      <c r="BK768" s="218">
        <f>ROUND(I768*H768,2)</f>
        <v>0</v>
      </c>
      <c r="BL768" s="19" t="s">
        <v>266</v>
      </c>
      <c r="BM768" s="217" t="s">
        <v>1268</v>
      </c>
    </row>
    <row r="769" s="2" customFormat="1">
      <c r="A769" s="40"/>
      <c r="B769" s="41"/>
      <c r="C769" s="42"/>
      <c r="D769" s="219" t="s">
        <v>167</v>
      </c>
      <c r="E769" s="42"/>
      <c r="F769" s="220" t="s">
        <v>1269</v>
      </c>
      <c r="G769" s="42"/>
      <c r="H769" s="42"/>
      <c r="I769" s="221"/>
      <c r="J769" s="42"/>
      <c r="K769" s="42"/>
      <c r="L769" s="46"/>
      <c r="M769" s="222"/>
      <c r="N769" s="223"/>
      <c r="O769" s="86"/>
      <c r="P769" s="86"/>
      <c r="Q769" s="86"/>
      <c r="R769" s="86"/>
      <c r="S769" s="86"/>
      <c r="T769" s="87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T769" s="19" t="s">
        <v>167</v>
      </c>
      <c r="AU769" s="19" t="s">
        <v>80</v>
      </c>
    </row>
    <row r="770" s="12" customFormat="1" ht="22.8" customHeight="1">
      <c r="A770" s="12"/>
      <c r="B770" s="190"/>
      <c r="C770" s="191"/>
      <c r="D770" s="192" t="s">
        <v>69</v>
      </c>
      <c r="E770" s="204" t="s">
        <v>1270</v>
      </c>
      <c r="F770" s="204" t="s">
        <v>1271</v>
      </c>
      <c r="G770" s="191"/>
      <c r="H770" s="191"/>
      <c r="I770" s="194"/>
      <c r="J770" s="205">
        <f>BK770</f>
        <v>0</v>
      </c>
      <c r="K770" s="191"/>
      <c r="L770" s="196"/>
      <c r="M770" s="197"/>
      <c r="N770" s="198"/>
      <c r="O770" s="198"/>
      <c r="P770" s="199">
        <f>SUM(P771:P921)</f>
        <v>0</v>
      </c>
      <c r="Q770" s="198"/>
      <c r="R770" s="199">
        <f>SUM(R771:R921)</f>
        <v>24.49448842184</v>
      </c>
      <c r="S770" s="198"/>
      <c r="T770" s="200">
        <f>SUM(T771:T921)</f>
        <v>16.471170000000001</v>
      </c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R770" s="201" t="s">
        <v>80</v>
      </c>
      <c r="AT770" s="202" t="s">
        <v>69</v>
      </c>
      <c r="AU770" s="202" t="s">
        <v>78</v>
      </c>
      <c r="AY770" s="201" t="s">
        <v>158</v>
      </c>
      <c r="BK770" s="203">
        <f>SUM(BK771:BK921)</f>
        <v>0</v>
      </c>
    </row>
    <row r="771" s="2" customFormat="1" ht="16.5" customHeight="1">
      <c r="A771" s="40"/>
      <c r="B771" s="41"/>
      <c r="C771" s="206" t="s">
        <v>1272</v>
      </c>
      <c r="D771" s="206" t="s">
        <v>160</v>
      </c>
      <c r="E771" s="207" t="s">
        <v>1273</v>
      </c>
      <c r="F771" s="208" t="s">
        <v>1274</v>
      </c>
      <c r="G771" s="209" t="s">
        <v>255</v>
      </c>
      <c r="H771" s="210">
        <v>11.550000000000001</v>
      </c>
      <c r="I771" s="211"/>
      <c r="J771" s="212">
        <f>ROUND(I771*H771,2)</f>
        <v>0</v>
      </c>
      <c r="K771" s="208" t="s">
        <v>164</v>
      </c>
      <c r="L771" s="46"/>
      <c r="M771" s="213" t="s">
        <v>19</v>
      </c>
      <c r="N771" s="214" t="s">
        <v>41</v>
      </c>
      <c r="O771" s="86"/>
      <c r="P771" s="215">
        <f>O771*H771</f>
        <v>0</v>
      </c>
      <c r="Q771" s="215">
        <v>0</v>
      </c>
      <c r="R771" s="215">
        <f>Q771*H771</f>
        <v>0</v>
      </c>
      <c r="S771" s="215">
        <v>0.076999999999999999</v>
      </c>
      <c r="T771" s="216">
        <f>S771*H771</f>
        <v>0.88935000000000008</v>
      </c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R771" s="217" t="s">
        <v>266</v>
      </c>
      <c r="AT771" s="217" t="s">
        <v>160</v>
      </c>
      <c r="AU771" s="217" t="s">
        <v>80</v>
      </c>
      <c r="AY771" s="19" t="s">
        <v>158</v>
      </c>
      <c r="BE771" s="218">
        <f>IF(N771="základní",J771,0)</f>
        <v>0</v>
      </c>
      <c r="BF771" s="218">
        <f>IF(N771="snížená",J771,0)</f>
        <v>0</v>
      </c>
      <c r="BG771" s="218">
        <f>IF(N771="zákl. přenesená",J771,0)</f>
        <v>0</v>
      </c>
      <c r="BH771" s="218">
        <f>IF(N771="sníž. přenesená",J771,0)</f>
        <v>0</v>
      </c>
      <c r="BI771" s="218">
        <f>IF(N771="nulová",J771,0)</f>
        <v>0</v>
      </c>
      <c r="BJ771" s="19" t="s">
        <v>78</v>
      </c>
      <c r="BK771" s="218">
        <f>ROUND(I771*H771,2)</f>
        <v>0</v>
      </c>
      <c r="BL771" s="19" t="s">
        <v>266</v>
      </c>
      <c r="BM771" s="217" t="s">
        <v>1275</v>
      </c>
    </row>
    <row r="772" s="2" customFormat="1">
      <c r="A772" s="40"/>
      <c r="B772" s="41"/>
      <c r="C772" s="42"/>
      <c r="D772" s="219" t="s">
        <v>167</v>
      </c>
      <c r="E772" s="42"/>
      <c r="F772" s="220" t="s">
        <v>1276</v>
      </c>
      <c r="G772" s="42"/>
      <c r="H772" s="42"/>
      <c r="I772" s="221"/>
      <c r="J772" s="42"/>
      <c r="K772" s="42"/>
      <c r="L772" s="46"/>
      <c r="M772" s="222"/>
      <c r="N772" s="223"/>
      <c r="O772" s="86"/>
      <c r="P772" s="86"/>
      <c r="Q772" s="86"/>
      <c r="R772" s="86"/>
      <c r="S772" s="86"/>
      <c r="T772" s="87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T772" s="19" t="s">
        <v>167</v>
      </c>
      <c r="AU772" s="19" t="s">
        <v>80</v>
      </c>
    </row>
    <row r="773" s="14" customFormat="1">
      <c r="A773" s="14"/>
      <c r="B773" s="235"/>
      <c r="C773" s="236"/>
      <c r="D773" s="226" t="s">
        <v>169</v>
      </c>
      <c r="E773" s="237" t="s">
        <v>19</v>
      </c>
      <c r="F773" s="238" t="s">
        <v>1277</v>
      </c>
      <c r="G773" s="236"/>
      <c r="H773" s="239">
        <v>11.550000000000001</v>
      </c>
      <c r="I773" s="240"/>
      <c r="J773" s="236"/>
      <c r="K773" s="236"/>
      <c r="L773" s="241"/>
      <c r="M773" s="242"/>
      <c r="N773" s="243"/>
      <c r="O773" s="243"/>
      <c r="P773" s="243"/>
      <c r="Q773" s="243"/>
      <c r="R773" s="243"/>
      <c r="S773" s="243"/>
      <c r="T773" s="24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45" t="s">
        <v>169</v>
      </c>
      <c r="AU773" s="245" t="s">
        <v>80</v>
      </c>
      <c r="AV773" s="14" t="s">
        <v>80</v>
      </c>
      <c r="AW773" s="14" t="s">
        <v>32</v>
      </c>
      <c r="AX773" s="14" t="s">
        <v>78</v>
      </c>
      <c r="AY773" s="245" t="s">
        <v>158</v>
      </c>
    </row>
    <row r="774" s="2" customFormat="1" ht="21.75" customHeight="1">
      <c r="A774" s="40"/>
      <c r="B774" s="41"/>
      <c r="C774" s="206" t="s">
        <v>1278</v>
      </c>
      <c r="D774" s="206" t="s">
        <v>160</v>
      </c>
      <c r="E774" s="207" t="s">
        <v>1279</v>
      </c>
      <c r="F774" s="208" t="s">
        <v>1280</v>
      </c>
      <c r="G774" s="209" t="s">
        <v>249</v>
      </c>
      <c r="H774" s="210">
        <v>229.80000000000001</v>
      </c>
      <c r="I774" s="211"/>
      <c r="J774" s="212">
        <f>ROUND(I774*H774,2)</f>
        <v>0</v>
      </c>
      <c r="K774" s="208" t="s">
        <v>164</v>
      </c>
      <c r="L774" s="46"/>
      <c r="M774" s="213" t="s">
        <v>19</v>
      </c>
      <c r="N774" s="214" t="s">
        <v>41</v>
      </c>
      <c r="O774" s="86"/>
      <c r="P774" s="215">
        <f>O774*H774</f>
        <v>0</v>
      </c>
      <c r="Q774" s="215">
        <v>0</v>
      </c>
      <c r="R774" s="215">
        <f>Q774*H774</f>
        <v>0</v>
      </c>
      <c r="S774" s="215">
        <v>0.0080000000000000002</v>
      </c>
      <c r="T774" s="216">
        <f>S774*H774</f>
        <v>1.8384</v>
      </c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R774" s="217" t="s">
        <v>165</v>
      </c>
      <c r="AT774" s="217" t="s">
        <v>160</v>
      </c>
      <c r="AU774" s="217" t="s">
        <v>80</v>
      </c>
      <c r="AY774" s="19" t="s">
        <v>158</v>
      </c>
      <c r="BE774" s="218">
        <f>IF(N774="základní",J774,0)</f>
        <v>0</v>
      </c>
      <c r="BF774" s="218">
        <f>IF(N774="snížená",J774,0)</f>
        <v>0</v>
      </c>
      <c r="BG774" s="218">
        <f>IF(N774="zákl. přenesená",J774,0)</f>
        <v>0</v>
      </c>
      <c r="BH774" s="218">
        <f>IF(N774="sníž. přenesená",J774,0)</f>
        <v>0</v>
      </c>
      <c r="BI774" s="218">
        <f>IF(N774="nulová",J774,0)</f>
        <v>0</v>
      </c>
      <c r="BJ774" s="19" t="s">
        <v>78</v>
      </c>
      <c r="BK774" s="218">
        <f>ROUND(I774*H774,2)</f>
        <v>0</v>
      </c>
      <c r="BL774" s="19" t="s">
        <v>165</v>
      </c>
      <c r="BM774" s="217" t="s">
        <v>1281</v>
      </c>
    </row>
    <row r="775" s="2" customFormat="1">
      <c r="A775" s="40"/>
      <c r="B775" s="41"/>
      <c r="C775" s="42"/>
      <c r="D775" s="219" t="s">
        <v>167</v>
      </c>
      <c r="E775" s="42"/>
      <c r="F775" s="220" t="s">
        <v>1282</v>
      </c>
      <c r="G775" s="42"/>
      <c r="H775" s="42"/>
      <c r="I775" s="221"/>
      <c r="J775" s="42"/>
      <c r="K775" s="42"/>
      <c r="L775" s="46"/>
      <c r="M775" s="222"/>
      <c r="N775" s="223"/>
      <c r="O775" s="86"/>
      <c r="P775" s="86"/>
      <c r="Q775" s="86"/>
      <c r="R775" s="86"/>
      <c r="S775" s="86"/>
      <c r="T775" s="87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T775" s="19" t="s">
        <v>167</v>
      </c>
      <c r="AU775" s="19" t="s">
        <v>80</v>
      </c>
    </row>
    <row r="776" s="13" customFormat="1">
      <c r="A776" s="13"/>
      <c r="B776" s="224"/>
      <c r="C776" s="225"/>
      <c r="D776" s="226" t="s">
        <v>169</v>
      </c>
      <c r="E776" s="227" t="s">
        <v>19</v>
      </c>
      <c r="F776" s="228" t="s">
        <v>1283</v>
      </c>
      <c r="G776" s="225"/>
      <c r="H776" s="227" t="s">
        <v>19</v>
      </c>
      <c r="I776" s="229"/>
      <c r="J776" s="225"/>
      <c r="K776" s="225"/>
      <c r="L776" s="230"/>
      <c r="M776" s="231"/>
      <c r="N776" s="232"/>
      <c r="O776" s="232"/>
      <c r="P776" s="232"/>
      <c r="Q776" s="232"/>
      <c r="R776" s="232"/>
      <c r="S776" s="232"/>
      <c r="T776" s="23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4" t="s">
        <v>169</v>
      </c>
      <c r="AU776" s="234" t="s">
        <v>80</v>
      </c>
      <c r="AV776" s="13" t="s">
        <v>78</v>
      </c>
      <c r="AW776" s="13" t="s">
        <v>32</v>
      </c>
      <c r="AX776" s="13" t="s">
        <v>70</v>
      </c>
      <c r="AY776" s="234" t="s">
        <v>158</v>
      </c>
    </row>
    <row r="777" s="14" customFormat="1">
      <c r="A777" s="14"/>
      <c r="B777" s="235"/>
      <c r="C777" s="236"/>
      <c r="D777" s="226" t="s">
        <v>169</v>
      </c>
      <c r="E777" s="237" t="s">
        <v>19</v>
      </c>
      <c r="F777" s="238" t="s">
        <v>1284</v>
      </c>
      <c r="G777" s="236"/>
      <c r="H777" s="239">
        <v>17.600000000000001</v>
      </c>
      <c r="I777" s="240"/>
      <c r="J777" s="236"/>
      <c r="K777" s="236"/>
      <c r="L777" s="241"/>
      <c r="M777" s="242"/>
      <c r="N777" s="243"/>
      <c r="O777" s="243"/>
      <c r="P777" s="243"/>
      <c r="Q777" s="243"/>
      <c r="R777" s="243"/>
      <c r="S777" s="243"/>
      <c r="T777" s="24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5" t="s">
        <v>169</v>
      </c>
      <c r="AU777" s="245" t="s">
        <v>80</v>
      </c>
      <c r="AV777" s="14" t="s">
        <v>80</v>
      </c>
      <c r="AW777" s="14" t="s">
        <v>32</v>
      </c>
      <c r="AX777" s="14" t="s">
        <v>70</v>
      </c>
      <c r="AY777" s="245" t="s">
        <v>158</v>
      </c>
    </row>
    <row r="778" s="13" customFormat="1">
      <c r="A778" s="13"/>
      <c r="B778" s="224"/>
      <c r="C778" s="225"/>
      <c r="D778" s="226" t="s">
        <v>169</v>
      </c>
      <c r="E778" s="227" t="s">
        <v>19</v>
      </c>
      <c r="F778" s="228" t="s">
        <v>1285</v>
      </c>
      <c r="G778" s="225"/>
      <c r="H778" s="227" t="s">
        <v>19</v>
      </c>
      <c r="I778" s="229"/>
      <c r="J778" s="225"/>
      <c r="K778" s="225"/>
      <c r="L778" s="230"/>
      <c r="M778" s="231"/>
      <c r="N778" s="232"/>
      <c r="O778" s="232"/>
      <c r="P778" s="232"/>
      <c r="Q778" s="232"/>
      <c r="R778" s="232"/>
      <c r="S778" s="232"/>
      <c r="T778" s="23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4" t="s">
        <v>169</v>
      </c>
      <c r="AU778" s="234" t="s">
        <v>80</v>
      </c>
      <c r="AV778" s="13" t="s">
        <v>78</v>
      </c>
      <c r="AW778" s="13" t="s">
        <v>32</v>
      </c>
      <c r="AX778" s="13" t="s">
        <v>70</v>
      </c>
      <c r="AY778" s="234" t="s">
        <v>158</v>
      </c>
    </row>
    <row r="779" s="14" customFormat="1">
      <c r="A779" s="14"/>
      <c r="B779" s="235"/>
      <c r="C779" s="236"/>
      <c r="D779" s="226" t="s">
        <v>169</v>
      </c>
      <c r="E779" s="237" t="s">
        <v>19</v>
      </c>
      <c r="F779" s="238" t="s">
        <v>1286</v>
      </c>
      <c r="G779" s="236"/>
      <c r="H779" s="239">
        <v>22.199999999999999</v>
      </c>
      <c r="I779" s="240"/>
      <c r="J779" s="236"/>
      <c r="K779" s="236"/>
      <c r="L779" s="241"/>
      <c r="M779" s="242"/>
      <c r="N779" s="243"/>
      <c r="O779" s="243"/>
      <c r="P779" s="243"/>
      <c r="Q779" s="243"/>
      <c r="R779" s="243"/>
      <c r="S779" s="243"/>
      <c r="T779" s="24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45" t="s">
        <v>169</v>
      </c>
      <c r="AU779" s="245" t="s">
        <v>80</v>
      </c>
      <c r="AV779" s="14" t="s">
        <v>80</v>
      </c>
      <c r="AW779" s="14" t="s">
        <v>32</v>
      </c>
      <c r="AX779" s="14" t="s">
        <v>70</v>
      </c>
      <c r="AY779" s="245" t="s">
        <v>158</v>
      </c>
    </row>
    <row r="780" s="13" customFormat="1">
      <c r="A780" s="13"/>
      <c r="B780" s="224"/>
      <c r="C780" s="225"/>
      <c r="D780" s="226" t="s">
        <v>169</v>
      </c>
      <c r="E780" s="227" t="s">
        <v>19</v>
      </c>
      <c r="F780" s="228" t="s">
        <v>1287</v>
      </c>
      <c r="G780" s="225"/>
      <c r="H780" s="227" t="s">
        <v>19</v>
      </c>
      <c r="I780" s="229"/>
      <c r="J780" s="225"/>
      <c r="K780" s="225"/>
      <c r="L780" s="230"/>
      <c r="M780" s="231"/>
      <c r="N780" s="232"/>
      <c r="O780" s="232"/>
      <c r="P780" s="232"/>
      <c r="Q780" s="232"/>
      <c r="R780" s="232"/>
      <c r="S780" s="232"/>
      <c r="T780" s="23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4" t="s">
        <v>169</v>
      </c>
      <c r="AU780" s="234" t="s">
        <v>80</v>
      </c>
      <c r="AV780" s="13" t="s">
        <v>78</v>
      </c>
      <c r="AW780" s="13" t="s">
        <v>32</v>
      </c>
      <c r="AX780" s="13" t="s">
        <v>70</v>
      </c>
      <c r="AY780" s="234" t="s">
        <v>158</v>
      </c>
    </row>
    <row r="781" s="14" customFormat="1">
      <c r="A781" s="14"/>
      <c r="B781" s="235"/>
      <c r="C781" s="236"/>
      <c r="D781" s="226" t="s">
        <v>169</v>
      </c>
      <c r="E781" s="237" t="s">
        <v>19</v>
      </c>
      <c r="F781" s="238" t="s">
        <v>1288</v>
      </c>
      <c r="G781" s="236"/>
      <c r="H781" s="239">
        <v>190</v>
      </c>
      <c r="I781" s="240"/>
      <c r="J781" s="236"/>
      <c r="K781" s="236"/>
      <c r="L781" s="241"/>
      <c r="M781" s="242"/>
      <c r="N781" s="243"/>
      <c r="O781" s="243"/>
      <c r="P781" s="243"/>
      <c r="Q781" s="243"/>
      <c r="R781" s="243"/>
      <c r="S781" s="243"/>
      <c r="T781" s="24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5" t="s">
        <v>169</v>
      </c>
      <c r="AU781" s="245" t="s">
        <v>80</v>
      </c>
      <c r="AV781" s="14" t="s">
        <v>80</v>
      </c>
      <c r="AW781" s="14" t="s">
        <v>32</v>
      </c>
      <c r="AX781" s="14" t="s">
        <v>70</v>
      </c>
      <c r="AY781" s="245" t="s">
        <v>158</v>
      </c>
    </row>
    <row r="782" s="15" customFormat="1">
      <c r="A782" s="15"/>
      <c r="B782" s="246"/>
      <c r="C782" s="247"/>
      <c r="D782" s="226" t="s">
        <v>169</v>
      </c>
      <c r="E782" s="248" t="s">
        <v>19</v>
      </c>
      <c r="F782" s="249" t="s">
        <v>179</v>
      </c>
      <c r="G782" s="247"/>
      <c r="H782" s="250">
        <v>229.80000000000001</v>
      </c>
      <c r="I782" s="251"/>
      <c r="J782" s="247"/>
      <c r="K782" s="247"/>
      <c r="L782" s="252"/>
      <c r="M782" s="253"/>
      <c r="N782" s="254"/>
      <c r="O782" s="254"/>
      <c r="P782" s="254"/>
      <c r="Q782" s="254"/>
      <c r="R782" s="254"/>
      <c r="S782" s="254"/>
      <c r="T782" s="25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T782" s="256" t="s">
        <v>169</v>
      </c>
      <c r="AU782" s="256" t="s">
        <v>80</v>
      </c>
      <c r="AV782" s="15" t="s">
        <v>165</v>
      </c>
      <c r="AW782" s="15" t="s">
        <v>32</v>
      </c>
      <c r="AX782" s="15" t="s">
        <v>78</v>
      </c>
      <c r="AY782" s="256" t="s">
        <v>158</v>
      </c>
    </row>
    <row r="783" s="2" customFormat="1" ht="24.15" customHeight="1">
      <c r="A783" s="40"/>
      <c r="B783" s="41"/>
      <c r="C783" s="206" t="s">
        <v>1289</v>
      </c>
      <c r="D783" s="206" t="s">
        <v>160</v>
      </c>
      <c r="E783" s="207" t="s">
        <v>1290</v>
      </c>
      <c r="F783" s="208" t="s">
        <v>1291</v>
      </c>
      <c r="G783" s="209" t="s">
        <v>249</v>
      </c>
      <c r="H783" s="210">
        <v>311.52999999999997</v>
      </c>
      <c r="I783" s="211"/>
      <c r="J783" s="212">
        <f>ROUND(I783*H783,2)</f>
        <v>0</v>
      </c>
      <c r="K783" s="208" t="s">
        <v>164</v>
      </c>
      <c r="L783" s="46"/>
      <c r="M783" s="213" t="s">
        <v>19</v>
      </c>
      <c r="N783" s="214" t="s">
        <v>41</v>
      </c>
      <c r="O783" s="86"/>
      <c r="P783" s="215">
        <f>O783*H783</f>
        <v>0</v>
      </c>
      <c r="Q783" s="215">
        <v>0</v>
      </c>
      <c r="R783" s="215">
        <f>Q783*H783</f>
        <v>0</v>
      </c>
      <c r="S783" s="215">
        <v>0.014</v>
      </c>
      <c r="T783" s="216">
        <f>S783*H783</f>
        <v>4.3614199999999999</v>
      </c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R783" s="217" t="s">
        <v>266</v>
      </c>
      <c r="AT783" s="217" t="s">
        <v>160</v>
      </c>
      <c r="AU783" s="217" t="s">
        <v>80</v>
      </c>
      <c r="AY783" s="19" t="s">
        <v>158</v>
      </c>
      <c r="BE783" s="218">
        <f>IF(N783="základní",J783,0)</f>
        <v>0</v>
      </c>
      <c r="BF783" s="218">
        <f>IF(N783="snížená",J783,0)</f>
        <v>0</v>
      </c>
      <c r="BG783" s="218">
        <f>IF(N783="zákl. přenesená",J783,0)</f>
        <v>0</v>
      </c>
      <c r="BH783" s="218">
        <f>IF(N783="sníž. přenesená",J783,0)</f>
        <v>0</v>
      </c>
      <c r="BI783" s="218">
        <f>IF(N783="nulová",J783,0)</f>
        <v>0</v>
      </c>
      <c r="BJ783" s="19" t="s">
        <v>78</v>
      </c>
      <c r="BK783" s="218">
        <f>ROUND(I783*H783,2)</f>
        <v>0</v>
      </c>
      <c r="BL783" s="19" t="s">
        <v>266</v>
      </c>
      <c r="BM783" s="217" t="s">
        <v>1292</v>
      </c>
    </row>
    <row r="784" s="2" customFormat="1">
      <c r="A784" s="40"/>
      <c r="B784" s="41"/>
      <c r="C784" s="42"/>
      <c r="D784" s="219" t="s">
        <v>167</v>
      </c>
      <c r="E784" s="42"/>
      <c r="F784" s="220" t="s">
        <v>1293</v>
      </c>
      <c r="G784" s="42"/>
      <c r="H784" s="42"/>
      <c r="I784" s="221"/>
      <c r="J784" s="42"/>
      <c r="K784" s="42"/>
      <c r="L784" s="46"/>
      <c r="M784" s="222"/>
      <c r="N784" s="223"/>
      <c r="O784" s="86"/>
      <c r="P784" s="86"/>
      <c r="Q784" s="86"/>
      <c r="R784" s="86"/>
      <c r="S784" s="86"/>
      <c r="T784" s="87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T784" s="19" t="s">
        <v>167</v>
      </c>
      <c r="AU784" s="19" t="s">
        <v>80</v>
      </c>
    </row>
    <row r="785" s="13" customFormat="1">
      <c r="A785" s="13"/>
      <c r="B785" s="224"/>
      <c r="C785" s="225"/>
      <c r="D785" s="226" t="s">
        <v>169</v>
      </c>
      <c r="E785" s="227" t="s">
        <v>19</v>
      </c>
      <c r="F785" s="228" t="s">
        <v>1294</v>
      </c>
      <c r="G785" s="225"/>
      <c r="H785" s="227" t="s">
        <v>19</v>
      </c>
      <c r="I785" s="229"/>
      <c r="J785" s="225"/>
      <c r="K785" s="225"/>
      <c r="L785" s="230"/>
      <c r="M785" s="231"/>
      <c r="N785" s="232"/>
      <c r="O785" s="232"/>
      <c r="P785" s="232"/>
      <c r="Q785" s="232"/>
      <c r="R785" s="232"/>
      <c r="S785" s="232"/>
      <c r="T785" s="23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4" t="s">
        <v>169</v>
      </c>
      <c r="AU785" s="234" t="s">
        <v>80</v>
      </c>
      <c r="AV785" s="13" t="s">
        <v>78</v>
      </c>
      <c r="AW785" s="13" t="s">
        <v>32</v>
      </c>
      <c r="AX785" s="13" t="s">
        <v>70</v>
      </c>
      <c r="AY785" s="234" t="s">
        <v>158</v>
      </c>
    </row>
    <row r="786" s="14" customFormat="1">
      <c r="A786" s="14"/>
      <c r="B786" s="235"/>
      <c r="C786" s="236"/>
      <c r="D786" s="226" t="s">
        <v>169</v>
      </c>
      <c r="E786" s="237" t="s">
        <v>19</v>
      </c>
      <c r="F786" s="238" t="s">
        <v>1295</v>
      </c>
      <c r="G786" s="236"/>
      <c r="H786" s="239">
        <v>22</v>
      </c>
      <c r="I786" s="240"/>
      <c r="J786" s="236"/>
      <c r="K786" s="236"/>
      <c r="L786" s="241"/>
      <c r="M786" s="242"/>
      <c r="N786" s="243"/>
      <c r="O786" s="243"/>
      <c r="P786" s="243"/>
      <c r="Q786" s="243"/>
      <c r="R786" s="243"/>
      <c r="S786" s="243"/>
      <c r="T786" s="24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45" t="s">
        <v>169</v>
      </c>
      <c r="AU786" s="245" t="s">
        <v>80</v>
      </c>
      <c r="AV786" s="14" t="s">
        <v>80</v>
      </c>
      <c r="AW786" s="14" t="s">
        <v>32</v>
      </c>
      <c r="AX786" s="14" t="s">
        <v>70</v>
      </c>
      <c r="AY786" s="245" t="s">
        <v>158</v>
      </c>
    </row>
    <row r="787" s="13" customFormat="1">
      <c r="A787" s="13"/>
      <c r="B787" s="224"/>
      <c r="C787" s="225"/>
      <c r="D787" s="226" t="s">
        <v>169</v>
      </c>
      <c r="E787" s="227" t="s">
        <v>19</v>
      </c>
      <c r="F787" s="228" t="s">
        <v>1296</v>
      </c>
      <c r="G787" s="225"/>
      <c r="H787" s="227" t="s">
        <v>19</v>
      </c>
      <c r="I787" s="229"/>
      <c r="J787" s="225"/>
      <c r="K787" s="225"/>
      <c r="L787" s="230"/>
      <c r="M787" s="231"/>
      <c r="N787" s="232"/>
      <c r="O787" s="232"/>
      <c r="P787" s="232"/>
      <c r="Q787" s="232"/>
      <c r="R787" s="232"/>
      <c r="S787" s="232"/>
      <c r="T787" s="23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4" t="s">
        <v>169</v>
      </c>
      <c r="AU787" s="234" t="s">
        <v>80</v>
      </c>
      <c r="AV787" s="13" t="s">
        <v>78</v>
      </c>
      <c r="AW787" s="13" t="s">
        <v>32</v>
      </c>
      <c r="AX787" s="13" t="s">
        <v>70</v>
      </c>
      <c r="AY787" s="234" t="s">
        <v>158</v>
      </c>
    </row>
    <row r="788" s="14" customFormat="1">
      <c r="A788" s="14"/>
      <c r="B788" s="235"/>
      <c r="C788" s="236"/>
      <c r="D788" s="226" t="s">
        <v>169</v>
      </c>
      <c r="E788" s="237" t="s">
        <v>19</v>
      </c>
      <c r="F788" s="238" t="s">
        <v>548</v>
      </c>
      <c r="G788" s="236"/>
      <c r="H788" s="239">
        <v>60</v>
      </c>
      <c r="I788" s="240"/>
      <c r="J788" s="236"/>
      <c r="K788" s="236"/>
      <c r="L788" s="241"/>
      <c r="M788" s="242"/>
      <c r="N788" s="243"/>
      <c r="O788" s="243"/>
      <c r="P788" s="243"/>
      <c r="Q788" s="243"/>
      <c r="R788" s="243"/>
      <c r="S788" s="243"/>
      <c r="T788" s="24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5" t="s">
        <v>169</v>
      </c>
      <c r="AU788" s="245" t="s">
        <v>80</v>
      </c>
      <c r="AV788" s="14" t="s">
        <v>80</v>
      </c>
      <c r="AW788" s="14" t="s">
        <v>32</v>
      </c>
      <c r="AX788" s="14" t="s">
        <v>70</v>
      </c>
      <c r="AY788" s="245" t="s">
        <v>158</v>
      </c>
    </row>
    <row r="789" s="13" customFormat="1">
      <c r="A789" s="13"/>
      <c r="B789" s="224"/>
      <c r="C789" s="225"/>
      <c r="D789" s="226" t="s">
        <v>169</v>
      </c>
      <c r="E789" s="227" t="s">
        <v>19</v>
      </c>
      <c r="F789" s="228" t="s">
        <v>1297</v>
      </c>
      <c r="G789" s="225"/>
      <c r="H789" s="227" t="s">
        <v>19</v>
      </c>
      <c r="I789" s="229"/>
      <c r="J789" s="225"/>
      <c r="K789" s="225"/>
      <c r="L789" s="230"/>
      <c r="M789" s="231"/>
      <c r="N789" s="232"/>
      <c r="O789" s="232"/>
      <c r="P789" s="232"/>
      <c r="Q789" s="232"/>
      <c r="R789" s="232"/>
      <c r="S789" s="232"/>
      <c r="T789" s="23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4" t="s">
        <v>169</v>
      </c>
      <c r="AU789" s="234" t="s">
        <v>80</v>
      </c>
      <c r="AV789" s="13" t="s">
        <v>78</v>
      </c>
      <c r="AW789" s="13" t="s">
        <v>32</v>
      </c>
      <c r="AX789" s="13" t="s">
        <v>70</v>
      </c>
      <c r="AY789" s="234" t="s">
        <v>158</v>
      </c>
    </row>
    <row r="790" s="14" customFormat="1">
      <c r="A790" s="14"/>
      <c r="B790" s="235"/>
      <c r="C790" s="236"/>
      <c r="D790" s="226" t="s">
        <v>169</v>
      </c>
      <c r="E790" s="237" t="s">
        <v>19</v>
      </c>
      <c r="F790" s="238" t="s">
        <v>1298</v>
      </c>
      <c r="G790" s="236"/>
      <c r="H790" s="239">
        <v>20</v>
      </c>
      <c r="I790" s="240"/>
      <c r="J790" s="236"/>
      <c r="K790" s="236"/>
      <c r="L790" s="241"/>
      <c r="M790" s="242"/>
      <c r="N790" s="243"/>
      <c r="O790" s="243"/>
      <c r="P790" s="243"/>
      <c r="Q790" s="243"/>
      <c r="R790" s="243"/>
      <c r="S790" s="243"/>
      <c r="T790" s="24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45" t="s">
        <v>169</v>
      </c>
      <c r="AU790" s="245" t="s">
        <v>80</v>
      </c>
      <c r="AV790" s="14" t="s">
        <v>80</v>
      </c>
      <c r="AW790" s="14" t="s">
        <v>32</v>
      </c>
      <c r="AX790" s="14" t="s">
        <v>70</v>
      </c>
      <c r="AY790" s="245" t="s">
        <v>158</v>
      </c>
    </row>
    <row r="791" s="13" customFormat="1">
      <c r="A791" s="13"/>
      <c r="B791" s="224"/>
      <c r="C791" s="225"/>
      <c r="D791" s="226" t="s">
        <v>169</v>
      </c>
      <c r="E791" s="227" t="s">
        <v>19</v>
      </c>
      <c r="F791" s="228" t="s">
        <v>1299</v>
      </c>
      <c r="G791" s="225"/>
      <c r="H791" s="227" t="s">
        <v>19</v>
      </c>
      <c r="I791" s="229"/>
      <c r="J791" s="225"/>
      <c r="K791" s="225"/>
      <c r="L791" s="230"/>
      <c r="M791" s="231"/>
      <c r="N791" s="232"/>
      <c r="O791" s="232"/>
      <c r="P791" s="232"/>
      <c r="Q791" s="232"/>
      <c r="R791" s="232"/>
      <c r="S791" s="232"/>
      <c r="T791" s="23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4" t="s">
        <v>169</v>
      </c>
      <c r="AU791" s="234" t="s">
        <v>80</v>
      </c>
      <c r="AV791" s="13" t="s">
        <v>78</v>
      </c>
      <c r="AW791" s="13" t="s">
        <v>32</v>
      </c>
      <c r="AX791" s="13" t="s">
        <v>70</v>
      </c>
      <c r="AY791" s="234" t="s">
        <v>158</v>
      </c>
    </row>
    <row r="792" s="14" customFormat="1">
      <c r="A792" s="14"/>
      <c r="B792" s="235"/>
      <c r="C792" s="236"/>
      <c r="D792" s="226" t="s">
        <v>169</v>
      </c>
      <c r="E792" s="237" t="s">
        <v>19</v>
      </c>
      <c r="F792" s="238" t="s">
        <v>1300</v>
      </c>
      <c r="G792" s="236"/>
      <c r="H792" s="239">
        <v>88.894999999999996</v>
      </c>
      <c r="I792" s="240"/>
      <c r="J792" s="236"/>
      <c r="K792" s="236"/>
      <c r="L792" s="241"/>
      <c r="M792" s="242"/>
      <c r="N792" s="243"/>
      <c r="O792" s="243"/>
      <c r="P792" s="243"/>
      <c r="Q792" s="243"/>
      <c r="R792" s="243"/>
      <c r="S792" s="243"/>
      <c r="T792" s="24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5" t="s">
        <v>169</v>
      </c>
      <c r="AU792" s="245" t="s">
        <v>80</v>
      </c>
      <c r="AV792" s="14" t="s">
        <v>80</v>
      </c>
      <c r="AW792" s="14" t="s">
        <v>32</v>
      </c>
      <c r="AX792" s="14" t="s">
        <v>70</v>
      </c>
      <c r="AY792" s="245" t="s">
        <v>158</v>
      </c>
    </row>
    <row r="793" s="14" customFormat="1">
      <c r="A793" s="14"/>
      <c r="B793" s="235"/>
      <c r="C793" s="236"/>
      <c r="D793" s="226" t="s">
        <v>169</v>
      </c>
      <c r="E793" s="237" t="s">
        <v>19</v>
      </c>
      <c r="F793" s="238" t="s">
        <v>1301</v>
      </c>
      <c r="G793" s="236"/>
      <c r="H793" s="239">
        <v>59.109999999999999</v>
      </c>
      <c r="I793" s="240"/>
      <c r="J793" s="236"/>
      <c r="K793" s="236"/>
      <c r="L793" s="241"/>
      <c r="M793" s="242"/>
      <c r="N793" s="243"/>
      <c r="O793" s="243"/>
      <c r="P793" s="243"/>
      <c r="Q793" s="243"/>
      <c r="R793" s="243"/>
      <c r="S793" s="243"/>
      <c r="T793" s="24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45" t="s">
        <v>169</v>
      </c>
      <c r="AU793" s="245" t="s">
        <v>80</v>
      </c>
      <c r="AV793" s="14" t="s">
        <v>80</v>
      </c>
      <c r="AW793" s="14" t="s">
        <v>32</v>
      </c>
      <c r="AX793" s="14" t="s">
        <v>70</v>
      </c>
      <c r="AY793" s="245" t="s">
        <v>158</v>
      </c>
    </row>
    <row r="794" s="14" customFormat="1">
      <c r="A794" s="14"/>
      <c r="B794" s="235"/>
      <c r="C794" s="236"/>
      <c r="D794" s="226" t="s">
        <v>169</v>
      </c>
      <c r="E794" s="237" t="s">
        <v>19</v>
      </c>
      <c r="F794" s="238" t="s">
        <v>1302</v>
      </c>
      <c r="G794" s="236"/>
      <c r="H794" s="239">
        <v>61.524999999999999</v>
      </c>
      <c r="I794" s="240"/>
      <c r="J794" s="236"/>
      <c r="K794" s="236"/>
      <c r="L794" s="241"/>
      <c r="M794" s="242"/>
      <c r="N794" s="243"/>
      <c r="O794" s="243"/>
      <c r="P794" s="243"/>
      <c r="Q794" s="243"/>
      <c r="R794" s="243"/>
      <c r="S794" s="243"/>
      <c r="T794" s="24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5" t="s">
        <v>169</v>
      </c>
      <c r="AU794" s="245" t="s">
        <v>80</v>
      </c>
      <c r="AV794" s="14" t="s">
        <v>80</v>
      </c>
      <c r="AW794" s="14" t="s">
        <v>32</v>
      </c>
      <c r="AX794" s="14" t="s">
        <v>70</v>
      </c>
      <c r="AY794" s="245" t="s">
        <v>158</v>
      </c>
    </row>
    <row r="795" s="15" customFormat="1">
      <c r="A795" s="15"/>
      <c r="B795" s="246"/>
      <c r="C795" s="247"/>
      <c r="D795" s="226" t="s">
        <v>169</v>
      </c>
      <c r="E795" s="248" t="s">
        <v>19</v>
      </c>
      <c r="F795" s="249" t="s">
        <v>179</v>
      </c>
      <c r="G795" s="247"/>
      <c r="H795" s="250">
        <v>311.52999999999997</v>
      </c>
      <c r="I795" s="251"/>
      <c r="J795" s="247"/>
      <c r="K795" s="247"/>
      <c r="L795" s="252"/>
      <c r="M795" s="253"/>
      <c r="N795" s="254"/>
      <c r="O795" s="254"/>
      <c r="P795" s="254"/>
      <c r="Q795" s="254"/>
      <c r="R795" s="254"/>
      <c r="S795" s="254"/>
      <c r="T795" s="25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56" t="s">
        <v>169</v>
      </c>
      <c r="AU795" s="256" t="s">
        <v>80</v>
      </c>
      <c r="AV795" s="15" t="s">
        <v>165</v>
      </c>
      <c r="AW795" s="15" t="s">
        <v>32</v>
      </c>
      <c r="AX795" s="15" t="s">
        <v>78</v>
      </c>
      <c r="AY795" s="256" t="s">
        <v>158</v>
      </c>
    </row>
    <row r="796" s="2" customFormat="1" ht="24.15" customHeight="1">
      <c r="A796" s="40"/>
      <c r="B796" s="41"/>
      <c r="C796" s="206" t="s">
        <v>1303</v>
      </c>
      <c r="D796" s="206" t="s">
        <v>160</v>
      </c>
      <c r="E796" s="207" t="s">
        <v>1304</v>
      </c>
      <c r="F796" s="208" t="s">
        <v>1305</v>
      </c>
      <c r="G796" s="209" t="s">
        <v>249</v>
      </c>
      <c r="H796" s="210">
        <v>35</v>
      </c>
      <c r="I796" s="211"/>
      <c r="J796" s="212">
        <f>ROUND(I796*H796,2)</f>
        <v>0</v>
      </c>
      <c r="K796" s="208" t="s">
        <v>164</v>
      </c>
      <c r="L796" s="46"/>
      <c r="M796" s="213" t="s">
        <v>19</v>
      </c>
      <c r="N796" s="214" t="s">
        <v>41</v>
      </c>
      <c r="O796" s="86"/>
      <c r="P796" s="215">
        <f>O796*H796</f>
        <v>0</v>
      </c>
      <c r="Q796" s="215">
        <v>0</v>
      </c>
      <c r="R796" s="215">
        <f>Q796*H796</f>
        <v>0</v>
      </c>
      <c r="S796" s="215">
        <v>0.024</v>
      </c>
      <c r="T796" s="216">
        <f>S796*H796</f>
        <v>0.83999999999999997</v>
      </c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R796" s="217" t="s">
        <v>266</v>
      </c>
      <c r="AT796" s="217" t="s">
        <v>160</v>
      </c>
      <c r="AU796" s="217" t="s">
        <v>80</v>
      </c>
      <c r="AY796" s="19" t="s">
        <v>158</v>
      </c>
      <c r="BE796" s="218">
        <f>IF(N796="základní",J796,0)</f>
        <v>0</v>
      </c>
      <c r="BF796" s="218">
        <f>IF(N796="snížená",J796,0)</f>
        <v>0</v>
      </c>
      <c r="BG796" s="218">
        <f>IF(N796="zákl. přenesená",J796,0)</f>
        <v>0</v>
      </c>
      <c r="BH796" s="218">
        <f>IF(N796="sníž. přenesená",J796,0)</f>
        <v>0</v>
      </c>
      <c r="BI796" s="218">
        <f>IF(N796="nulová",J796,0)</f>
        <v>0</v>
      </c>
      <c r="BJ796" s="19" t="s">
        <v>78</v>
      </c>
      <c r="BK796" s="218">
        <f>ROUND(I796*H796,2)</f>
        <v>0</v>
      </c>
      <c r="BL796" s="19" t="s">
        <v>266</v>
      </c>
      <c r="BM796" s="217" t="s">
        <v>1306</v>
      </c>
    </row>
    <row r="797" s="2" customFormat="1">
      <c r="A797" s="40"/>
      <c r="B797" s="41"/>
      <c r="C797" s="42"/>
      <c r="D797" s="219" t="s">
        <v>167</v>
      </c>
      <c r="E797" s="42"/>
      <c r="F797" s="220" t="s">
        <v>1307</v>
      </c>
      <c r="G797" s="42"/>
      <c r="H797" s="42"/>
      <c r="I797" s="221"/>
      <c r="J797" s="42"/>
      <c r="K797" s="42"/>
      <c r="L797" s="46"/>
      <c r="M797" s="222"/>
      <c r="N797" s="223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167</v>
      </c>
      <c r="AU797" s="19" t="s">
        <v>80</v>
      </c>
    </row>
    <row r="798" s="13" customFormat="1">
      <c r="A798" s="13"/>
      <c r="B798" s="224"/>
      <c r="C798" s="225"/>
      <c r="D798" s="226" t="s">
        <v>169</v>
      </c>
      <c r="E798" s="227" t="s">
        <v>19</v>
      </c>
      <c r="F798" s="228" t="s">
        <v>1308</v>
      </c>
      <c r="G798" s="225"/>
      <c r="H798" s="227" t="s">
        <v>19</v>
      </c>
      <c r="I798" s="229"/>
      <c r="J798" s="225"/>
      <c r="K798" s="225"/>
      <c r="L798" s="230"/>
      <c r="M798" s="231"/>
      <c r="N798" s="232"/>
      <c r="O798" s="232"/>
      <c r="P798" s="232"/>
      <c r="Q798" s="232"/>
      <c r="R798" s="232"/>
      <c r="S798" s="232"/>
      <c r="T798" s="23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4" t="s">
        <v>169</v>
      </c>
      <c r="AU798" s="234" t="s">
        <v>80</v>
      </c>
      <c r="AV798" s="13" t="s">
        <v>78</v>
      </c>
      <c r="AW798" s="13" t="s">
        <v>32</v>
      </c>
      <c r="AX798" s="13" t="s">
        <v>70</v>
      </c>
      <c r="AY798" s="234" t="s">
        <v>158</v>
      </c>
    </row>
    <row r="799" s="14" customFormat="1">
      <c r="A799" s="14"/>
      <c r="B799" s="235"/>
      <c r="C799" s="236"/>
      <c r="D799" s="226" t="s">
        <v>169</v>
      </c>
      <c r="E799" s="237" t="s">
        <v>19</v>
      </c>
      <c r="F799" s="238" t="s">
        <v>1309</v>
      </c>
      <c r="G799" s="236"/>
      <c r="H799" s="239">
        <v>35</v>
      </c>
      <c r="I799" s="240"/>
      <c r="J799" s="236"/>
      <c r="K799" s="236"/>
      <c r="L799" s="241"/>
      <c r="M799" s="242"/>
      <c r="N799" s="243"/>
      <c r="O799" s="243"/>
      <c r="P799" s="243"/>
      <c r="Q799" s="243"/>
      <c r="R799" s="243"/>
      <c r="S799" s="243"/>
      <c r="T799" s="24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5" t="s">
        <v>169</v>
      </c>
      <c r="AU799" s="245" t="s">
        <v>80</v>
      </c>
      <c r="AV799" s="14" t="s">
        <v>80</v>
      </c>
      <c r="AW799" s="14" t="s">
        <v>32</v>
      </c>
      <c r="AX799" s="14" t="s">
        <v>78</v>
      </c>
      <c r="AY799" s="245" t="s">
        <v>158</v>
      </c>
    </row>
    <row r="800" s="2" customFormat="1" ht="24.15" customHeight="1">
      <c r="A800" s="40"/>
      <c r="B800" s="41"/>
      <c r="C800" s="206" t="s">
        <v>1310</v>
      </c>
      <c r="D800" s="206" t="s">
        <v>160</v>
      </c>
      <c r="E800" s="207" t="s">
        <v>1311</v>
      </c>
      <c r="F800" s="208" t="s">
        <v>1312</v>
      </c>
      <c r="G800" s="209" t="s">
        <v>249</v>
      </c>
      <c r="H800" s="210">
        <v>18</v>
      </c>
      <c r="I800" s="211"/>
      <c r="J800" s="212">
        <f>ROUND(I800*H800,2)</f>
        <v>0</v>
      </c>
      <c r="K800" s="208" t="s">
        <v>164</v>
      </c>
      <c r="L800" s="46"/>
      <c r="M800" s="213" t="s">
        <v>19</v>
      </c>
      <c r="N800" s="214" t="s">
        <v>41</v>
      </c>
      <c r="O800" s="86"/>
      <c r="P800" s="215">
        <f>O800*H800</f>
        <v>0</v>
      </c>
      <c r="Q800" s="215">
        <v>0</v>
      </c>
      <c r="R800" s="215">
        <f>Q800*H800</f>
        <v>0</v>
      </c>
      <c r="S800" s="215">
        <v>0.0040000000000000001</v>
      </c>
      <c r="T800" s="216">
        <f>S800*H800</f>
        <v>0.072000000000000008</v>
      </c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R800" s="217" t="s">
        <v>266</v>
      </c>
      <c r="AT800" s="217" t="s">
        <v>160</v>
      </c>
      <c r="AU800" s="217" t="s">
        <v>80</v>
      </c>
      <c r="AY800" s="19" t="s">
        <v>158</v>
      </c>
      <c r="BE800" s="218">
        <f>IF(N800="základní",J800,0)</f>
        <v>0</v>
      </c>
      <c r="BF800" s="218">
        <f>IF(N800="snížená",J800,0)</f>
        <v>0</v>
      </c>
      <c r="BG800" s="218">
        <f>IF(N800="zákl. přenesená",J800,0)</f>
        <v>0</v>
      </c>
      <c r="BH800" s="218">
        <f>IF(N800="sníž. přenesená",J800,0)</f>
        <v>0</v>
      </c>
      <c r="BI800" s="218">
        <f>IF(N800="nulová",J800,0)</f>
        <v>0</v>
      </c>
      <c r="BJ800" s="19" t="s">
        <v>78</v>
      </c>
      <c r="BK800" s="218">
        <f>ROUND(I800*H800,2)</f>
        <v>0</v>
      </c>
      <c r="BL800" s="19" t="s">
        <v>266</v>
      </c>
      <c r="BM800" s="217" t="s">
        <v>1313</v>
      </c>
    </row>
    <row r="801" s="2" customFormat="1">
      <c r="A801" s="40"/>
      <c r="B801" s="41"/>
      <c r="C801" s="42"/>
      <c r="D801" s="219" t="s">
        <v>167</v>
      </c>
      <c r="E801" s="42"/>
      <c r="F801" s="220" t="s">
        <v>1314</v>
      </c>
      <c r="G801" s="42"/>
      <c r="H801" s="42"/>
      <c r="I801" s="221"/>
      <c r="J801" s="42"/>
      <c r="K801" s="42"/>
      <c r="L801" s="46"/>
      <c r="M801" s="222"/>
      <c r="N801" s="223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167</v>
      </c>
      <c r="AU801" s="19" t="s">
        <v>80</v>
      </c>
    </row>
    <row r="802" s="13" customFormat="1">
      <c r="A802" s="13"/>
      <c r="B802" s="224"/>
      <c r="C802" s="225"/>
      <c r="D802" s="226" t="s">
        <v>169</v>
      </c>
      <c r="E802" s="227" t="s">
        <v>19</v>
      </c>
      <c r="F802" s="228" t="s">
        <v>1315</v>
      </c>
      <c r="G802" s="225"/>
      <c r="H802" s="227" t="s">
        <v>19</v>
      </c>
      <c r="I802" s="229"/>
      <c r="J802" s="225"/>
      <c r="K802" s="225"/>
      <c r="L802" s="230"/>
      <c r="M802" s="231"/>
      <c r="N802" s="232"/>
      <c r="O802" s="232"/>
      <c r="P802" s="232"/>
      <c r="Q802" s="232"/>
      <c r="R802" s="232"/>
      <c r="S802" s="232"/>
      <c r="T802" s="23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4" t="s">
        <v>169</v>
      </c>
      <c r="AU802" s="234" t="s">
        <v>80</v>
      </c>
      <c r="AV802" s="13" t="s">
        <v>78</v>
      </c>
      <c r="AW802" s="13" t="s">
        <v>32</v>
      </c>
      <c r="AX802" s="13" t="s">
        <v>70</v>
      </c>
      <c r="AY802" s="234" t="s">
        <v>158</v>
      </c>
    </row>
    <row r="803" s="14" customFormat="1">
      <c r="A803" s="14"/>
      <c r="B803" s="235"/>
      <c r="C803" s="236"/>
      <c r="D803" s="226" t="s">
        <v>169</v>
      </c>
      <c r="E803" s="237" t="s">
        <v>19</v>
      </c>
      <c r="F803" s="238" t="s">
        <v>1316</v>
      </c>
      <c r="G803" s="236"/>
      <c r="H803" s="239">
        <v>18</v>
      </c>
      <c r="I803" s="240"/>
      <c r="J803" s="236"/>
      <c r="K803" s="236"/>
      <c r="L803" s="241"/>
      <c r="M803" s="242"/>
      <c r="N803" s="243"/>
      <c r="O803" s="243"/>
      <c r="P803" s="243"/>
      <c r="Q803" s="243"/>
      <c r="R803" s="243"/>
      <c r="S803" s="243"/>
      <c r="T803" s="24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5" t="s">
        <v>169</v>
      </c>
      <c r="AU803" s="245" t="s">
        <v>80</v>
      </c>
      <c r="AV803" s="14" t="s">
        <v>80</v>
      </c>
      <c r="AW803" s="14" t="s">
        <v>32</v>
      </c>
      <c r="AX803" s="14" t="s">
        <v>78</v>
      </c>
      <c r="AY803" s="245" t="s">
        <v>158</v>
      </c>
    </row>
    <row r="804" s="2" customFormat="1" ht="16.5" customHeight="1">
      <c r="A804" s="40"/>
      <c r="B804" s="41"/>
      <c r="C804" s="206" t="s">
        <v>1317</v>
      </c>
      <c r="D804" s="206" t="s">
        <v>160</v>
      </c>
      <c r="E804" s="207" t="s">
        <v>1318</v>
      </c>
      <c r="F804" s="208" t="s">
        <v>1319</v>
      </c>
      <c r="G804" s="209" t="s">
        <v>255</v>
      </c>
      <c r="H804" s="210">
        <v>120</v>
      </c>
      <c r="I804" s="211"/>
      <c r="J804" s="212">
        <f>ROUND(I804*H804,2)</f>
        <v>0</v>
      </c>
      <c r="K804" s="208" t="s">
        <v>19</v>
      </c>
      <c r="L804" s="46"/>
      <c r="M804" s="213" t="s">
        <v>19</v>
      </c>
      <c r="N804" s="214" t="s">
        <v>41</v>
      </c>
      <c r="O804" s="86"/>
      <c r="P804" s="215">
        <f>O804*H804</f>
        <v>0</v>
      </c>
      <c r="Q804" s="215">
        <v>0</v>
      </c>
      <c r="R804" s="215">
        <f>Q804*H804</f>
        <v>0</v>
      </c>
      <c r="S804" s="215">
        <v>0.0080000000000000002</v>
      </c>
      <c r="T804" s="216">
        <f>S804*H804</f>
        <v>0.95999999999999996</v>
      </c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R804" s="217" t="s">
        <v>266</v>
      </c>
      <c r="AT804" s="217" t="s">
        <v>160</v>
      </c>
      <c r="AU804" s="217" t="s">
        <v>80</v>
      </c>
      <c r="AY804" s="19" t="s">
        <v>158</v>
      </c>
      <c r="BE804" s="218">
        <f>IF(N804="základní",J804,0)</f>
        <v>0</v>
      </c>
      <c r="BF804" s="218">
        <f>IF(N804="snížená",J804,0)</f>
        <v>0</v>
      </c>
      <c r="BG804" s="218">
        <f>IF(N804="zákl. přenesená",J804,0)</f>
        <v>0</v>
      </c>
      <c r="BH804" s="218">
        <f>IF(N804="sníž. přenesená",J804,0)</f>
        <v>0</v>
      </c>
      <c r="BI804" s="218">
        <f>IF(N804="nulová",J804,0)</f>
        <v>0</v>
      </c>
      <c r="BJ804" s="19" t="s">
        <v>78</v>
      </c>
      <c r="BK804" s="218">
        <f>ROUND(I804*H804,2)</f>
        <v>0</v>
      </c>
      <c r="BL804" s="19" t="s">
        <v>266</v>
      </c>
      <c r="BM804" s="217" t="s">
        <v>1320</v>
      </c>
    </row>
    <row r="805" s="14" customFormat="1">
      <c r="A805" s="14"/>
      <c r="B805" s="235"/>
      <c r="C805" s="236"/>
      <c r="D805" s="226" t="s">
        <v>169</v>
      </c>
      <c r="E805" s="237" t="s">
        <v>19</v>
      </c>
      <c r="F805" s="238" t="s">
        <v>499</v>
      </c>
      <c r="G805" s="236"/>
      <c r="H805" s="239">
        <v>120</v>
      </c>
      <c r="I805" s="240"/>
      <c r="J805" s="236"/>
      <c r="K805" s="236"/>
      <c r="L805" s="241"/>
      <c r="M805" s="242"/>
      <c r="N805" s="243"/>
      <c r="O805" s="243"/>
      <c r="P805" s="243"/>
      <c r="Q805" s="243"/>
      <c r="R805" s="243"/>
      <c r="S805" s="243"/>
      <c r="T805" s="24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5" t="s">
        <v>169</v>
      </c>
      <c r="AU805" s="245" t="s">
        <v>80</v>
      </c>
      <c r="AV805" s="14" t="s">
        <v>80</v>
      </c>
      <c r="AW805" s="14" t="s">
        <v>32</v>
      </c>
      <c r="AX805" s="14" t="s">
        <v>78</v>
      </c>
      <c r="AY805" s="245" t="s">
        <v>158</v>
      </c>
    </row>
    <row r="806" s="2" customFormat="1" ht="21.75" customHeight="1">
      <c r="A806" s="40"/>
      <c r="B806" s="41"/>
      <c r="C806" s="206" t="s">
        <v>1321</v>
      </c>
      <c r="D806" s="206" t="s">
        <v>160</v>
      </c>
      <c r="E806" s="207" t="s">
        <v>1322</v>
      </c>
      <c r="F806" s="208" t="s">
        <v>1323</v>
      </c>
      <c r="G806" s="209" t="s">
        <v>163</v>
      </c>
      <c r="H806" s="210">
        <v>26.16</v>
      </c>
      <c r="I806" s="211"/>
      <c r="J806" s="212">
        <f>ROUND(I806*H806,2)</f>
        <v>0</v>
      </c>
      <c r="K806" s="208" t="s">
        <v>164</v>
      </c>
      <c r="L806" s="46"/>
      <c r="M806" s="213" t="s">
        <v>19</v>
      </c>
      <c r="N806" s="214" t="s">
        <v>41</v>
      </c>
      <c r="O806" s="86"/>
      <c r="P806" s="215">
        <f>O806*H806</f>
        <v>0</v>
      </c>
      <c r="Q806" s="215">
        <v>0.0012149999999999999</v>
      </c>
      <c r="R806" s="215">
        <f>Q806*H806</f>
        <v>0.031784399999999997</v>
      </c>
      <c r="S806" s="215">
        <v>0</v>
      </c>
      <c r="T806" s="216">
        <f>S806*H806</f>
        <v>0</v>
      </c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R806" s="217" t="s">
        <v>266</v>
      </c>
      <c r="AT806" s="217" t="s">
        <v>160</v>
      </c>
      <c r="AU806" s="217" t="s">
        <v>80</v>
      </c>
      <c r="AY806" s="19" t="s">
        <v>158</v>
      </c>
      <c r="BE806" s="218">
        <f>IF(N806="základní",J806,0)</f>
        <v>0</v>
      </c>
      <c r="BF806" s="218">
        <f>IF(N806="snížená",J806,0)</f>
        <v>0</v>
      </c>
      <c r="BG806" s="218">
        <f>IF(N806="zákl. přenesená",J806,0)</f>
        <v>0</v>
      </c>
      <c r="BH806" s="218">
        <f>IF(N806="sníž. přenesená",J806,0)</f>
        <v>0</v>
      </c>
      <c r="BI806" s="218">
        <f>IF(N806="nulová",J806,0)</f>
        <v>0</v>
      </c>
      <c r="BJ806" s="19" t="s">
        <v>78</v>
      </c>
      <c r="BK806" s="218">
        <f>ROUND(I806*H806,2)</f>
        <v>0</v>
      </c>
      <c r="BL806" s="19" t="s">
        <v>266</v>
      </c>
      <c r="BM806" s="217" t="s">
        <v>1324</v>
      </c>
    </row>
    <row r="807" s="2" customFormat="1">
      <c r="A807" s="40"/>
      <c r="B807" s="41"/>
      <c r="C807" s="42"/>
      <c r="D807" s="219" t="s">
        <v>167</v>
      </c>
      <c r="E807" s="42"/>
      <c r="F807" s="220" t="s">
        <v>1325</v>
      </c>
      <c r="G807" s="42"/>
      <c r="H807" s="42"/>
      <c r="I807" s="221"/>
      <c r="J807" s="42"/>
      <c r="K807" s="42"/>
      <c r="L807" s="46"/>
      <c r="M807" s="222"/>
      <c r="N807" s="223"/>
      <c r="O807" s="86"/>
      <c r="P807" s="86"/>
      <c r="Q807" s="86"/>
      <c r="R807" s="86"/>
      <c r="S807" s="86"/>
      <c r="T807" s="87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T807" s="19" t="s">
        <v>167</v>
      </c>
      <c r="AU807" s="19" t="s">
        <v>80</v>
      </c>
    </row>
    <row r="808" s="14" customFormat="1">
      <c r="A808" s="14"/>
      <c r="B808" s="235"/>
      <c r="C808" s="236"/>
      <c r="D808" s="226" t="s">
        <v>169</v>
      </c>
      <c r="E808" s="237" t="s">
        <v>19</v>
      </c>
      <c r="F808" s="238" t="s">
        <v>1326</v>
      </c>
      <c r="G808" s="236"/>
      <c r="H808" s="239">
        <v>26.16</v>
      </c>
      <c r="I808" s="240"/>
      <c r="J808" s="236"/>
      <c r="K808" s="236"/>
      <c r="L808" s="241"/>
      <c r="M808" s="242"/>
      <c r="N808" s="243"/>
      <c r="O808" s="243"/>
      <c r="P808" s="243"/>
      <c r="Q808" s="243"/>
      <c r="R808" s="243"/>
      <c r="S808" s="243"/>
      <c r="T808" s="24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45" t="s">
        <v>169</v>
      </c>
      <c r="AU808" s="245" t="s">
        <v>80</v>
      </c>
      <c r="AV808" s="14" t="s">
        <v>80</v>
      </c>
      <c r="AW808" s="14" t="s">
        <v>32</v>
      </c>
      <c r="AX808" s="14" t="s">
        <v>78</v>
      </c>
      <c r="AY808" s="245" t="s">
        <v>158</v>
      </c>
    </row>
    <row r="809" s="2" customFormat="1" ht="16.5" customHeight="1">
      <c r="A809" s="40"/>
      <c r="B809" s="41"/>
      <c r="C809" s="206" t="s">
        <v>1327</v>
      </c>
      <c r="D809" s="206" t="s">
        <v>160</v>
      </c>
      <c r="E809" s="207" t="s">
        <v>1328</v>
      </c>
      <c r="F809" s="208" t="s">
        <v>1329</v>
      </c>
      <c r="G809" s="209" t="s">
        <v>163</v>
      </c>
      <c r="H809" s="210">
        <v>1.6319999999999999</v>
      </c>
      <c r="I809" s="211"/>
      <c r="J809" s="212">
        <f>ROUND(I809*H809,2)</f>
        <v>0</v>
      </c>
      <c r="K809" s="208" t="s">
        <v>307</v>
      </c>
      <c r="L809" s="46"/>
      <c r="M809" s="213" t="s">
        <v>19</v>
      </c>
      <c r="N809" s="214" t="s">
        <v>41</v>
      </c>
      <c r="O809" s="86"/>
      <c r="P809" s="215">
        <f>O809*H809</f>
        <v>0</v>
      </c>
      <c r="Q809" s="215">
        <v>0</v>
      </c>
      <c r="R809" s="215">
        <f>Q809*H809</f>
        <v>0</v>
      </c>
      <c r="S809" s="215">
        <v>0</v>
      </c>
      <c r="T809" s="216">
        <f>S809*H809</f>
        <v>0</v>
      </c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R809" s="217" t="s">
        <v>266</v>
      </c>
      <c r="AT809" s="217" t="s">
        <v>160</v>
      </c>
      <c r="AU809" s="217" t="s">
        <v>80</v>
      </c>
      <c r="AY809" s="19" t="s">
        <v>158</v>
      </c>
      <c r="BE809" s="218">
        <f>IF(N809="základní",J809,0)</f>
        <v>0</v>
      </c>
      <c r="BF809" s="218">
        <f>IF(N809="snížená",J809,0)</f>
        <v>0</v>
      </c>
      <c r="BG809" s="218">
        <f>IF(N809="zákl. přenesená",J809,0)</f>
        <v>0</v>
      </c>
      <c r="BH809" s="218">
        <f>IF(N809="sníž. přenesená",J809,0)</f>
        <v>0</v>
      </c>
      <c r="BI809" s="218">
        <f>IF(N809="nulová",J809,0)</f>
        <v>0</v>
      </c>
      <c r="BJ809" s="19" t="s">
        <v>78</v>
      </c>
      <c r="BK809" s="218">
        <f>ROUND(I809*H809,2)</f>
        <v>0</v>
      </c>
      <c r="BL809" s="19" t="s">
        <v>266</v>
      </c>
      <c r="BM809" s="217" t="s">
        <v>1330</v>
      </c>
    </row>
    <row r="810" s="2" customFormat="1">
      <c r="A810" s="40"/>
      <c r="B810" s="41"/>
      <c r="C810" s="42"/>
      <c r="D810" s="219" t="s">
        <v>167</v>
      </c>
      <c r="E810" s="42"/>
      <c r="F810" s="220" t="s">
        <v>1331</v>
      </c>
      <c r="G810" s="42"/>
      <c r="H810" s="42"/>
      <c r="I810" s="221"/>
      <c r="J810" s="42"/>
      <c r="K810" s="42"/>
      <c r="L810" s="46"/>
      <c r="M810" s="222"/>
      <c r="N810" s="223"/>
      <c r="O810" s="86"/>
      <c r="P810" s="86"/>
      <c r="Q810" s="86"/>
      <c r="R810" s="86"/>
      <c r="S810" s="86"/>
      <c r="T810" s="87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T810" s="19" t="s">
        <v>167</v>
      </c>
      <c r="AU810" s="19" t="s">
        <v>80</v>
      </c>
    </row>
    <row r="811" s="14" customFormat="1">
      <c r="A811" s="14"/>
      <c r="B811" s="235"/>
      <c r="C811" s="236"/>
      <c r="D811" s="226" t="s">
        <v>169</v>
      </c>
      <c r="E811" s="237" t="s">
        <v>19</v>
      </c>
      <c r="F811" s="238" t="s">
        <v>1332</v>
      </c>
      <c r="G811" s="236"/>
      <c r="H811" s="239">
        <v>1.6319999999999999</v>
      </c>
      <c r="I811" s="240"/>
      <c r="J811" s="236"/>
      <c r="K811" s="236"/>
      <c r="L811" s="241"/>
      <c r="M811" s="242"/>
      <c r="N811" s="243"/>
      <c r="O811" s="243"/>
      <c r="P811" s="243"/>
      <c r="Q811" s="243"/>
      <c r="R811" s="243"/>
      <c r="S811" s="243"/>
      <c r="T811" s="24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5" t="s">
        <v>169</v>
      </c>
      <c r="AU811" s="245" t="s">
        <v>80</v>
      </c>
      <c r="AV811" s="14" t="s">
        <v>80</v>
      </c>
      <c r="AW811" s="14" t="s">
        <v>32</v>
      </c>
      <c r="AX811" s="14" t="s">
        <v>78</v>
      </c>
      <c r="AY811" s="245" t="s">
        <v>158</v>
      </c>
    </row>
    <row r="812" s="2" customFormat="1" ht="33" customHeight="1">
      <c r="A812" s="40"/>
      <c r="B812" s="41"/>
      <c r="C812" s="206" t="s">
        <v>1333</v>
      </c>
      <c r="D812" s="206" t="s">
        <v>160</v>
      </c>
      <c r="E812" s="207" t="s">
        <v>1334</v>
      </c>
      <c r="F812" s="208" t="s">
        <v>1335</v>
      </c>
      <c r="G812" s="209" t="s">
        <v>249</v>
      </c>
      <c r="H812" s="210">
        <v>348.39999999999998</v>
      </c>
      <c r="I812" s="211"/>
      <c r="J812" s="212">
        <f>ROUND(I812*H812,2)</f>
        <v>0</v>
      </c>
      <c r="K812" s="208" t="s">
        <v>164</v>
      </c>
      <c r="L812" s="46"/>
      <c r="M812" s="213" t="s">
        <v>19</v>
      </c>
      <c r="N812" s="214" t="s">
        <v>41</v>
      </c>
      <c r="O812" s="86"/>
      <c r="P812" s="215">
        <f>O812*H812</f>
        <v>0</v>
      </c>
      <c r="Q812" s="215">
        <v>0</v>
      </c>
      <c r="R812" s="215">
        <f>Q812*H812</f>
        <v>0</v>
      </c>
      <c r="S812" s="215">
        <v>0</v>
      </c>
      <c r="T812" s="216">
        <f>S812*H812</f>
        <v>0</v>
      </c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217" t="s">
        <v>266</v>
      </c>
      <c r="AT812" s="217" t="s">
        <v>160</v>
      </c>
      <c r="AU812" s="217" t="s">
        <v>80</v>
      </c>
      <c r="AY812" s="19" t="s">
        <v>158</v>
      </c>
      <c r="BE812" s="218">
        <f>IF(N812="základní",J812,0)</f>
        <v>0</v>
      </c>
      <c r="BF812" s="218">
        <f>IF(N812="snížená",J812,0)</f>
        <v>0</v>
      </c>
      <c r="BG812" s="218">
        <f>IF(N812="zákl. přenesená",J812,0)</f>
        <v>0</v>
      </c>
      <c r="BH812" s="218">
        <f>IF(N812="sníž. přenesená",J812,0)</f>
        <v>0</v>
      </c>
      <c r="BI812" s="218">
        <f>IF(N812="nulová",J812,0)</f>
        <v>0</v>
      </c>
      <c r="BJ812" s="19" t="s">
        <v>78</v>
      </c>
      <c r="BK812" s="218">
        <f>ROUND(I812*H812,2)</f>
        <v>0</v>
      </c>
      <c r="BL812" s="19" t="s">
        <v>266</v>
      </c>
      <c r="BM812" s="217" t="s">
        <v>1336</v>
      </c>
    </row>
    <row r="813" s="2" customFormat="1">
      <c r="A813" s="40"/>
      <c r="B813" s="41"/>
      <c r="C813" s="42"/>
      <c r="D813" s="219" t="s">
        <v>167</v>
      </c>
      <c r="E813" s="42"/>
      <c r="F813" s="220" t="s">
        <v>1337</v>
      </c>
      <c r="G813" s="42"/>
      <c r="H813" s="42"/>
      <c r="I813" s="221"/>
      <c r="J813" s="42"/>
      <c r="K813" s="42"/>
      <c r="L813" s="46"/>
      <c r="M813" s="222"/>
      <c r="N813" s="223"/>
      <c r="O813" s="86"/>
      <c r="P813" s="86"/>
      <c r="Q813" s="86"/>
      <c r="R813" s="86"/>
      <c r="S813" s="86"/>
      <c r="T813" s="87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T813" s="19" t="s">
        <v>167</v>
      </c>
      <c r="AU813" s="19" t="s">
        <v>80</v>
      </c>
    </row>
    <row r="814" s="13" customFormat="1">
      <c r="A814" s="13"/>
      <c r="B814" s="224"/>
      <c r="C814" s="225"/>
      <c r="D814" s="226" t="s">
        <v>169</v>
      </c>
      <c r="E814" s="227" t="s">
        <v>19</v>
      </c>
      <c r="F814" s="228" t="s">
        <v>1338</v>
      </c>
      <c r="G814" s="225"/>
      <c r="H814" s="227" t="s">
        <v>19</v>
      </c>
      <c r="I814" s="229"/>
      <c r="J814" s="225"/>
      <c r="K814" s="225"/>
      <c r="L814" s="230"/>
      <c r="M814" s="231"/>
      <c r="N814" s="232"/>
      <c r="O814" s="232"/>
      <c r="P814" s="232"/>
      <c r="Q814" s="232"/>
      <c r="R814" s="232"/>
      <c r="S814" s="232"/>
      <c r="T814" s="23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4" t="s">
        <v>169</v>
      </c>
      <c r="AU814" s="234" t="s">
        <v>80</v>
      </c>
      <c r="AV814" s="13" t="s">
        <v>78</v>
      </c>
      <c r="AW814" s="13" t="s">
        <v>32</v>
      </c>
      <c r="AX814" s="13" t="s">
        <v>70</v>
      </c>
      <c r="AY814" s="234" t="s">
        <v>158</v>
      </c>
    </row>
    <row r="815" s="14" customFormat="1">
      <c r="A815" s="14"/>
      <c r="B815" s="235"/>
      <c r="C815" s="236"/>
      <c r="D815" s="226" t="s">
        <v>169</v>
      </c>
      <c r="E815" s="237" t="s">
        <v>19</v>
      </c>
      <c r="F815" s="238" t="s">
        <v>1339</v>
      </c>
      <c r="G815" s="236"/>
      <c r="H815" s="239">
        <v>23.399999999999999</v>
      </c>
      <c r="I815" s="240"/>
      <c r="J815" s="236"/>
      <c r="K815" s="236"/>
      <c r="L815" s="241"/>
      <c r="M815" s="242"/>
      <c r="N815" s="243"/>
      <c r="O815" s="243"/>
      <c r="P815" s="243"/>
      <c r="Q815" s="243"/>
      <c r="R815" s="243"/>
      <c r="S815" s="243"/>
      <c r="T815" s="24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5" t="s">
        <v>169</v>
      </c>
      <c r="AU815" s="245" t="s">
        <v>80</v>
      </c>
      <c r="AV815" s="14" t="s">
        <v>80</v>
      </c>
      <c r="AW815" s="14" t="s">
        <v>32</v>
      </c>
      <c r="AX815" s="14" t="s">
        <v>70</v>
      </c>
      <c r="AY815" s="245" t="s">
        <v>158</v>
      </c>
    </row>
    <row r="816" s="13" customFormat="1">
      <c r="A816" s="13"/>
      <c r="B816" s="224"/>
      <c r="C816" s="225"/>
      <c r="D816" s="226" t="s">
        <v>169</v>
      </c>
      <c r="E816" s="227" t="s">
        <v>19</v>
      </c>
      <c r="F816" s="228" t="s">
        <v>1340</v>
      </c>
      <c r="G816" s="225"/>
      <c r="H816" s="227" t="s">
        <v>19</v>
      </c>
      <c r="I816" s="229"/>
      <c r="J816" s="225"/>
      <c r="K816" s="225"/>
      <c r="L816" s="230"/>
      <c r="M816" s="231"/>
      <c r="N816" s="232"/>
      <c r="O816" s="232"/>
      <c r="P816" s="232"/>
      <c r="Q816" s="232"/>
      <c r="R816" s="232"/>
      <c r="S816" s="232"/>
      <c r="T816" s="23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4" t="s">
        <v>169</v>
      </c>
      <c r="AU816" s="234" t="s">
        <v>80</v>
      </c>
      <c r="AV816" s="13" t="s">
        <v>78</v>
      </c>
      <c r="AW816" s="13" t="s">
        <v>32</v>
      </c>
      <c r="AX816" s="13" t="s">
        <v>70</v>
      </c>
      <c r="AY816" s="234" t="s">
        <v>158</v>
      </c>
    </row>
    <row r="817" s="14" customFormat="1">
      <c r="A817" s="14"/>
      <c r="B817" s="235"/>
      <c r="C817" s="236"/>
      <c r="D817" s="226" t="s">
        <v>169</v>
      </c>
      <c r="E817" s="237" t="s">
        <v>19</v>
      </c>
      <c r="F817" s="238" t="s">
        <v>1341</v>
      </c>
      <c r="G817" s="236"/>
      <c r="H817" s="239">
        <v>225</v>
      </c>
      <c r="I817" s="240"/>
      <c r="J817" s="236"/>
      <c r="K817" s="236"/>
      <c r="L817" s="241"/>
      <c r="M817" s="242"/>
      <c r="N817" s="243"/>
      <c r="O817" s="243"/>
      <c r="P817" s="243"/>
      <c r="Q817" s="243"/>
      <c r="R817" s="243"/>
      <c r="S817" s="243"/>
      <c r="T817" s="24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5" t="s">
        <v>169</v>
      </c>
      <c r="AU817" s="245" t="s">
        <v>80</v>
      </c>
      <c r="AV817" s="14" t="s">
        <v>80</v>
      </c>
      <c r="AW817" s="14" t="s">
        <v>32</v>
      </c>
      <c r="AX817" s="14" t="s">
        <v>70</v>
      </c>
      <c r="AY817" s="245" t="s">
        <v>158</v>
      </c>
    </row>
    <row r="818" s="13" customFormat="1">
      <c r="A818" s="13"/>
      <c r="B818" s="224"/>
      <c r="C818" s="225"/>
      <c r="D818" s="226" t="s">
        <v>169</v>
      </c>
      <c r="E818" s="227" t="s">
        <v>19</v>
      </c>
      <c r="F818" s="228" t="s">
        <v>1342</v>
      </c>
      <c r="G818" s="225"/>
      <c r="H818" s="227" t="s">
        <v>19</v>
      </c>
      <c r="I818" s="229"/>
      <c r="J818" s="225"/>
      <c r="K818" s="225"/>
      <c r="L818" s="230"/>
      <c r="M818" s="231"/>
      <c r="N818" s="232"/>
      <c r="O818" s="232"/>
      <c r="P818" s="232"/>
      <c r="Q818" s="232"/>
      <c r="R818" s="232"/>
      <c r="S818" s="232"/>
      <c r="T818" s="23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4" t="s">
        <v>169</v>
      </c>
      <c r="AU818" s="234" t="s">
        <v>80</v>
      </c>
      <c r="AV818" s="13" t="s">
        <v>78</v>
      </c>
      <c r="AW818" s="13" t="s">
        <v>32</v>
      </c>
      <c r="AX818" s="13" t="s">
        <v>70</v>
      </c>
      <c r="AY818" s="234" t="s">
        <v>158</v>
      </c>
    </row>
    <row r="819" s="14" customFormat="1">
      <c r="A819" s="14"/>
      <c r="B819" s="235"/>
      <c r="C819" s="236"/>
      <c r="D819" s="226" t="s">
        <v>169</v>
      </c>
      <c r="E819" s="237" t="s">
        <v>19</v>
      </c>
      <c r="F819" s="238" t="s">
        <v>1343</v>
      </c>
      <c r="G819" s="236"/>
      <c r="H819" s="239">
        <v>20</v>
      </c>
      <c r="I819" s="240"/>
      <c r="J819" s="236"/>
      <c r="K819" s="236"/>
      <c r="L819" s="241"/>
      <c r="M819" s="242"/>
      <c r="N819" s="243"/>
      <c r="O819" s="243"/>
      <c r="P819" s="243"/>
      <c r="Q819" s="243"/>
      <c r="R819" s="243"/>
      <c r="S819" s="243"/>
      <c r="T819" s="24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45" t="s">
        <v>169</v>
      </c>
      <c r="AU819" s="245" t="s">
        <v>80</v>
      </c>
      <c r="AV819" s="14" t="s">
        <v>80</v>
      </c>
      <c r="AW819" s="14" t="s">
        <v>32</v>
      </c>
      <c r="AX819" s="14" t="s">
        <v>70</v>
      </c>
      <c r="AY819" s="245" t="s">
        <v>158</v>
      </c>
    </row>
    <row r="820" s="13" customFormat="1">
      <c r="A820" s="13"/>
      <c r="B820" s="224"/>
      <c r="C820" s="225"/>
      <c r="D820" s="226" t="s">
        <v>169</v>
      </c>
      <c r="E820" s="227" t="s">
        <v>19</v>
      </c>
      <c r="F820" s="228" t="s">
        <v>1344</v>
      </c>
      <c r="G820" s="225"/>
      <c r="H820" s="227" t="s">
        <v>19</v>
      </c>
      <c r="I820" s="229"/>
      <c r="J820" s="225"/>
      <c r="K820" s="225"/>
      <c r="L820" s="230"/>
      <c r="M820" s="231"/>
      <c r="N820" s="232"/>
      <c r="O820" s="232"/>
      <c r="P820" s="232"/>
      <c r="Q820" s="232"/>
      <c r="R820" s="232"/>
      <c r="S820" s="232"/>
      <c r="T820" s="23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4" t="s">
        <v>169</v>
      </c>
      <c r="AU820" s="234" t="s">
        <v>80</v>
      </c>
      <c r="AV820" s="13" t="s">
        <v>78</v>
      </c>
      <c r="AW820" s="13" t="s">
        <v>32</v>
      </c>
      <c r="AX820" s="13" t="s">
        <v>70</v>
      </c>
      <c r="AY820" s="234" t="s">
        <v>158</v>
      </c>
    </row>
    <row r="821" s="14" customFormat="1">
      <c r="A821" s="14"/>
      <c r="B821" s="235"/>
      <c r="C821" s="236"/>
      <c r="D821" s="226" t="s">
        <v>169</v>
      </c>
      <c r="E821" s="237" t="s">
        <v>19</v>
      </c>
      <c r="F821" s="238" t="s">
        <v>677</v>
      </c>
      <c r="G821" s="236"/>
      <c r="H821" s="239">
        <v>80</v>
      </c>
      <c r="I821" s="240"/>
      <c r="J821" s="236"/>
      <c r="K821" s="236"/>
      <c r="L821" s="241"/>
      <c r="M821" s="242"/>
      <c r="N821" s="243"/>
      <c r="O821" s="243"/>
      <c r="P821" s="243"/>
      <c r="Q821" s="243"/>
      <c r="R821" s="243"/>
      <c r="S821" s="243"/>
      <c r="T821" s="24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5" t="s">
        <v>169</v>
      </c>
      <c r="AU821" s="245" t="s">
        <v>80</v>
      </c>
      <c r="AV821" s="14" t="s">
        <v>80</v>
      </c>
      <c r="AW821" s="14" t="s">
        <v>32</v>
      </c>
      <c r="AX821" s="14" t="s">
        <v>70</v>
      </c>
      <c r="AY821" s="245" t="s">
        <v>158</v>
      </c>
    </row>
    <row r="822" s="15" customFormat="1">
      <c r="A822" s="15"/>
      <c r="B822" s="246"/>
      <c r="C822" s="247"/>
      <c r="D822" s="226" t="s">
        <v>169</v>
      </c>
      <c r="E822" s="248" t="s">
        <v>19</v>
      </c>
      <c r="F822" s="249" t="s">
        <v>179</v>
      </c>
      <c r="G822" s="247"/>
      <c r="H822" s="250">
        <v>348.39999999999998</v>
      </c>
      <c r="I822" s="251"/>
      <c r="J822" s="247"/>
      <c r="K822" s="247"/>
      <c r="L822" s="252"/>
      <c r="M822" s="253"/>
      <c r="N822" s="254"/>
      <c r="O822" s="254"/>
      <c r="P822" s="254"/>
      <c r="Q822" s="254"/>
      <c r="R822" s="254"/>
      <c r="S822" s="254"/>
      <c r="T822" s="25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56" t="s">
        <v>169</v>
      </c>
      <c r="AU822" s="256" t="s">
        <v>80</v>
      </c>
      <c r="AV822" s="15" t="s">
        <v>165</v>
      </c>
      <c r="AW822" s="15" t="s">
        <v>32</v>
      </c>
      <c r="AX822" s="15" t="s">
        <v>78</v>
      </c>
      <c r="AY822" s="256" t="s">
        <v>158</v>
      </c>
    </row>
    <row r="823" s="2" customFormat="1" ht="16.5" customHeight="1">
      <c r="A823" s="40"/>
      <c r="B823" s="41"/>
      <c r="C823" s="257" t="s">
        <v>1345</v>
      </c>
      <c r="D823" s="257" t="s">
        <v>261</v>
      </c>
      <c r="E823" s="258" t="s">
        <v>1346</v>
      </c>
      <c r="F823" s="259" t="s">
        <v>1347</v>
      </c>
      <c r="G823" s="260" t="s">
        <v>163</v>
      </c>
      <c r="H823" s="261">
        <v>4.077</v>
      </c>
      <c r="I823" s="262"/>
      <c r="J823" s="263">
        <f>ROUND(I823*H823,2)</f>
        <v>0</v>
      </c>
      <c r="K823" s="259" t="s">
        <v>164</v>
      </c>
      <c r="L823" s="264"/>
      <c r="M823" s="265" t="s">
        <v>19</v>
      </c>
      <c r="N823" s="266" t="s">
        <v>41</v>
      </c>
      <c r="O823" s="86"/>
      <c r="P823" s="215">
        <f>O823*H823</f>
        <v>0</v>
      </c>
      <c r="Q823" s="215">
        <v>0.55000000000000004</v>
      </c>
      <c r="R823" s="215">
        <f>Q823*H823</f>
        <v>2.2423500000000001</v>
      </c>
      <c r="S823" s="215">
        <v>0</v>
      </c>
      <c r="T823" s="216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17" t="s">
        <v>360</v>
      </c>
      <c r="AT823" s="217" t="s">
        <v>261</v>
      </c>
      <c r="AU823" s="217" t="s">
        <v>80</v>
      </c>
      <c r="AY823" s="19" t="s">
        <v>158</v>
      </c>
      <c r="BE823" s="218">
        <f>IF(N823="základní",J823,0)</f>
        <v>0</v>
      </c>
      <c r="BF823" s="218">
        <f>IF(N823="snížená",J823,0)</f>
        <v>0</v>
      </c>
      <c r="BG823" s="218">
        <f>IF(N823="zákl. přenesená",J823,0)</f>
        <v>0</v>
      </c>
      <c r="BH823" s="218">
        <f>IF(N823="sníž. přenesená",J823,0)</f>
        <v>0</v>
      </c>
      <c r="BI823" s="218">
        <f>IF(N823="nulová",J823,0)</f>
        <v>0</v>
      </c>
      <c r="BJ823" s="19" t="s">
        <v>78</v>
      </c>
      <c r="BK823" s="218">
        <f>ROUND(I823*H823,2)</f>
        <v>0</v>
      </c>
      <c r="BL823" s="19" t="s">
        <v>266</v>
      </c>
      <c r="BM823" s="217" t="s">
        <v>1348</v>
      </c>
    </row>
    <row r="824" s="13" customFormat="1">
      <c r="A824" s="13"/>
      <c r="B824" s="224"/>
      <c r="C824" s="225"/>
      <c r="D824" s="226" t="s">
        <v>169</v>
      </c>
      <c r="E824" s="227" t="s">
        <v>19</v>
      </c>
      <c r="F824" s="228" t="s">
        <v>1338</v>
      </c>
      <c r="G824" s="225"/>
      <c r="H824" s="227" t="s">
        <v>19</v>
      </c>
      <c r="I824" s="229"/>
      <c r="J824" s="225"/>
      <c r="K824" s="225"/>
      <c r="L824" s="230"/>
      <c r="M824" s="231"/>
      <c r="N824" s="232"/>
      <c r="O824" s="232"/>
      <c r="P824" s="232"/>
      <c r="Q824" s="232"/>
      <c r="R824" s="232"/>
      <c r="S824" s="232"/>
      <c r="T824" s="23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4" t="s">
        <v>169</v>
      </c>
      <c r="AU824" s="234" t="s">
        <v>80</v>
      </c>
      <c r="AV824" s="13" t="s">
        <v>78</v>
      </c>
      <c r="AW824" s="13" t="s">
        <v>32</v>
      </c>
      <c r="AX824" s="13" t="s">
        <v>70</v>
      </c>
      <c r="AY824" s="234" t="s">
        <v>158</v>
      </c>
    </row>
    <row r="825" s="14" customFormat="1">
      <c r="A825" s="14"/>
      <c r="B825" s="235"/>
      <c r="C825" s="236"/>
      <c r="D825" s="226" t="s">
        <v>169</v>
      </c>
      <c r="E825" s="237" t="s">
        <v>19</v>
      </c>
      <c r="F825" s="238" t="s">
        <v>1349</v>
      </c>
      <c r="G825" s="236"/>
      <c r="H825" s="239">
        <v>0.28100000000000003</v>
      </c>
      <c r="I825" s="240"/>
      <c r="J825" s="236"/>
      <c r="K825" s="236"/>
      <c r="L825" s="241"/>
      <c r="M825" s="242"/>
      <c r="N825" s="243"/>
      <c r="O825" s="243"/>
      <c r="P825" s="243"/>
      <c r="Q825" s="243"/>
      <c r="R825" s="243"/>
      <c r="S825" s="243"/>
      <c r="T825" s="24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5" t="s">
        <v>169</v>
      </c>
      <c r="AU825" s="245" t="s">
        <v>80</v>
      </c>
      <c r="AV825" s="14" t="s">
        <v>80</v>
      </c>
      <c r="AW825" s="14" t="s">
        <v>32</v>
      </c>
      <c r="AX825" s="14" t="s">
        <v>70</v>
      </c>
      <c r="AY825" s="245" t="s">
        <v>158</v>
      </c>
    </row>
    <row r="826" s="13" customFormat="1">
      <c r="A826" s="13"/>
      <c r="B826" s="224"/>
      <c r="C826" s="225"/>
      <c r="D826" s="226" t="s">
        <v>169</v>
      </c>
      <c r="E826" s="227" t="s">
        <v>19</v>
      </c>
      <c r="F826" s="228" t="s">
        <v>1340</v>
      </c>
      <c r="G826" s="225"/>
      <c r="H826" s="227" t="s">
        <v>19</v>
      </c>
      <c r="I826" s="229"/>
      <c r="J826" s="225"/>
      <c r="K826" s="225"/>
      <c r="L826" s="230"/>
      <c r="M826" s="231"/>
      <c r="N826" s="232"/>
      <c r="O826" s="232"/>
      <c r="P826" s="232"/>
      <c r="Q826" s="232"/>
      <c r="R826" s="232"/>
      <c r="S826" s="232"/>
      <c r="T826" s="23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4" t="s">
        <v>169</v>
      </c>
      <c r="AU826" s="234" t="s">
        <v>80</v>
      </c>
      <c r="AV826" s="13" t="s">
        <v>78</v>
      </c>
      <c r="AW826" s="13" t="s">
        <v>32</v>
      </c>
      <c r="AX826" s="13" t="s">
        <v>70</v>
      </c>
      <c r="AY826" s="234" t="s">
        <v>158</v>
      </c>
    </row>
    <row r="827" s="14" customFormat="1">
      <c r="A827" s="14"/>
      <c r="B827" s="235"/>
      <c r="C827" s="236"/>
      <c r="D827" s="226" t="s">
        <v>169</v>
      </c>
      <c r="E827" s="237" t="s">
        <v>19</v>
      </c>
      <c r="F827" s="238" t="s">
        <v>1350</v>
      </c>
      <c r="G827" s="236"/>
      <c r="H827" s="239">
        <v>2.7000000000000002</v>
      </c>
      <c r="I827" s="240"/>
      <c r="J827" s="236"/>
      <c r="K827" s="236"/>
      <c r="L827" s="241"/>
      <c r="M827" s="242"/>
      <c r="N827" s="243"/>
      <c r="O827" s="243"/>
      <c r="P827" s="243"/>
      <c r="Q827" s="243"/>
      <c r="R827" s="243"/>
      <c r="S827" s="243"/>
      <c r="T827" s="24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45" t="s">
        <v>169</v>
      </c>
      <c r="AU827" s="245" t="s">
        <v>80</v>
      </c>
      <c r="AV827" s="14" t="s">
        <v>80</v>
      </c>
      <c r="AW827" s="14" t="s">
        <v>32</v>
      </c>
      <c r="AX827" s="14" t="s">
        <v>70</v>
      </c>
      <c r="AY827" s="245" t="s">
        <v>158</v>
      </c>
    </row>
    <row r="828" s="13" customFormat="1">
      <c r="A828" s="13"/>
      <c r="B828" s="224"/>
      <c r="C828" s="225"/>
      <c r="D828" s="226" t="s">
        <v>169</v>
      </c>
      <c r="E828" s="227" t="s">
        <v>19</v>
      </c>
      <c r="F828" s="228" t="s">
        <v>1342</v>
      </c>
      <c r="G828" s="225"/>
      <c r="H828" s="227" t="s">
        <v>19</v>
      </c>
      <c r="I828" s="229"/>
      <c r="J828" s="225"/>
      <c r="K828" s="225"/>
      <c r="L828" s="230"/>
      <c r="M828" s="231"/>
      <c r="N828" s="232"/>
      <c r="O828" s="232"/>
      <c r="P828" s="232"/>
      <c r="Q828" s="232"/>
      <c r="R828" s="232"/>
      <c r="S828" s="232"/>
      <c r="T828" s="23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4" t="s">
        <v>169</v>
      </c>
      <c r="AU828" s="234" t="s">
        <v>80</v>
      </c>
      <c r="AV828" s="13" t="s">
        <v>78</v>
      </c>
      <c r="AW828" s="13" t="s">
        <v>32</v>
      </c>
      <c r="AX828" s="13" t="s">
        <v>70</v>
      </c>
      <c r="AY828" s="234" t="s">
        <v>158</v>
      </c>
    </row>
    <row r="829" s="14" customFormat="1">
      <c r="A829" s="14"/>
      <c r="B829" s="235"/>
      <c r="C829" s="236"/>
      <c r="D829" s="226" t="s">
        <v>169</v>
      </c>
      <c r="E829" s="237" t="s">
        <v>19</v>
      </c>
      <c r="F829" s="238" t="s">
        <v>1351</v>
      </c>
      <c r="G829" s="236"/>
      <c r="H829" s="239">
        <v>0.20000000000000001</v>
      </c>
      <c r="I829" s="240"/>
      <c r="J829" s="236"/>
      <c r="K829" s="236"/>
      <c r="L829" s="241"/>
      <c r="M829" s="242"/>
      <c r="N829" s="243"/>
      <c r="O829" s="243"/>
      <c r="P829" s="243"/>
      <c r="Q829" s="243"/>
      <c r="R829" s="243"/>
      <c r="S829" s="243"/>
      <c r="T829" s="24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5" t="s">
        <v>169</v>
      </c>
      <c r="AU829" s="245" t="s">
        <v>80</v>
      </c>
      <c r="AV829" s="14" t="s">
        <v>80</v>
      </c>
      <c r="AW829" s="14" t="s">
        <v>32</v>
      </c>
      <c r="AX829" s="14" t="s">
        <v>70</v>
      </c>
      <c r="AY829" s="245" t="s">
        <v>158</v>
      </c>
    </row>
    <row r="830" s="13" customFormat="1">
      <c r="A830" s="13"/>
      <c r="B830" s="224"/>
      <c r="C830" s="225"/>
      <c r="D830" s="226" t="s">
        <v>169</v>
      </c>
      <c r="E830" s="227" t="s">
        <v>19</v>
      </c>
      <c r="F830" s="228" t="s">
        <v>1344</v>
      </c>
      <c r="G830" s="225"/>
      <c r="H830" s="227" t="s">
        <v>19</v>
      </c>
      <c r="I830" s="229"/>
      <c r="J830" s="225"/>
      <c r="K830" s="225"/>
      <c r="L830" s="230"/>
      <c r="M830" s="231"/>
      <c r="N830" s="232"/>
      <c r="O830" s="232"/>
      <c r="P830" s="232"/>
      <c r="Q830" s="232"/>
      <c r="R830" s="232"/>
      <c r="S830" s="232"/>
      <c r="T830" s="23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4" t="s">
        <v>169</v>
      </c>
      <c r="AU830" s="234" t="s">
        <v>80</v>
      </c>
      <c r="AV830" s="13" t="s">
        <v>78</v>
      </c>
      <c r="AW830" s="13" t="s">
        <v>32</v>
      </c>
      <c r="AX830" s="13" t="s">
        <v>70</v>
      </c>
      <c r="AY830" s="234" t="s">
        <v>158</v>
      </c>
    </row>
    <row r="831" s="14" customFormat="1">
      <c r="A831" s="14"/>
      <c r="B831" s="235"/>
      <c r="C831" s="236"/>
      <c r="D831" s="226" t="s">
        <v>169</v>
      </c>
      <c r="E831" s="237" t="s">
        <v>19</v>
      </c>
      <c r="F831" s="238" t="s">
        <v>1352</v>
      </c>
      <c r="G831" s="236"/>
      <c r="H831" s="239">
        <v>0.89600000000000002</v>
      </c>
      <c r="I831" s="240"/>
      <c r="J831" s="236"/>
      <c r="K831" s="236"/>
      <c r="L831" s="241"/>
      <c r="M831" s="242"/>
      <c r="N831" s="243"/>
      <c r="O831" s="243"/>
      <c r="P831" s="243"/>
      <c r="Q831" s="243"/>
      <c r="R831" s="243"/>
      <c r="S831" s="243"/>
      <c r="T831" s="24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45" t="s">
        <v>169</v>
      </c>
      <c r="AU831" s="245" t="s">
        <v>80</v>
      </c>
      <c r="AV831" s="14" t="s">
        <v>80</v>
      </c>
      <c r="AW831" s="14" t="s">
        <v>32</v>
      </c>
      <c r="AX831" s="14" t="s">
        <v>70</v>
      </c>
      <c r="AY831" s="245" t="s">
        <v>158</v>
      </c>
    </row>
    <row r="832" s="15" customFormat="1">
      <c r="A832" s="15"/>
      <c r="B832" s="246"/>
      <c r="C832" s="247"/>
      <c r="D832" s="226" t="s">
        <v>169</v>
      </c>
      <c r="E832" s="248" t="s">
        <v>19</v>
      </c>
      <c r="F832" s="249" t="s">
        <v>179</v>
      </c>
      <c r="G832" s="247"/>
      <c r="H832" s="250">
        <v>4.077</v>
      </c>
      <c r="I832" s="251"/>
      <c r="J832" s="247"/>
      <c r="K832" s="247"/>
      <c r="L832" s="252"/>
      <c r="M832" s="253"/>
      <c r="N832" s="254"/>
      <c r="O832" s="254"/>
      <c r="P832" s="254"/>
      <c r="Q832" s="254"/>
      <c r="R832" s="254"/>
      <c r="S832" s="254"/>
      <c r="T832" s="25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T832" s="256" t="s">
        <v>169</v>
      </c>
      <c r="AU832" s="256" t="s">
        <v>80</v>
      </c>
      <c r="AV832" s="15" t="s">
        <v>165</v>
      </c>
      <c r="AW832" s="15" t="s">
        <v>32</v>
      </c>
      <c r="AX832" s="15" t="s">
        <v>78</v>
      </c>
      <c r="AY832" s="256" t="s">
        <v>158</v>
      </c>
    </row>
    <row r="833" s="2" customFormat="1" ht="33" customHeight="1">
      <c r="A833" s="40"/>
      <c r="B833" s="41"/>
      <c r="C833" s="206" t="s">
        <v>1353</v>
      </c>
      <c r="D833" s="206" t="s">
        <v>160</v>
      </c>
      <c r="E833" s="207" t="s">
        <v>1354</v>
      </c>
      <c r="F833" s="208" t="s">
        <v>1355</v>
      </c>
      <c r="G833" s="209" t="s">
        <v>249</v>
      </c>
      <c r="H833" s="210">
        <v>353.13</v>
      </c>
      <c r="I833" s="211"/>
      <c r="J833" s="212">
        <f>ROUND(I833*H833,2)</f>
        <v>0</v>
      </c>
      <c r="K833" s="208" t="s">
        <v>164</v>
      </c>
      <c r="L833" s="46"/>
      <c r="M833" s="213" t="s">
        <v>19</v>
      </c>
      <c r="N833" s="214" t="s">
        <v>41</v>
      </c>
      <c r="O833" s="86"/>
      <c r="P833" s="215">
        <f>O833*H833</f>
        <v>0</v>
      </c>
      <c r="Q833" s="215">
        <v>0</v>
      </c>
      <c r="R833" s="215">
        <f>Q833*H833</f>
        <v>0</v>
      </c>
      <c r="S833" s="215">
        <v>0</v>
      </c>
      <c r="T833" s="216">
        <f>S833*H833</f>
        <v>0</v>
      </c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R833" s="217" t="s">
        <v>266</v>
      </c>
      <c r="AT833" s="217" t="s">
        <v>160</v>
      </c>
      <c r="AU833" s="217" t="s">
        <v>80</v>
      </c>
      <c r="AY833" s="19" t="s">
        <v>158</v>
      </c>
      <c r="BE833" s="218">
        <f>IF(N833="základní",J833,0)</f>
        <v>0</v>
      </c>
      <c r="BF833" s="218">
        <f>IF(N833="snížená",J833,0)</f>
        <v>0</v>
      </c>
      <c r="BG833" s="218">
        <f>IF(N833="zákl. přenesená",J833,0)</f>
        <v>0</v>
      </c>
      <c r="BH833" s="218">
        <f>IF(N833="sníž. přenesená",J833,0)</f>
        <v>0</v>
      </c>
      <c r="BI833" s="218">
        <f>IF(N833="nulová",J833,0)</f>
        <v>0</v>
      </c>
      <c r="BJ833" s="19" t="s">
        <v>78</v>
      </c>
      <c r="BK833" s="218">
        <f>ROUND(I833*H833,2)</f>
        <v>0</v>
      </c>
      <c r="BL833" s="19" t="s">
        <v>266</v>
      </c>
      <c r="BM833" s="217" t="s">
        <v>1356</v>
      </c>
    </row>
    <row r="834" s="2" customFormat="1">
      <c r="A834" s="40"/>
      <c r="B834" s="41"/>
      <c r="C834" s="42"/>
      <c r="D834" s="219" t="s">
        <v>167</v>
      </c>
      <c r="E834" s="42"/>
      <c r="F834" s="220" t="s">
        <v>1357</v>
      </c>
      <c r="G834" s="42"/>
      <c r="H834" s="42"/>
      <c r="I834" s="221"/>
      <c r="J834" s="42"/>
      <c r="K834" s="42"/>
      <c r="L834" s="46"/>
      <c r="M834" s="222"/>
      <c r="N834" s="223"/>
      <c r="O834" s="86"/>
      <c r="P834" s="86"/>
      <c r="Q834" s="86"/>
      <c r="R834" s="86"/>
      <c r="S834" s="86"/>
      <c r="T834" s="87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T834" s="19" t="s">
        <v>167</v>
      </c>
      <c r="AU834" s="19" t="s">
        <v>80</v>
      </c>
    </row>
    <row r="835" s="13" customFormat="1">
      <c r="A835" s="13"/>
      <c r="B835" s="224"/>
      <c r="C835" s="225"/>
      <c r="D835" s="226" t="s">
        <v>169</v>
      </c>
      <c r="E835" s="227" t="s">
        <v>19</v>
      </c>
      <c r="F835" s="228" t="s">
        <v>1358</v>
      </c>
      <c r="G835" s="225"/>
      <c r="H835" s="227" t="s">
        <v>19</v>
      </c>
      <c r="I835" s="229"/>
      <c r="J835" s="225"/>
      <c r="K835" s="225"/>
      <c r="L835" s="230"/>
      <c r="M835" s="231"/>
      <c r="N835" s="232"/>
      <c r="O835" s="232"/>
      <c r="P835" s="232"/>
      <c r="Q835" s="232"/>
      <c r="R835" s="232"/>
      <c r="S835" s="232"/>
      <c r="T835" s="23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4" t="s">
        <v>169</v>
      </c>
      <c r="AU835" s="234" t="s">
        <v>80</v>
      </c>
      <c r="AV835" s="13" t="s">
        <v>78</v>
      </c>
      <c r="AW835" s="13" t="s">
        <v>32</v>
      </c>
      <c r="AX835" s="13" t="s">
        <v>70</v>
      </c>
      <c r="AY835" s="234" t="s">
        <v>158</v>
      </c>
    </row>
    <row r="836" s="14" customFormat="1">
      <c r="A836" s="14"/>
      <c r="B836" s="235"/>
      <c r="C836" s="236"/>
      <c r="D836" s="226" t="s">
        <v>169</v>
      </c>
      <c r="E836" s="237" t="s">
        <v>19</v>
      </c>
      <c r="F836" s="238" t="s">
        <v>1359</v>
      </c>
      <c r="G836" s="236"/>
      <c r="H836" s="239">
        <v>23</v>
      </c>
      <c r="I836" s="240"/>
      <c r="J836" s="236"/>
      <c r="K836" s="236"/>
      <c r="L836" s="241"/>
      <c r="M836" s="242"/>
      <c r="N836" s="243"/>
      <c r="O836" s="243"/>
      <c r="P836" s="243"/>
      <c r="Q836" s="243"/>
      <c r="R836" s="243"/>
      <c r="S836" s="243"/>
      <c r="T836" s="24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45" t="s">
        <v>169</v>
      </c>
      <c r="AU836" s="245" t="s">
        <v>80</v>
      </c>
      <c r="AV836" s="14" t="s">
        <v>80</v>
      </c>
      <c r="AW836" s="14" t="s">
        <v>32</v>
      </c>
      <c r="AX836" s="14" t="s">
        <v>70</v>
      </c>
      <c r="AY836" s="245" t="s">
        <v>158</v>
      </c>
    </row>
    <row r="837" s="13" customFormat="1">
      <c r="A837" s="13"/>
      <c r="B837" s="224"/>
      <c r="C837" s="225"/>
      <c r="D837" s="226" t="s">
        <v>169</v>
      </c>
      <c r="E837" s="227" t="s">
        <v>19</v>
      </c>
      <c r="F837" s="228" t="s">
        <v>1360</v>
      </c>
      <c r="G837" s="225"/>
      <c r="H837" s="227" t="s">
        <v>19</v>
      </c>
      <c r="I837" s="229"/>
      <c r="J837" s="225"/>
      <c r="K837" s="225"/>
      <c r="L837" s="230"/>
      <c r="M837" s="231"/>
      <c r="N837" s="232"/>
      <c r="O837" s="232"/>
      <c r="P837" s="232"/>
      <c r="Q837" s="232"/>
      <c r="R837" s="232"/>
      <c r="S837" s="232"/>
      <c r="T837" s="23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4" t="s">
        <v>169</v>
      </c>
      <c r="AU837" s="234" t="s">
        <v>80</v>
      </c>
      <c r="AV837" s="13" t="s">
        <v>78</v>
      </c>
      <c r="AW837" s="13" t="s">
        <v>32</v>
      </c>
      <c r="AX837" s="13" t="s">
        <v>70</v>
      </c>
      <c r="AY837" s="234" t="s">
        <v>158</v>
      </c>
    </row>
    <row r="838" s="14" customFormat="1">
      <c r="A838" s="14"/>
      <c r="B838" s="235"/>
      <c r="C838" s="236"/>
      <c r="D838" s="226" t="s">
        <v>169</v>
      </c>
      <c r="E838" s="237" t="s">
        <v>19</v>
      </c>
      <c r="F838" s="238" t="s">
        <v>548</v>
      </c>
      <c r="G838" s="236"/>
      <c r="H838" s="239">
        <v>60</v>
      </c>
      <c r="I838" s="240"/>
      <c r="J838" s="236"/>
      <c r="K838" s="236"/>
      <c r="L838" s="241"/>
      <c r="M838" s="242"/>
      <c r="N838" s="243"/>
      <c r="O838" s="243"/>
      <c r="P838" s="243"/>
      <c r="Q838" s="243"/>
      <c r="R838" s="243"/>
      <c r="S838" s="243"/>
      <c r="T838" s="24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5" t="s">
        <v>169</v>
      </c>
      <c r="AU838" s="245" t="s">
        <v>80</v>
      </c>
      <c r="AV838" s="14" t="s">
        <v>80</v>
      </c>
      <c r="AW838" s="14" t="s">
        <v>32</v>
      </c>
      <c r="AX838" s="14" t="s">
        <v>70</v>
      </c>
      <c r="AY838" s="245" t="s">
        <v>158</v>
      </c>
    </row>
    <row r="839" s="13" customFormat="1">
      <c r="A839" s="13"/>
      <c r="B839" s="224"/>
      <c r="C839" s="225"/>
      <c r="D839" s="226" t="s">
        <v>169</v>
      </c>
      <c r="E839" s="227" t="s">
        <v>19</v>
      </c>
      <c r="F839" s="228" t="s">
        <v>1361</v>
      </c>
      <c r="G839" s="225"/>
      <c r="H839" s="227" t="s">
        <v>19</v>
      </c>
      <c r="I839" s="229"/>
      <c r="J839" s="225"/>
      <c r="K839" s="225"/>
      <c r="L839" s="230"/>
      <c r="M839" s="231"/>
      <c r="N839" s="232"/>
      <c r="O839" s="232"/>
      <c r="P839" s="232"/>
      <c r="Q839" s="232"/>
      <c r="R839" s="232"/>
      <c r="S839" s="232"/>
      <c r="T839" s="23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4" t="s">
        <v>169</v>
      </c>
      <c r="AU839" s="234" t="s">
        <v>80</v>
      </c>
      <c r="AV839" s="13" t="s">
        <v>78</v>
      </c>
      <c r="AW839" s="13" t="s">
        <v>32</v>
      </c>
      <c r="AX839" s="13" t="s">
        <v>70</v>
      </c>
      <c r="AY839" s="234" t="s">
        <v>158</v>
      </c>
    </row>
    <row r="840" s="14" customFormat="1">
      <c r="A840" s="14"/>
      <c r="B840" s="235"/>
      <c r="C840" s="236"/>
      <c r="D840" s="226" t="s">
        <v>169</v>
      </c>
      <c r="E840" s="237" t="s">
        <v>19</v>
      </c>
      <c r="F840" s="238" t="s">
        <v>1298</v>
      </c>
      <c r="G840" s="236"/>
      <c r="H840" s="239">
        <v>20</v>
      </c>
      <c r="I840" s="240"/>
      <c r="J840" s="236"/>
      <c r="K840" s="236"/>
      <c r="L840" s="241"/>
      <c r="M840" s="242"/>
      <c r="N840" s="243"/>
      <c r="O840" s="243"/>
      <c r="P840" s="243"/>
      <c r="Q840" s="243"/>
      <c r="R840" s="243"/>
      <c r="S840" s="243"/>
      <c r="T840" s="24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45" t="s">
        <v>169</v>
      </c>
      <c r="AU840" s="245" t="s">
        <v>80</v>
      </c>
      <c r="AV840" s="14" t="s">
        <v>80</v>
      </c>
      <c r="AW840" s="14" t="s">
        <v>32</v>
      </c>
      <c r="AX840" s="14" t="s">
        <v>70</v>
      </c>
      <c r="AY840" s="245" t="s">
        <v>158</v>
      </c>
    </row>
    <row r="841" s="13" customFormat="1">
      <c r="A841" s="13"/>
      <c r="B841" s="224"/>
      <c r="C841" s="225"/>
      <c r="D841" s="226" t="s">
        <v>169</v>
      </c>
      <c r="E841" s="227" t="s">
        <v>19</v>
      </c>
      <c r="F841" s="228" t="s">
        <v>1362</v>
      </c>
      <c r="G841" s="225"/>
      <c r="H841" s="227" t="s">
        <v>19</v>
      </c>
      <c r="I841" s="229"/>
      <c r="J841" s="225"/>
      <c r="K841" s="225"/>
      <c r="L841" s="230"/>
      <c r="M841" s="231"/>
      <c r="N841" s="232"/>
      <c r="O841" s="232"/>
      <c r="P841" s="232"/>
      <c r="Q841" s="232"/>
      <c r="R841" s="232"/>
      <c r="S841" s="232"/>
      <c r="T841" s="23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4" t="s">
        <v>169</v>
      </c>
      <c r="AU841" s="234" t="s">
        <v>80</v>
      </c>
      <c r="AV841" s="13" t="s">
        <v>78</v>
      </c>
      <c r="AW841" s="13" t="s">
        <v>32</v>
      </c>
      <c r="AX841" s="13" t="s">
        <v>70</v>
      </c>
      <c r="AY841" s="234" t="s">
        <v>158</v>
      </c>
    </row>
    <row r="842" s="14" customFormat="1">
      <c r="A842" s="14"/>
      <c r="B842" s="235"/>
      <c r="C842" s="236"/>
      <c r="D842" s="226" t="s">
        <v>169</v>
      </c>
      <c r="E842" s="237" t="s">
        <v>19</v>
      </c>
      <c r="F842" s="238" t="s">
        <v>1284</v>
      </c>
      <c r="G842" s="236"/>
      <c r="H842" s="239">
        <v>17.600000000000001</v>
      </c>
      <c r="I842" s="240"/>
      <c r="J842" s="236"/>
      <c r="K842" s="236"/>
      <c r="L842" s="241"/>
      <c r="M842" s="242"/>
      <c r="N842" s="243"/>
      <c r="O842" s="243"/>
      <c r="P842" s="243"/>
      <c r="Q842" s="243"/>
      <c r="R842" s="243"/>
      <c r="S842" s="243"/>
      <c r="T842" s="24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45" t="s">
        <v>169</v>
      </c>
      <c r="AU842" s="245" t="s">
        <v>80</v>
      </c>
      <c r="AV842" s="14" t="s">
        <v>80</v>
      </c>
      <c r="AW842" s="14" t="s">
        <v>32</v>
      </c>
      <c r="AX842" s="14" t="s">
        <v>70</v>
      </c>
      <c r="AY842" s="245" t="s">
        <v>158</v>
      </c>
    </row>
    <row r="843" s="13" customFormat="1">
      <c r="A843" s="13"/>
      <c r="B843" s="224"/>
      <c r="C843" s="225"/>
      <c r="D843" s="226" t="s">
        <v>169</v>
      </c>
      <c r="E843" s="227" t="s">
        <v>19</v>
      </c>
      <c r="F843" s="228" t="s">
        <v>1363</v>
      </c>
      <c r="G843" s="225"/>
      <c r="H843" s="227" t="s">
        <v>19</v>
      </c>
      <c r="I843" s="229"/>
      <c r="J843" s="225"/>
      <c r="K843" s="225"/>
      <c r="L843" s="230"/>
      <c r="M843" s="231"/>
      <c r="N843" s="232"/>
      <c r="O843" s="232"/>
      <c r="P843" s="232"/>
      <c r="Q843" s="232"/>
      <c r="R843" s="232"/>
      <c r="S843" s="232"/>
      <c r="T843" s="23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4" t="s">
        <v>169</v>
      </c>
      <c r="AU843" s="234" t="s">
        <v>80</v>
      </c>
      <c r="AV843" s="13" t="s">
        <v>78</v>
      </c>
      <c r="AW843" s="13" t="s">
        <v>32</v>
      </c>
      <c r="AX843" s="13" t="s">
        <v>70</v>
      </c>
      <c r="AY843" s="234" t="s">
        <v>158</v>
      </c>
    </row>
    <row r="844" s="14" customFormat="1">
      <c r="A844" s="14"/>
      <c r="B844" s="235"/>
      <c r="C844" s="236"/>
      <c r="D844" s="226" t="s">
        <v>169</v>
      </c>
      <c r="E844" s="237" t="s">
        <v>19</v>
      </c>
      <c r="F844" s="238" t="s">
        <v>1364</v>
      </c>
      <c r="G844" s="236"/>
      <c r="H844" s="239">
        <v>88.894999999999996</v>
      </c>
      <c r="I844" s="240"/>
      <c r="J844" s="236"/>
      <c r="K844" s="236"/>
      <c r="L844" s="241"/>
      <c r="M844" s="242"/>
      <c r="N844" s="243"/>
      <c r="O844" s="243"/>
      <c r="P844" s="243"/>
      <c r="Q844" s="243"/>
      <c r="R844" s="243"/>
      <c r="S844" s="243"/>
      <c r="T844" s="24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45" t="s">
        <v>169</v>
      </c>
      <c r="AU844" s="245" t="s">
        <v>80</v>
      </c>
      <c r="AV844" s="14" t="s">
        <v>80</v>
      </c>
      <c r="AW844" s="14" t="s">
        <v>32</v>
      </c>
      <c r="AX844" s="14" t="s">
        <v>70</v>
      </c>
      <c r="AY844" s="245" t="s">
        <v>158</v>
      </c>
    </row>
    <row r="845" s="14" customFormat="1">
      <c r="A845" s="14"/>
      <c r="B845" s="235"/>
      <c r="C845" s="236"/>
      <c r="D845" s="226" t="s">
        <v>169</v>
      </c>
      <c r="E845" s="237" t="s">
        <v>19</v>
      </c>
      <c r="F845" s="238" t="s">
        <v>1365</v>
      </c>
      <c r="G845" s="236"/>
      <c r="H845" s="239">
        <v>60.259999999999998</v>
      </c>
      <c r="I845" s="240"/>
      <c r="J845" s="236"/>
      <c r="K845" s="236"/>
      <c r="L845" s="241"/>
      <c r="M845" s="242"/>
      <c r="N845" s="243"/>
      <c r="O845" s="243"/>
      <c r="P845" s="243"/>
      <c r="Q845" s="243"/>
      <c r="R845" s="243"/>
      <c r="S845" s="243"/>
      <c r="T845" s="24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5" t="s">
        <v>169</v>
      </c>
      <c r="AU845" s="245" t="s">
        <v>80</v>
      </c>
      <c r="AV845" s="14" t="s">
        <v>80</v>
      </c>
      <c r="AW845" s="14" t="s">
        <v>32</v>
      </c>
      <c r="AX845" s="14" t="s">
        <v>70</v>
      </c>
      <c r="AY845" s="245" t="s">
        <v>158</v>
      </c>
    </row>
    <row r="846" s="14" customFormat="1">
      <c r="A846" s="14"/>
      <c r="B846" s="235"/>
      <c r="C846" s="236"/>
      <c r="D846" s="226" t="s">
        <v>169</v>
      </c>
      <c r="E846" s="237" t="s">
        <v>19</v>
      </c>
      <c r="F846" s="238" t="s">
        <v>1366</v>
      </c>
      <c r="G846" s="236"/>
      <c r="H846" s="239">
        <v>83.375</v>
      </c>
      <c r="I846" s="240"/>
      <c r="J846" s="236"/>
      <c r="K846" s="236"/>
      <c r="L846" s="241"/>
      <c r="M846" s="242"/>
      <c r="N846" s="243"/>
      <c r="O846" s="243"/>
      <c r="P846" s="243"/>
      <c r="Q846" s="243"/>
      <c r="R846" s="243"/>
      <c r="S846" s="243"/>
      <c r="T846" s="24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5" t="s">
        <v>169</v>
      </c>
      <c r="AU846" s="245" t="s">
        <v>80</v>
      </c>
      <c r="AV846" s="14" t="s">
        <v>80</v>
      </c>
      <c r="AW846" s="14" t="s">
        <v>32</v>
      </c>
      <c r="AX846" s="14" t="s">
        <v>70</v>
      </c>
      <c r="AY846" s="245" t="s">
        <v>158</v>
      </c>
    </row>
    <row r="847" s="15" customFormat="1">
      <c r="A847" s="15"/>
      <c r="B847" s="246"/>
      <c r="C847" s="247"/>
      <c r="D847" s="226" t="s">
        <v>169</v>
      </c>
      <c r="E847" s="248" t="s">
        <v>19</v>
      </c>
      <c r="F847" s="249" t="s">
        <v>179</v>
      </c>
      <c r="G847" s="247"/>
      <c r="H847" s="250">
        <v>353.13</v>
      </c>
      <c r="I847" s="251"/>
      <c r="J847" s="247"/>
      <c r="K847" s="247"/>
      <c r="L847" s="252"/>
      <c r="M847" s="253"/>
      <c r="N847" s="254"/>
      <c r="O847" s="254"/>
      <c r="P847" s="254"/>
      <c r="Q847" s="254"/>
      <c r="R847" s="254"/>
      <c r="S847" s="254"/>
      <c r="T847" s="25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T847" s="256" t="s">
        <v>169</v>
      </c>
      <c r="AU847" s="256" t="s">
        <v>80</v>
      </c>
      <c r="AV847" s="15" t="s">
        <v>165</v>
      </c>
      <c r="AW847" s="15" t="s">
        <v>32</v>
      </c>
      <c r="AX847" s="15" t="s">
        <v>78</v>
      </c>
      <c r="AY847" s="256" t="s">
        <v>158</v>
      </c>
    </row>
    <row r="848" s="2" customFormat="1" ht="16.5" customHeight="1">
      <c r="A848" s="40"/>
      <c r="B848" s="41"/>
      <c r="C848" s="257" t="s">
        <v>1367</v>
      </c>
      <c r="D848" s="257" t="s">
        <v>261</v>
      </c>
      <c r="E848" s="258" t="s">
        <v>1368</v>
      </c>
      <c r="F848" s="259" t="s">
        <v>1369</v>
      </c>
      <c r="G848" s="260" t="s">
        <v>163</v>
      </c>
      <c r="H848" s="261">
        <v>6.3019999999999996</v>
      </c>
      <c r="I848" s="262"/>
      <c r="J848" s="263">
        <f>ROUND(I848*H848,2)</f>
        <v>0</v>
      </c>
      <c r="K848" s="259" t="s">
        <v>307</v>
      </c>
      <c r="L848" s="264"/>
      <c r="M848" s="265" t="s">
        <v>19</v>
      </c>
      <c r="N848" s="266" t="s">
        <v>41</v>
      </c>
      <c r="O848" s="86"/>
      <c r="P848" s="215">
        <f>O848*H848</f>
        <v>0</v>
      </c>
      <c r="Q848" s="215">
        <v>0.55000000000000004</v>
      </c>
      <c r="R848" s="215">
        <f>Q848*H848</f>
        <v>3.4661</v>
      </c>
      <c r="S848" s="215">
        <v>0</v>
      </c>
      <c r="T848" s="216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17" t="s">
        <v>360</v>
      </c>
      <c r="AT848" s="217" t="s">
        <v>261</v>
      </c>
      <c r="AU848" s="217" t="s">
        <v>80</v>
      </c>
      <c r="AY848" s="19" t="s">
        <v>158</v>
      </c>
      <c r="BE848" s="218">
        <f>IF(N848="základní",J848,0)</f>
        <v>0</v>
      </c>
      <c r="BF848" s="218">
        <f>IF(N848="snížená",J848,0)</f>
        <v>0</v>
      </c>
      <c r="BG848" s="218">
        <f>IF(N848="zákl. přenesená",J848,0)</f>
        <v>0</v>
      </c>
      <c r="BH848" s="218">
        <f>IF(N848="sníž. přenesená",J848,0)</f>
        <v>0</v>
      </c>
      <c r="BI848" s="218">
        <f>IF(N848="nulová",J848,0)</f>
        <v>0</v>
      </c>
      <c r="BJ848" s="19" t="s">
        <v>78</v>
      </c>
      <c r="BK848" s="218">
        <f>ROUND(I848*H848,2)</f>
        <v>0</v>
      </c>
      <c r="BL848" s="19" t="s">
        <v>266</v>
      </c>
      <c r="BM848" s="217" t="s">
        <v>1370</v>
      </c>
    </row>
    <row r="849" s="13" customFormat="1">
      <c r="A849" s="13"/>
      <c r="B849" s="224"/>
      <c r="C849" s="225"/>
      <c r="D849" s="226" t="s">
        <v>169</v>
      </c>
      <c r="E849" s="227" t="s">
        <v>19</v>
      </c>
      <c r="F849" s="228" t="s">
        <v>1358</v>
      </c>
      <c r="G849" s="225"/>
      <c r="H849" s="227" t="s">
        <v>19</v>
      </c>
      <c r="I849" s="229"/>
      <c r="J849" s="225"/>
      <c r="K849" s="225"/>
      <c r="L849" s="230"/>
      <c r="M849" s="231"/>
      <c r="N849" s="232"/>
      <c r="O849" s="232"/>
      <c r="P849" s="232"/>
      <c r="Q849" s="232"/>
      <c r="R849" s="232"/>
      <c r="S849" s="232"/>
      <c r="T849" s="23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4" t="s">
        <v>169</v>
      </c>
      <c r="AU849" s="234" t="s">
        <v>80</v>
      </c>
      <c r="AV849" s="13" t="s">
        <v>78</v>
      </c>
      <c r="AW849" s="13" t="s">
        <v>32</v>
      </c>
      <c r="AX849" s="13" t="s">
        <v>70</v>
      </c>
      <c r="AY849" s="234" t="s">
        <v>158</v>
      </c>
    </row>
    <row r="850" s="14" customFormat="1">
      <c r="A850" s="14"/>
      <c r="B850" s="235"/>
      <c r="C850" s="236"/>
      <c r="D850" s="226" t="s">
        <v>169</v>
      </c>
      <c r="E850" s="237" t="s">
        <v>19</v>
      </c>
      <c r="F850" s="238" t="s">
        <v>1371</v>
      </c>
      <c r="G850" s="236"/>
      <c r="H850" s="239">
        <v>0.45100000000000001</v>
      </c>
      <c r="I850" s="240"/>
      <c r="J850" s="236"/>
      <c r="K850" s="236"/>
      <c r="L850" s="241"/>
      <c r="M850" s="242"/>
      <c r="N850" s="243"/>
      <c r="O850" s="243"/>
      <c r="P850" s="243"/>
      <c r="Q850" s="243"/>
      <c r="R850" s="243"/>
      <c r="S850" s="243"/>
      <c r="T850" s="24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45" t="s">
        <v>169</v>
      </c>
      <c r="AU850" s="245" t="s">
        <v>80</v>
      </c>
      <c r="AV850" s="14" t="s">
        <v>80</v>
      </c>
      <c r="AW850" s="14" t="s">
        <v>32</v>
      </c>
      <c r="AX850" s="14" t="s">
        <v>70</v>
      </c>
      <c r="AY850" s="245" t="s">
        <v>158</v>
      </c>
    </row>
    <row r="851" s="13" customFormat="1">
      <c r="A851" s="13"/>
      <c r="B851" s="224"/>
      <c r="C851" s="225"/>
      <c r="D851" s="226" t="s">
        <v>169</v>
      </c>
      <c r="E851" s="227" t="s">
        <v>19</v>
      </c>
      <c r="F851" s="228" t="s">
        <v>1360</v>
      </c>
      <c r="G851" s="225"/>
      <c r="H851" s="227" t="s">
        <v>19</v>
      </c>
      <c r="I851" s="229"/>
      <c r="J851" s="225"/>
      <c r="K851" s="225"/>
      <c r="L851" s="230"/>
      <c r="M851" s="231"/>
      <c r="N851" s="232"/>
      <c r="O851" s="232"/>
      <c r="P851" s="232"/>
      <c r="Q851" s="232"/>
      <c r="R851" s="232"/>
      <c r="S851" s="232"/>
      <c r="T851" s="23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4" t="s">
        <v>169</v>
      </c>
      <c r="AU851" s="234" t="s">
        <v>80</v>
      </c>
      <c r="AV851" s="13" t="s">
        <v>78</v>
      </c>
      <c r="AW851" s="13" t="s">
        <v>32</v>
      </c>
      <c r="AX851" s="13" t="s">
        <v>70</v>
      </c>
      <c r="AY851" s="234" t="s">
        <v>158</v>
      </c>
    </row>
    <row r="852" s="14" customFormat="1">
      <c r="A852" s="14"/>
      <c r="B852" s="235"/>
      <c r="C852" s="236"/>
      <c r="D852" s="226" t="s">
        <v>169</v>
      </c>
      <c r="E852" s="237" t="s">
        <v>19</v>
      </c>
      <c r="F852" s="238" t="s">
        <v>1372</v>
      </c>
      <c r="G852" s="236"/>
      <c r="H852" s="239">
        <v>1.3440000000000001</v>
      </c>
      <c r="I852" s="240"/>
      <c r="J852" s="236"/>
      <c r="K852" s="236"/>
      <c r="L852" s="241"/>
      <c r="M852" s="242"/>
      <c r="N852" s="243"/>
      <c r="O852" s="243"/>
      <c r="P852" s="243"/>
      <c r="Q852" s="243"/>
      <c r="R852" s="243"/>
      <c r="S852" s="243"/>
      <c r="T852" s="24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45" t="s">
        <v>169</v>
      </c>
      <c r="AU852" s="245" t="s">
        <v>80</v>
      </c>
      <c r="AV852" s="14" t="s">
        <v>80</v>
      </c>
      <c r="AW852" s="14" t="s">
        <v>32</v>
      </c>
      <c r="AX852" s="14" t="s">
        <v>70</v>
      </c>
      <c r="AY852" s="245" t="s">
        <v>158</v>
      </c>
    </row>
    <row r="853" s="13" customFormat="1">
      <c r="A853" s="13"/>
      <c r="B853" s="224"/>
      <c r="C853" s="225"/>
      <c r="D853" s="226" t="s">
        <v>169</v>
      </c>
      <c r="E853" s="227" t="s">
        <v>19</v>
      </c>
      <c r="F853" s="228" t="s">
        <v>1361</v>
      </c>
      <c r="G853" s="225"/>
      <c r="H853" s="227" t="s">
        <v>19</v>
      </c>
      <c r="I853" s="229"/>
      <c r="J853" s="225"/>
      <c r="K853" s="225"/>
      <c r="L853" s="230"/>
      <c r="M853" s="231"/>
      <c r="N853" s="232"/>
      <c r="O853" s="232"/>
      <c r="P853" s="232"/>
      <c r="Q853" s="232"/>
      <c r="R853" s="232"/>
      <c r="S853" s="232"/>
      <c r="T853" s="23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4" t="s">
        <v>169</v>
      </c>
      <c r="AU853" s="234" t="s">
        <v>80</v>
      </c>
      <c r="AV853" s="13" t="s">
        <v>78</v>
      </c>
      <c r="AW853" s="13" t="s">
        <v>32</v>
      </c>
      <c r="AX853" s="13" t="s">
        <v>70</v>
      </c>
      <c r="AY853" s="234" t="s">
        <v>158</v>
      </c>
    </row>
    <row r="854" s="14" customFormat="1">
      <c r="A854" s="14"/>
      <c r="B854" s="235"/>
      <c r="C854" s="236"/>
      <c r="D854" s="226" t="s">
        <v>169</v>
      </c>
      <c r="E854" s="237" t="s">
        <v>19</v>
      </c>
      <c r="F854" s="238" t="s">
        <v>1373</v>
      </c>
      <c r="G854" s="236"/>
      <c r="H854" s="239">
        <v>0.25600000000000001</v>
      </c>
      <c r="I854" s="240"/>
      <c r="J854" s="236"/>
      <c r="K854" s="236"/>
      <c r="L854" s="241"/>
      <c r="M854" s="242"/>
      <c r="N854" s="243"/>
      <c r="O854" s="243"/>
      <c r="P854" s="243"/>
      <c r="Q854" s="243"/>
      <c r="R854" s="243"/>
      <c r="S854" s="243"/>
      <c r="T854" s="24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45" t="s">
        <v>169</v>
      </c>
      <c r="AU854" s="245" t="s">
        <v>80</v>
      </c>
      <c r="AV854" s="14" t="s">
        <v>80</v>
      </c>
      <c r="AW854" s="14" t="s">
        <v>32</v>
      </c>
      <c r="AX854" s="14" t="s">
        <v>70</v>
      </c>
      <c r="AY854" s="245" t="s">
        <v>158</v>
      </c>
    </row>
    <row r="855" s="13" customFormat="1">
      <c r="A855" s="13"/>
      <c r="B855" s="224"/>
      <c r="C855" s="225"/>
      <c r="D855" s="226" t="s">
        <v>169</v>
      </c>
      <c r="E855" s="227" t="s">
        <v>19</v>
      </c>
      <c r="F855" s="228" t="s">
        <v>1362</v>
      </c>
      <c r="G855" s="225"/>
      <c r="H855" s="227" t="s">
        <v>19</v>
      </c>
      <c r="I855" s="229"/>
      <c r="J855" s="225"/>
      <c r="K855" s="225"/>
      <c r="L855" s="230"/>
      <c r="M855" s="231"/>
      <c r="N855" s="232"/>
      <c r="O855" s="232"/>
      <c r="P855" s="232"/>
      <c r="Q855" s="232"/>
      <c r="R855" s="232"/>
      <c r="S855" s="232"/>
      <c r="T855" s="23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4" t="s">
        <v>169</v>
      </c>
      <c r="AU855" s="234" t="s">
        <v>80</v>
      </c>
      <c r="AV855" s="13" t="s">
        <v>78</v>
      </c>
      <c r="AW855" s="13" t="s">
        <v>32</v>
      </c>
      <c r="AX855" s="13" t="s">
        <v>70</v>
      </c>
      <c r="AY855" s="234" t="s">
        <v>158</v>
      </c>
    </row>
    <row r="856" s="14" customFormat="1">
      <c r="A856" s="14"/>
      <c r="B856" s="235"/>
      <c r="C856" s="236"/>
      <c r="D856" s="226" t="s">
        <v>169</v>
      </c>
      <c r="E856" s="237" t="s">
        <v>19</v>
      </c>
      <c r="F856" s="238" t="s">
        <v>1374</v>
      </c>
      <c r="G856" s="236"/>
      <c r="H856" s="239">
        <v>0.34499999999999997</v>
      </c>
      <c r="I856" s="240"/>
      <c r="J856" s="236"/>
      <c r="K856" s="236"/>
      <c r="L856" s="241"/>
      <c r="M856" s="242"/>
      <c r="N856" s="243"/>
      <c r="O856" s="243"/>
      <c r="P856" s="243"/>
      <c r="Q856" s="243"/>
      <c r="R856" s="243"/>
      <c r="S856" s="243"/>
      <c r="T856" s="24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45" t="s">
        <v>169</v>
      </c>
      <c r="AU856" s="245" t="s">
        <v>80</v>
      </c>
      <c r="AV856" s="14" t="s">
        <v>80</v>
      </c>
      <c r="AW856" s="14" t="s">
        <v>32</v>
      </c>
      <c r="AX856" s="14" t="s">
        <v>70</v>
      </c>
      <c r="AY856" s="245" t="s">
        <v>158</v>
      </c>
    </row>
    <row r="857" s="13" customFormat="1">
      <c r="A857" s="13"/>
      <c r="B857" s="224"/>
      <c r="C857" s="225"/>
      <c r="D857" s="226" t="s">
        <v>169</v>
      </c>
      <c r="E857" s="227" t="s">
        <v>19</v>
      </c>
      <c r="F857" s="228" t="s">
        <v>1363</v>
      </c>
      <c r="G857" s="225"/>
      <c r="H857" s="227" t="s">
        <v>19</v>
      </c>
      <c r="I857" s="229"/>
      <c r="J857" s="225"/>
      <c r="K857" s="225"/>
      <c r="L857" s="230"/>
      <c r="M857" s="231"/>
      <c r="N857" s="232"/>
      <c r="O857" s="232"/>
      <c r="P857" s="232"/>
      <c r="Q857" s="232"/>
      <c r="R857" s="232"/>
      <c r="S857" s="232"/>
      <c r="T857" s="23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4" t="s">
        <v>169</v>
      </c>
      <c r="AU857" s="234" t="s">
        <v>80</v>
      </c>
      <c r="AV857" s="13" t="s">
        <v>78</v>
      </c>
      <c r="AW857" s="13" t="s">
        <v>32</v>
      </c>
      <c r="AX857" s="13" t="s">
        <v>70</v>
      </c>
      <c r="AY857" s="234" t="s">
        <v>158</v>
      </c>
    </row>
    <row r="858" s="14" customFormat="1">
      <c r="A858" s="14"/>
      <c r="B858" s="235"/>
      <c r="C858" s="236"/>
      <c r="D858" s="226" t="s">
        <v>169</v>
      </c>
      <c r="E858" s="237" t="s">
        <v>19</v>
      </c>
      <c r="F858" s="238" t="s">
        <v>1375</v>
      </c>
      <c r="G858" s="236"/>
      <c r="H858" s="239">
        <v>1.4930000000000001</v>
      </c>
      <c r="I858" s="240"/>
      <c r="J858" s="236"/>
      <c r="K858" s="236"/>
      <c r="L858" s="241"/>
      <c r="M858" s="242"/>
      <c r="N858" s="243"/>
      <c r="O858" s="243"/>
      <c r="P858" s="243"/>
      <c r="Q858" s="243"/>
      <c r="R858" s="243"/>
      <c r="S858" s="243"/>
      <c r="T858" s="24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5" t="s">
        <v>169</v>
      </c>
      <c r="AU858" s="245" t="s">
        <v>80</v>
      </c>
      <c r="AV858" s="14" t="s">
        <v>80</v>
      </c>
      <c r="AW858" s="14" t="s">
        <v>32</v>
      </c>
      <c r="AX858" s="14" t="s">
        <v>70</v>
      </c>
      <c r="AY858" s="245" t="s">
        <v>158</v>
      </c>
    </row>
    <row r="859" s="14" customFormat="1">
      <c r="A859" s="14"/>
      <c r="B859" s="235"/>
      <c r="C859" s="236"/>
      <c r="D859" s="226" t="s">
        <v>169</v>
      </c>
      <c r="E859" s="237" t="s">
        <v>19</v>
      </c>
      <c r="F859" s="238" t="s">
        <v>1376</v>
      </c>
      <c r="G859" s="236"/>
      <c r="H859" s="239">
        <v>1.012</v>
      </c>
      <c r="I859" s="240"/>
      <c r="J859" s="236"/>
      <c r="K859" s="236"/>
      <c r="L859" s="241"/>
      <c r="M859" s="242"/>
      <c r="N859" s="243"/>
      <c r="O859" s="243"/>
      <c r="P859" s="243"/>
      <c r="Q859" s="243"/>
      <c r="R859" s="243"/>
      <c r="S859" s="243"/>
      <c r="T859" s="24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45" t="s">
        <v>169</v>
      </c>
      <c r="AU859" s="245" t="s">
        <v>80</v>
      </c>
      <c r="AV859" s="14" t="s">
        <v>80</v>
      </c>
      <c r="AW859" s="14" t="s">
        <v>32</v>
      </c>
      <c r="AX859" s="14" t="s">
        <v>70</v>
      </c>
      <c r="AY859" s="245" t="s">
        <v>158</v>
      </c>
    </row>
    <row r="860" s="14" customFormat="1">
      <c r="A860" s="14"/>
      <c r="B860" s="235"/>
      <c r="C860" s="236"/>
      <c r="D860" s="226" t="s">
        <v>169</v>
      </c>
      <c r="E860" s="237" t="s">
        <v>19</v>
      </c>
      <c r="F860" s="238" t="s">
        <v>1377</v>
      </c>
      <c r="G860" s="236"/>
      <c r="H860" s="239">
        <v>1.401</v>
      </c>
      <c r="I860" s="240"/>
      <c r="J860" s="236"/>
      <c r="K860" s="236"/>
      <c r="L860" s="241"/>
      <c r="M860" s="242"/>
      <c r="N860" s="243"/>
      <c r="O860" s="243"/>
      <c r="P860" s="243"/>
      <c r="Q860" s="243"/>
      <c r="R860" s="243"/>
      <c r="S860" s="243"/>
      <c r="T860" s="24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45" t="s">
        <v>169</v>
      </c>
      <c r="AU860" s="245" t="s">
        <v>80</v>
      </c>
      <c r="AV860" s="14" t="s">
        <v>80</v>
      </c>
      <c r="AW860" s="14" t="s">
        <v>32</v>
      </c>
      <c r="AX860" s="14" t="s">
        <v>70</v>
      </c>
      <c r="AY860" s="245" t="s">
        <v>158</v>
      </c>
    </row>
    <row r="861" s="15" customFormat="1">
      <c r="A861" s="15"/>
      <c r="B861" s="246"/>
      <c r="C861" s="247"/>
      <c r="D861" s="226" t="s">
        <v>169</v>
      </c>
      <c r="E861" s="248" t="s">
        <v>19</v>
      </c>
      <c r="F861" s="249" t="s">
        <v>179</v>
      </c>
      <c r="G861" s="247"/>
      <c r="H861" s="250">
        <v>6.3019999999999996</v>
      </c>
      <c r="I861" s="251"/>
      <c r="J861" s="247"/>
      <c r="K861" s="247"/>
      <c r="L861" s="252"/>
      <c r="M861" s="253"/>
      <c r="N861" s="254"/>
      <c r="O861" s="254"/>
      <c r="P861" s="254"/>
      <c r="Q861" s="254"/>
      <c r="R861" s="254"/>
      <c r="S861" s="254"/>
      <c r="T861" s="25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56" t="s">
        <v>169</v>
      </c>
      <c r="AU861" s="256" t="s">
        <v>80</v>
      </c>
      <c r="AV861" s="15" t="s">
        <v>165</v>
      </c>
      <c r="AW861" s="15" t="s">
        <v>32</v>
      </c>
      <c r="AX861" s="15" t="s">
        <v>78</v>
      </c>
      <c r="AY861" s="256" t="s">
        <v>158</v>
      </c>
    </row>
    <row r="862" s="2" customFormat="1" ht="33" customHeight="1">
      <c r="A862" s="40"/>
      <c r="B862" s="41"/>
      <c r="C862" s="206" t="s">
        <v>1378</v>
      </c>
      <c r="D862" s="206" t="s">
        <v>160</v>
      </c>
      <c r="E862" s="207" t="s">
        <v>1379</v>
      </c>
      <c r="F862" s="208" t="s">
        <v>1380</v>
      </c>
      <c r="G862" s="209" t="s">
        <v>249</v>
      </c>
      <c r="H862" s="210">
        <v>76</v>
      </c>
      <c r="I862" s="211"/>
      <c r="J862" s="212">
        <f>ROUND(I862*H862,2)</f>
        <v>0</v>
      </c>
      <c r="K862" s="208" t="s">
        <v>164</v>
      </c>
      <c r="L862" s="46"/>
      <c r="M862" s="213" t="s">
        <v>19</v>
      </c>
      <c r="N862" s="214" t="s">
        <v>41</v>
      </c>
      <c r="O862" s="86"/>
      <c r="P862" s="215">
        <f>O862*H862</f>
        <v>0</v>
      </c>
      <c r="Q862" s="215">
        <v>0</v>
      </c>
      <c r="R862" s="215">
        <f>Q862*H862</f>
        <v>0</v>
      </c>
      <c r="S862" s="215">
        <v>0</v>
      </c>
      <c r="T862" s="216">
        <f>S862*H862</f>
        <v>0</v>
      </c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R862" s="217" t="s">
        <v>266</v>
      </c>
      <c r="AT862" s="217" t="s">
        <v>160</v>
      </c>
      <c r="AU862" s="217" t="s">
        <v>80</v>
      </c>
      <c r="AY862" s="19" t="s">
        <v>158</v>
      </c>
      <c r="BE862" s="218">
        <f>IF(N862="základní",J862,0)</f>
        <v>0</v>
      </c>
      <c r="BF862" s="218">
        <f>IF(N862="snížená",J862,0)</f>
        <v>0</v>
      </c>
      <c r="BG862" s="218">
        <f>IF(N862="zákl. přenesená",J862,0)</f>
        <v>0</v>
      </c>
      <c r="BH862" s="218">
        <f>IF(N862="sníž. přenesená",J862,0)</f>
        <v>0</v>
      </c>
      <c r="BI862" s="218">
        <f>IF(N862="nulová",J862,0)</f>
        <v>0</v>
      </c>
      <c r="BJ862" s="19" t="s">
        <v>78</v>
      </c>
      <c r="BK862" s="218">
        <f>ROUND(I862*H862,2)</f>
        <v>0</v>
      </c>
      <c r="BL862" s="19" t="s">
        <v>266</v>
      </c>
      <c r="BM862" s="217" t="s">
        <v>1381</v>
      </c>
    </row>
    <row r="863" s="2" customFormat="1">
      <c r="A863" s="40"/>
      <c r="B863" s="41"/>
      <c r="C863" s="42"/>
      <c r="D863" s="219" t="s">
        <v>167</v>
      </c>
      <c r="E863" s="42"/>
      <c r="F863" s="220" t="s">
        <v>1382</v>
      </c>
      <c r="G863" s="42"/>
      <c r="H863" s="42"/>
      <c r="I863" s="221"/>
      <c r="J863" s="42"/>
      <c r="K863" s="42"/>
      <c r="L863" s="46"/>
      <c r="M863" s="222"/>
      <c r="N863" s="223"/>
      <c r="O863" s="86"/>
      <c r="P863" s="86"/>
      <c r="Q863" s="86"/>
      <c r="R863" s="86"/>
      <c r="S863" s="86"/>
      <c r="T863" s="87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T863" s="19" t="s">
        <v>167</v>
      </c>
      <c r="AU863" s="19" t="s">
        <v>80</v>
      </c>
    </row>
    <row r="864" s="13" customFormat="1">
      <c r="A864" s="13"/>
      <c r="B864" s="224"/>
      <c r="C864" s="225"/>
      <c r="D864" s="226" t="s">
        <v>169</v>
      </c>
      <c r="E864" s="227" t="s">
        <v>19</v>
      </c>
      <c r="F864" s="228" t="s">
        <v>1383</v>
      </c>
      <c r="G864" s="225"/>
      <c r="H864" s="227" t="s">
        <v>19</v>
      </c>
      <c r="I864" s="229"/>
      <c r="J864" s="225"/>
      <c r="K864" s="225"/>
      <c r="L864" s="230"/>
      <c r="M864" s="231"/>
      <c r="N864" s="232"/>
      <c r="O864" s="232"/>
      <c r="P864" s="232"/>
      <c r="Q864" s="232"/>
      <c r="R864" s="232"/>
      <c r="S864" s="232"/>
      <c r="T864" s="23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4" t="s">
        <v>169</v>
      </c>
      <c r="AU864" s="234" t="s">
        <v>80</v>
      </c>
      <c r="AV864" s="13" t="s">
        <v>78</v>
      </c>
      <c r="AW864" s="13" t="s">
        <v>32</v>
      </c>
      <c r="AX864" s="13" t="s">
        <v>70</v>
      </c>
      <c r="AY864" s="234" t="s">
        <v>158</v>
      </c>
    </row>
    <row r="865" s="14" customFormat="1">
      <c r="A865" s="14"/>
      <c r="B865" s="235"/>
      <c r="C865" s="236"/>
      <c r="D865" s="226" t="s">
        <v>169</v>
      </c>
      <c r="E865" s="237" t="s">
        <v>19</v>
      </c>
      <c r="F865" s="238" t="s">
        <v>1384</v>
      </c>
      <c r="G865" s="236"/>
      <c r="H865" s="239">
        <v>40</v>
      </c>
      <c r="I865" s="240"/>
      <c r="J865" s="236"/>
      <c r="K865" s="236"/>
      <c r="L865" s="241"/>
      <c r="M865" s="242"/>
      <c r="N865" s="243"/>
      <c r="O865" s="243"/>
      <c r="P865" s="243"/>
      <c r="Q865" s="243"/>
      <c r="R865" s="243"/>
      <c r="S865" s="243"/>
      <c r="T865" s="24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5" t="s">
        <v>169</v>
      </c>
      <c r="AU865" s="245" t="s">
        <v>80</v>
      </c>
      <c r="AV865" s="14" t="s">
        <v>80</v>
      </c>
      <c r="AW865" s="14" t="s">
        <v>32</v>
      </c>
      <c r="AX865" s="14" t="s">
        <v>70</v>
      </c>
      <c r="AY865" s="245" t="s">
        <v>158</v>
      </c>
    </row>
    <row r="866" s="13" customFormat="1">
      <c r="A866" s="13"/>
      <c r="B866" s="224"/>
      <c r="C866" s="225"/>
      <c r="D866" s="226" t="s">
        <v>169</v>
      </c>
      <c r="E866" s="227" t="s">
        <v>19</v>
      </c>
      <c r="F866" s="228" t="s">
        <v>1385</v>
      </c>
      <c r="G866" s="225"/>
      <c r="H866" s="227" t="s">
        <v>19</v>
      </c>
      <c r="I866" s="229"/>
      <c r="J866" s="225"/>
      <c r="K866" s="225"/>
      <c r="L866" s="230"/>
      <c r="M866" s="231"/>
      <c r="N866" s="232"/>
      <c r="O866" s="232"/>
      <c r="P866" s="232"/>
      <c r="Q866" s="232"/>
      <c r="R866" s="232"/>
      <c r="S866" s="232"/>
      <c r="T866" s="23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4" t="s">
        <v>169</v>
      </c>
      <c r="AU866" s="234" t="s">
        <v>80</v>
      </c>
      <c r="AV866" s="13" t="s">
        <v>78</v>
      </c>
      <c r="AW866" s="13" t="s">
        <v>32</v>
      </c>
      <c r="AX866" s="13" t="s">
        <v>70</v>
      </c>
      <c r="AY866" s="234" t="s">
        <v>158</v>
      </c>
    </row>
    <row r="867" s="14" customFormat="1">
      <c r="A867" s="14"/>
      <c r="B867" s="235"/>
      <c r="C867" s="236"/>
      <c r="D867" s="226" t="s">
        <v>169</v>
      </c>
      <c r="E867" s="237" t="s">
        <v>19</v>
      </c>
      <c r="F867" s="238" t="s">
        <v>348</v>
      </c>
      <c r="G867" s="236"/>
      <c r="H867" s="239">
        <v>30</v>
      </c>
      <c r="I867" s="240"/>
      <c r="J867" s="236"/>
      <c r="K867" s="236"/>
      <c r="L867" s="241"/>
      <c r="M867" s="242"/>
      <c r="N867" s="243"/>
      <c r="O867" s="243"/>
      <c r="P867" s="243"/>
      <c r="Q867" s="243"/>
      <c r="R867" s="243"/>
      <c r="S867" s="243"/>
      <c r="T867" s="24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45" t="s">
        <v>169</v>
      </c>
      <c r="AU867" s="245" t="s">
        <v>80</v>
      </c>
      <c r="AV867" s="14" t="s">
        <v>80</v>
      </c>
      <c r="AW867" s="14" t="s">
        <v>32</v>
      </c>
      <c r="AX867" s="14" t="s">
        <v>70</v>
      </c>
      <c r="AY867" s="245" t="s">
        <v>158</v>
      </c>
    </row>
    <row r="868" s="13" customFormat="1">
      <c r="A868" s="13"/>
      <c r="B868" s="224"/>
      <c r="C868" s="225"/>
      <c r="D868" s="226" t="s">
        <v>169</v>
      </c>
      <c r="E868" s="227" t="s">
        <v>19</v>
      </c>
      <c r="F868" s="228" t="s">
        <v>1386</v>
      </c>
      <c r="G868" s="225"/>
      <c r="H868" s="227" t="s">
        <v>19</v>
      </c>
      <c r="I868" s="229"/>
      <c r="J868" s="225"/>
      <c r="K868" s="225"/>
      <c r="L868" s="230"/>
      <c r="M868" s="231"/>
      <c r="N868" s="232"/>
      <c r="O868" s="232"/>
      <c r="P868" s="232"/>
      <c r="Q868" s="232"/>
      <c r="R868" s="232"/>
      <c r="S868" s="232"/>
      <c r="T868" s="23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4" t="s">
        <v>169</v>
      </c>
      <c r="AU868" s="234" t="s">
        <v>80</v>
      </c>
      <c r="AV868" s="13" t="s">
        <v>78</v>
      </c>
      <c r="AW868" s="13" t="s">
        <v>32</v>
      </c>
      <c r="AX868" s="13" t="s">
        <v>70</v>
      </c>
      <c r="AY868" s="234" t="s">
        <v>158</v>
      </c>
    </row>
    <row r="869" s="14" customFormat="1">
      <c r="A869" s="14"/>
      <c r="B869" s="235"/>
      <c r="C869" s="236"/>
      <c r="D869" s="226" t="s">
        <v>169</v>
      </c>
      <c r="E869" s="237" t="s">
        <v>19</v>
      </c>
      <c r="F869" s="238" t="s">
        <v>200</v>
      </c>
      <c r="G869" s="236"/>
      <c r="H869" s="239">
        <v>6</v>
      </c>
      <c r="I869" s="240"/>
      <c r="J869" s="236"/>
      <c r="K869" s="236"/>
      <c r="L869" s="241"/>
      <c r="M869" s="242"/>
      <c r="N869" s="243"/>
      <c r="O869" s="243"/>
      <c r="P869" s="243"/>
      <c r="Q869" s="243"/>
      <c r="R869" s="243"/>
      <c r="S869" s="243"/>
      <c r="T869" s="24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5" t="s">
        <v>169</v>
      </c>
      <c r="AU869" s="245" t="s">
        <v>80</v>
      </c>
      <c r="AV869" s="14" t="s">
        <v>80</v>
      </c>
      <c r="AW869" s="14" t="s">
        <v>32</v>
      </c>
      <c r="AX869" s="14" t="s">
        <v>70</v>
      </c>
      <c r="AY869" s="245" t="s">
        <v>158</v>
      </c>
    </row>
    <row r="870" s="15" customFormat="1">
      <c r="A870" s="15"/>
      <c r="B870" s="246"/>
      <c r="C870" s="247"/>
      <c r="D870" s="226" t="s">
        <v>169</v>
      </c>
      <c r="E870" s="248" t="s">
        <v>19</v>
      </c>
      <c r="F870" s="249" t="s">
        <v>179</v>
      </c>
      <c r="G870" s="247"/>
      <c r="H870" s="250">
        <v>76</v>
      </c>
      <c r="I870" s="251"/>
      <c r="J870" s="247"/>
      <c r="K870" s="247"/>
      <c r="L870" s="252"/>
      <c r="M870" s="253"/>
      <c r="N870" s="254"/>
      <c r="O870" s="254"/>
      <c r="P870" s="254"/>
      <c r="Q870" s="254"/>
      <c r="R870" s="254"/>
      <c r="S870" s="254"/>
      <c r="T870" s="25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56" t="s">
        <v>169</v>
      </c>
      <c r="AU870" s="256" t="s">
        <v>80</v>
      </c>
      <c r="AV870" s="15" t="s">
        <v>165</v>
      </c>
      <c r="AW870" s="15" t="s">
        <v>32</v>
      </c>
      <c r="AX870" s="15" t="s">
        <v>78</v>
      </c>
      <c r="AY870" s="256" t="s">
        <v>158</v>
      </c>
    </row>
    <row r="871" s="2" customFormat="1" ht="16.5" customHeight="1">
      <c r="A871" s="40"/>
      <c r="B871" s="41"/>
      <c r="C871" s="257" t="s">
        <v>1387</v>
      </c>
      <c r="D871" s="257" t="s">
        <v>261</v>
      </c>
      <c r="E871" s="258" t="s">
        <v>1388</v>
      </c>
      <c r="F871" s="259" t="s">
        <v>1389</v>
      </c>
      <c r="G871" s="260" t="s">
        <v>163</v>
      </c>
      <c r="H871" s="261">
        <v>2.1789999999999998</v>
      </c>
      <c r="I871" s="262"/>
      <c r="J871" s="263">
        <f>ROUND(I871*H871,2)</f>
        <v>0</v>
      </c>
      <c r="K871" s="259" t="s">
        <v>164</v>
      </c>
      <c r="L871" s="264"/>
      <c r="M871" s="265" t="s">
        <v>19</v>
      </c>
      <c r="N871" s="266" t="s">
        <v>41</v>
      </c>
      <c r="O871" s="86"/>
      <c r="P871" s="215">
        <f>O871*H871</f>
        <v>0</v>
      </c>
      <c r="Q871" s="215">
        <v>0.55000000000000004</v>
      </c>
      <c r="R871" s="215">
        <f>Q871*H871</f>
        <v>1.19845</v>
      </c>
      <c r="S871" s="215">
        <v>0</v>
      </c>
      <c r="T871" s="216">
        <f>S871*H871</f>
        <v>0</v>
      </c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R871" s="217" t="s">
        <v>360</v>
      </c>
      <c r="AT871" s="217" t="s">
        <v>261</v>
      </c>
      <c r="AU871" s="217" t="s">
        <v>80</v>
      </c>
      <c r="AY871" s="19" t="s">
        <v>158</v>
      </c>
      <c r="BE871" s="218">
        <f>IF(N871="základní",J871,0)</f>
        <v>0</v>
      </c>
      <c r="BF871" s="218">
        <f>IF(N871="snížená",J871,0)</f>
        <v>0</v>
      </c>
      <c r="BG871" s="218">
        <f>IF(N871="zákl. přenesená",J871,0)</f>
        <v>0</v>
      </c>
      <c r="BH871" s="218">
        <f>IF(N871="sníž. přenesená",J871,0)</f>
        <v>0</v>
      </c>
      <c r="BI871" s="218">
        <f>IF(N871="nulová",J871,0)</f>
        <v>0</v>
      </c>
      <c r="BJ871" s="19" t="s">
        <v>78</v>
      </c>
      <c r="BK871" s="218">
        <f>ROUND(I871*H871,2)</f>
        <v>0</v>
      </c>
      <c r="BL871" s="19" t="s">
        <v>266</v>
      </c>
      <c r="BM871" s="217" t="s">
        <v>1390</v>
      </c>
    </row>
    <row r="872" s="13" customFormat="1">
      <c r="A872" s="13"/>
      <c r="B872" s="224"/>
      <c r="C872" s="225"/>
      <c r="D872" s="226" t="s">
        <v>169</v>
      </c>
      <c r="E872" s="227" t="s">
        <v>19</v>
      </c>
      <c r="F872" s="228" t="s">
        <v>1383</v>
      </c>
      <c r="G872" s="225"/>
      <c r="H872" s="227" t="s">
        <v>19</v>
      </c>
      <c r="I872" s="229"/>
      <c r="J872" s="225"/>
      <c r="K872" s="225"/>
      <c r="L872" s="230"/>
      <c r="M872" s="231"/>
      <c r="N872" s="232"/>
      <c r="O872" s="232"/>
      <c r="P872" s="232"/>
      <c r="Q872" s="232"/>
      <c r="R872" s="232"/>
      <c r="S872" s="232"/>
      <c r="T872" s="23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4" t="s">
        <v>169</v>
      </c>
      <c r="AU872" s="234" t="s">
        <v>80</v>
      </c>
      <c r="AV872" s="13" t="s">
        <v>78</v>
      </c>
      <c r="AW872" s="13" t="s">
        <v>32</v>
      </c>
      <c r="AX872" s="13" t="s">
        <v>70</v>
      </c>
      <c r="AY872" s="234" t="s">
        <v>158</v>
      </c>
    </row>
    <row r="873" s="14" customFormat="1">
      <c r="A873" s="14"/>
      <c r="B873" s="235"/>
      <c r="C873" s="236"/>
      <c r="D873" s="226" t="s">
        <v>169</v>
      </c>
      <c r="E873" s="237" t="s">
        <v>19</v>
      </c>
      <c r="F873" s="238" t="s">
        <v>1391</v>
      </c>
      <c r="G873" s="236"/>
      <c r="H873" s="239">
        <v>1.008</v>
      </c>
      <c r="I873" s="240"/>
      <c r="J873" s="236"/>
      <c r="K873" s="236"/>
      <c r="L873" s="241"/>
      <c r="M873" s="242"/>
      <c r="N873" s="243"/>
      <c r="O873" s="243"/>
      <c r="P873" s="243"/>
      <c r="Q873" s="243"/>
      <c r="R873" s="243"/>
      <c r="S873" s="243"/>
      <c r="T873" s="24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45" t="s">
        <v>169</v>
      </c>
      <c r="AU873" s="245" t="s">
        <v>80</v>
      </c>
      <c r="AV873" s="14" t="s">
        <v>80</v>
      </c>
      <c r="AW873" s="14" t="s">
        <v>32</v>
      </c>
      <c r="AX873" s="14" t="s">
        <v>70</v>
      </c>
      <c r="AY873" s="245" t="s">
        <v>158</v>
      </c>
    </row>
    <row r="874" s="13" customFormat="1">
      <c r="A874" s="13"/>
      <c r="B874" s="224"/>
      <c r="C874" s="225"/>
      <c r="D874" s="226" t="s">
        <v>169</v>
      </c>
      <c r="E874" s="227" t="s">
        <v>19</v>
      </c>
      <c r="F874" s="228" t="s">
        <v>1385</v>
      </c>
      <c r="G874" s="225"/>
      <c r="H874" s="227" t="s">
        <v>19</v>
      </c>
      <c r="I874" s="229"/>
      <c r="J874" s="225"/>
      <c r="K874" s="225"/>
      <c r="L874" s="230"/>
      <c r="M874" s="231"/>
      <c r="N874" s="232"/>
      <c r="O874" s="232"/>
      <c r="P874" s="232"/>
      <c r="Q874" s="232"/>
      <c r="R874" s="232"/>
      <c r="S874" s="232"/>
      <c r="T874" s="23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4" t="s">
        <v>169</v>
      </c>
      <c r="AU874" s="234" t="s">
        <v>80</v>
      </c>
      <c r="AV874" s="13" t="s">
        <v>78</v>
      </c>
      <c r="AW874" s="13" t="s">
        <v>32</v>
      </c>
      <c r="AX874" s="13" t="s">
        <v>70</v>
      </c>
      <c r="AY874" s="234" t="s">
        <v>158</v>
      </c>
    </row>
    <row r="875" s="14" customFormat="1">
      <c r="A875" s="14"/>
      <c r="B875" s="235"/>
      <c r="C875" s="236"/>
      <c r="D875" s="226" t="s">
        <v>169</v>
      </c>
      <c r="E875" s="237" t="s">
        <v>19</v>
      </c>
      <c r="F875" s="238" t="s">
        <v>1392</v>
      </c>
      <c r="G875" s="236"/>
      <c r="H875" s="239">
        <v>0.95999999999999996</v>
      </c>
      <c r="I875" s="240"/>
      <c r="J875" s="236"/>
      <c r="K875" s="236"/>
      <c r="L875" s="241"/>
      <c r="M875" s="242"/>
      <c r="N875" s="243"/>
      <c r="O875" s="243"/>
      <c r="P875" s="243"/>
      <c r="Q875" s="243"/>
      <c r="R875" s="243"/>
      <c r="S875" s="243"/>
      <c r="T875" s="24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45" t="s">
        <v>169</v>
      </c>
      <c r="AU875" s="245" t="s">
        <v>80</v>
      </c>
      <c r="AV875" s="14" t="s">
        <v>80</v>
      </c>
      <c r="AW875" s="14" t="s">
        <v>32</v>
      </c>
      <c r="AX875" s="14" t="s">
        <v>70</v>
      </c>
      <c r="AY875" s="245" t="s">
        <v>158</v>
      </c>
    </row>
    <row r="876" s="13" customFormat="1">
      <c r="A876" s="13"/>
      <c r="B876" s="224"/>
      <c r="C876" s="225"/>
      <c r="D876" s="226" t="s">
        <v>169</v>
      </c>
      <c r="E876" s="227" t="s">
        <v>19</v>
      </c>
      <c r="F876" s="228" t="s">
        <v>1386</v>
      </c>
      <c r="G876" s="225"/>
      <c r="H876" s="227" t="s">
        <v>19</v>
      </c>
      <c r="I876" s="229"/>
      <c r="J876" s="225"/>
      <c r="K876" s="225"/>
      <c r="L876" s="230"/>
      <c r="M876" s="231"/>
      <c r="N876" s="232"/>
      <c r="O876" s="232"/>
      <c r="P876" s="232"/>
      <c r="Q876" s="232"/>
      <c r="R876" s="232"/>
      <c r="S876" s="232"/>
      <c r="T876" s="23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4" t="s">
        <v>169</v>
      </c>
      <c r="AU876" s="234" t="s">
        <v>80</v>
      </c>
      <c r="AV876" s="13" t="s">
        <v>78</v>
      </c>
      <c r="AW876" s="13" t="s">
        <v>32</v>
      </c>
      <c r="AX876" s="13" t="s">
        <v>70</v>
      </c>
      <c r="AY876" s="234" t="s">
        <v>158</v>
      </c>
    </row>
    <row r="877" s="14" customFormat="1">
      <c r="A877" s="14"/>
      <c r="B877" s="235"/>
      <c r="C877" s="236"/>
      <c r="D877" s="226" t="s">
        <v>169</v>
      </c>
      <c r="E877" s="237" t="s">
        <v>19</v>
      </c>
      <c r="F877" s="238" t="s">
        <v>1393</v>
      </c>
      <c r="G877" s="236"/>
      <c r="H877" s="239">
        <v>0.21099999999999999</v>
      </c>
      <c r="I877" s="240"/>
      <c r="J877" s="236"/>
      <c r="K877" s="236"/>
      <c r="L877" s="241"/>
      <c r="M877" s="242"/>
      <c r="N877" s="243"/>
      <c r="O877" s="243"/>
      <c r="P877" s="243"/>
      <c r="Q877" s="243"/>
      <c r="R877" s="243"/>
      <c r="S877" s="243"/>
      <c r="T877" s="24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45" t="s">
        <v>169</v>
      </c>
      <c r="AU877" s="245" t="s">
        <v>80</v>
      </c>
      <c r="AV877" s="14" t="s">
        <v>80</v>
      </c>
      <c r="AW877" s="14" t="s">
        <v>32</v>
      </c>
      <c r="AX877" s="14" t="s">
        <v>70</v>
      </c>
      <c r="AY877" s="245" t="s">
        <v>158</v>
      </c>
    </row>
    <row r="878" s="15" customFormat="1">
      <c r="A878" s="15"/>
      <c r="B878" s="246"/>
      <c r="C878" s="247"/>
      <c r="D878" s="226" t="s">
        <v>169</v>
      </c>
      <c r="E878" s="248" t="s">
        <v>19</v>
      </c>
      <c r="F878" s="249" t="s">
        <v>179</v>
      </c>
      <c r="G878" s="247"/>
      <c r="H878" s="250">
        <v>2.1789999999999998</v>
      </c>
      <c r="I878" s="251"/>
      <c r="J878" s="247"/>
      <c r="K878" s="247"/>
      <c r="L878" s="252"/>
      <c r="M878" s="253"/>
      <c r="N878" s="254"/>
      <c r="O878" s="254"/>
      <c r="P878" s="254"/>
      <c r="Q878" s="254"/>
      <c r="R878" s="254"/>
      <c r="S878" s="254"/>
      <c r="T878" s="25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T878" s="256" t="s">
        <v>169</v>
      </c>
      <c r="AU878" s="256" t="s">
        <v>80</v>
      </c>
      <c r="AV878" s="15" t="s">
        <v>165</v>
      </c>
      <c r="AW878" s="15" t="s">
        <v>32</v>
      </c>
      <c r="AX878" s="15" t="s">
        <v>78</v>
      </c>
      <c r="AY878" s="256" t="s">
        <v>158</v>
      </c>
    </row>
    <row r="879" s="2" customFormat="1" ht="33" customHeight="1">
      <c r="A879" s="40"/>
      <c r="B879" s="41"/>
      <c r="C879" s="206" t="s">
        <v>1394</v>
      </c>
      <c r="D879" s="206" t="s">
        <v>160</v>
      </c>
      <c r="E879" s="207" t="s">
        <v>1395</v>
      </c>
      <c r="F879" s="208" t="s">
        <v>1396</v>
      </c>
      <c r="G879" s="209" t="s">
        <v>249</v>
      </c>
      <c r="H879" s="210">
        <v>18</v>
      </c>
      <c r="I879" s="211"/>
      <c r="J879" s="212">
        <f>ROUND(I879*H879,2)</f>
        <v>0</v>
      </c>
      <c r="K879" s="208" t="s">
        <v>164</v>
      </c>
      <c r="L879" s="46"/>
      <c r="M879" s="213" t="s">
        <v>19</v>
      </c>
      <c r="N879" s="214" t="s">
        <v>41</v>
      </c>
      <c r="O879" s="86"/>
      <c r="P879" s="215">
        <f>O879*H879</f>
        <v>0</v>
      </c>
      <c r="Q879" s="215">
        <v>0</v>
      </c>
      <c r="R879" s="215">
        <f>Q879*H879</f>
        <v>0</v>
      </c>
      <c r="S879" s="215">
        <v>0</v>
      </c>
      <c r="T879" s="216">
        <f>S879*H879</f>
        <v>0</v>
      </c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R879" s="217" t="s">
        <v>266</v>
      </c>
      <c r="AT879" s="217" t="s">
        <v>160</v>
      </c>
      <c r="AU879" s="217" t="s">
        <v>80</v>
      </c>
      <c r="AY879" s="19" t="s">
        <v>158</v>
      </c>
      <c r="BE879" s="218">
        <f>IF(N879="základní",J879,0)</f>
        <v>0</v>
      </c>
      <c r="BF879" s="218">
        <f>IF(N879="snížená",J879,0)</f>
        <v>0</v>
      </c>
      <c r="BG879" s="218">
        <f>IF(N879="zákl. přenesená",J879,0)</f>
        <v>0</v>
      </c>
      <c r="BH879" s="218">
        <f>IF(N879="sníž. přenesená",J879,0)</f>
        <v>0</v>
      </c>
      <c r="BI879" s="218">
        <f>IF(N879="nulová",J879,0)</f>
        <v>0</v>
      </c>
      <c r="BJ879" s="19" t="s">
        <v>78</v>
      </c>
      <c r="BK879" s="218">
        <f>ROUND(I879*H879,2)</f>
        <v>0</v>
      </c>
      <c r="BL879" s="19" t="s">
        <v>266</v>
      </c>
      <c r="BM879" s="217" t="s">
        <v>1397</v>
      </c>
    </row>
    <row r="880" s="2" customFormat="1">
      <c r="A880" s="40"/>
      <c r="B880" s="41"/>
      <c r="C880" s="42"/>
      <c r="D880" s="219" t="s">
        <v>167</v>
      </c>
      <c r="E880" s="42"/>
      <c r="F880" s="220" t="s">
        <v>1398</v>
      </c>
      <c r="G880" s="42"/>
      <c r="H880" s="42"/>
      <c r="I880" s="221"/>
      <c r="J880" s="42"/>
      <c r="K880" s="42"/>
      <c r="L880" s="46"/>
      <c r="M880" s="222"/>
      <c r="N880" s="223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167</v>
      </c>
      <c r="AU880" s="19" t="s">
        <v>80</v>
      </c>
    </row>
    <row r="881" s="13" customFormat="1">
      <c r="A881" s="13"/>
      <c r="B881" s="224"/>
      <c r="C881" s="225"/>
      <c r="D881" s="226" t="s">
        <v>169</v>
      </c>
      <c r="E881" s="227" t="s">
        <v>19</v>
      </c>
      <c r="F881" s="228" t="s">
        <v>1399</v>
      </c>
      <c r="G881" s="225"/>
      <c r="H881" s="227" t="s">
        <v>19</v>
      </c>
      <c r="I881" s="229"/>
      <c r="J881" s="225"/>
      <c r="K881" s="225"/>
      <c r="L881" s="230"/>
      <c r="M881" s="231"/>
      <c r="N881" s="232"/>
      <c r="O881" s="232"/>
      <c r="P881" s="232"/>
      <c r="Q881" s="232"/>
      <c r="R881" s="232"/>
      <c r="S881" s="232"/>
      <c r="T881" s="23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4" t="s">
        <v>169</v>
      </c>
      <c r="AU881" s="234" t="s">
        <v>80</v>
      </c>
      <c r="AV881" s="13" t="s">
        <v>78</v>
      </c>
      <c r="AW881" s="13" t="s">
        <v>32</v>
      </c>
      <c r="AX881" s="13" t="s">
        <v>70</v>
      </c>
      <c r="AY881" s="234" t="s">
        <v>158</v>
      </c>
    </row>
    <row r="882" s="14" customFormat="1">
      <c r="A882" s="14"/>
      <c r="B882" s="235"/>
      <c r="C882" s="236"/>
      <c r="D882" s="226" t="s">
        <v>169</v>
      </c>
      <c r="E882" s="237" t="s">
        <v>19</v>
      </c>
      <c r="F882" s="238" t="s">
        <v>1400</v>
      </c>
      <c r="G882" s="236"/>
      <c r="H882" s="239">
        <v>18</v>
      </c>
      <c r="I882" s="240"/>
      <c r="J882" s="236"/>
      <c r="K882" s="236"/>
      <c r="L882" s="241"/>
      <c r="M882" s="242"/>
      <c r="N882" s="243"/>
      <c r="O882" s="243"/>
      <c r="P882" s="243"/>
      <c r="Q882" s="243"/>
      <c r="R882" s="243"/>
      <c r="S882" s="243"/>
      <c r="T882" s="24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5" t="s">
        <v>169</v>
      </c>
      <c r="AU882" s="245" t="s">
        <v>80</v>
      </c>
      <c r="AV882" s="14" t="s">
        <v>80</v>
      </c>
      <c r="AW882" s="14" t="s">
        <v>32</v>
      </c>
      <c r="AX882" s="14" t="s">
        <v>78</v>
      </c>
      <c r="AY882" s="245" t="s">
        <v>158</v>
      </c>
    </row>
    <row r="883" s="2" customFormat="1" ht="16.5" customHeight="1">
      <c r="A883" s="40"/>
      <c r="B883" s="41"/>
      <c r="C883" s="257" t="s">
        <v>1401</v>
      </c>
      <c r="D883" s="257" t="s">
        <v>261</v>
      </c>
      <c r="E883" s="258" t="s">
        <v>1402</v>
      </c>
      <c r="F883" s="259" t="s">
        <v>1403</v>
      </c>
      <c r="G883" s="260" t="s">
        <v>163</v>
      </c>
      <c r="H883" s="261">
        <v>0.84199999999999997</v>
      </c>
      <c r="I883" s="262"/>
      <c r="J883" s="263">
        <f>ROUND(I883*H883,2)</f>
        <v>0</v>
      </c>
      <c r="K883" s="259" t="s">
        <v>164</v>
      </c>
      <c r="L883" s="264"/>
      <c r="M883" s="265" t="s">
        <v>19</v>
      </c>
      <c r="N883" s="266" t="s">
        <v>41</v>
      </c>
      <c r="O883" s="86"/>
      <c r="P883" s="215">
        <f>O883*H883</f>
        <v>0</v>
      </c>
      <c r="Q883" s="215">
        <v>0.55000000000000004</v>
      </c>
      <c r="R883" s="215">
        <f>Q883*H883</f>
        <v>0.46310000000000001</v>
      </c>
      <c r="S883" s="215">
        <v>0</v>
      </c>
      <c r="T883" s="216">
        <f>S883*H883</f>
        <v>0</v>
      </c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R883" s="217" t="s">
        <v>360</v>
      </c>
      <c r="AT883" s="217" t="s">
        <v>261</v>
      </c>
      <c r="AU883" s="217" t="s">
        <v>80</v>
      </c>
      <c r="AY883" s="19" t="s">
        <v>158</v>
      </c>
      <c r="BE883" s="218">
        <f>IF(N883="základní",J883,0)</f>
        <v>0</v>
      </c>
      <c r="BF883" s="218">
        <f>IF(N883="snížená",J883,0)</f>
        <v>0</v>
      </c>
      <c r="BG883" s="218">
        <f>IF(N883="zákl. přenesená",J883,0)</f>
        <v>0</v>
      </c>
      <c r="BH883" s="218">
        <f>IF(N883="sníž. přenesená",J883,0)</f>
        <v>0</v>
      </c>
      <c r="BI883" s="218">
        <f>IF(N883="nulová",J883,0)</f>
        <v>0</v>
      </c>
      <c r="BJ883" s="19" t="s">
        <v>78</v>
      </c>
      <c r="BK883" s="218">
        <f>ROUND(I883*H883,2)</f>
        <v>0</v>
      </c>
      <c r="BL883" s="19" t="s">
        <v>266</v>
      </c>
      <c r="BM883" s="217" t="s">
        <v>1404</v>
      </c>
    </row>
    <row r="884" s="13" customFormat="1">
      <c r="A884" s="13"/>
      <c r="B884" s="224"/>
      <c r="C884" s="225"/>
      <c r="D884" s="226" t="s">
        <v>169</v>
      </c>
      <c r="E884" s="227" t="s">
        <v>19</v>
      </c>
      <c r="F884" s="228" t="s">
        <v>1399</v>
      </c>
      <c r="G884" s="225"/>
      <c r="H884" s="227" t="s">
        <v>19</v>
      </c>
      <c r="I884" s="229"/>
      <c r="J884" s="225"/>
      <c r="K884" s="225"/>
      <c r="L884" s="230"/>
      <c r="M884" s="231"/>
      <c r="N884" s="232"/>
      <c r="O884" s="232"/>
      <c r="P884" s="232"/>
      <c r="Q884" s="232"/>
      <c r="R884" s="232"/>
      <c r="S884" s="232"/>
      <c r="T884" s="23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4" t="s">
        <v>169</v>
      </c>
      <c r="AU884" s="234" t="s">
        <v>80</v>
      </c>
      <c r="AV884" s="13" t="s">
        <v>78</v>
      </c>
      <c r="AW884" s="13" t="s">
        <v>32</v>
      </c>
      <c r="AX884" s="13" t="s">
        <v>70</v>
      </c>
      <c r="AY884" s="234" t="s">
        <v>158</v>
      </c>
    </row>
    <row r="885" s="14" customFormat="1">
      <c r="A885" s="14"/>
      <c r="B885" s="235"/>
      <c r="C885" s="236"/>
      <c r="D885" s="226" t="s">
        <v>169</v>
      </c>
      <c r="E885" s="237" t="s">
        <v>19</v>
      </c>
      <c r="F885" s="238" t="s">
        <v>1405</v>
      </c>
      <c r="G885" s="236"/>
      <c r="H885" s="239">
        <v>0.84199999999999997</v>
      </c>
      <c r="I885" s="240"/>
      <c r="J885" s="236"/>
      <c r="K885" s="236"/>
      <c r="L885" s="241"/>
      <c r="M885" s="242"/>
      <c r="N885" s="243"/>
      <c r="O885" s="243"/>
      <c r="P885" s="243"/>
      <c r="Q885" s="243"/>
      <c r="R885" s="243"/>
      <c r="S885" s="243"/>
      <c r="T885" s="24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45" t="s">
        <v>169</v>
      </c>
      <c r="AU885" s="245" t="s">
        <v>80</v>
      </c>
      <c r="AV885" s="14" t="s">
        <v>80</v>
      </c>
      <c r="AW885" s="14" t="s">
        <v>32</v>
      </c>
      <c r="AX885" s="14" t="s">
        <v>78</v>
      </c>
      <c r="AY885" s="245" t="s">
        <v>158</v>
      </c>
    </row>
    <row r="886" s="2" customFormat="1" ht="24.15" customHeight="1">
      <c r="A886" s="40"/>
      <c r="B886" s="41"/>
      <c r="C886" s="206" t="s">
        <v>1406</v>
      </c>
      <c r="D886" s="206" t="s">
        <v>160</v>
      </c>
      <c r="E886" s="207" t="s">
        <v>1407</v>
      </c>
      <c r="F886" s="208" t="s">
        <v>1408</v>
      </c>
      <c r="G886" s="209" t="s">
        <v>255</v>
      </c>
      <c r="H886" s="210">
        <v>400</v>
      </c>
      <c r="I886" s="211"/>
      <c r="J886" s="212">
        <f>ROUND(I886*H886,2)</f>
        <v>0</v>
      </c>
      <c r="K886" s="208" t="s">
        <v>164</v>
      </c>
      <c r="L886" s="46"/>
      <c r="M886" s="213" t="s">
        <v>19</v>
      </c>
      <c r="N886" s="214" t="s">
        <v>41</v>
      </c>
      <c r="O886" s="86"/>
      <c r="P886" s="215">
        <f>O886*H886</f>
        <v>0</v>
      </c>
      <c r="Q886" s="215">
        <v>0</v>
      </c>
      <c r="R886" s="215">
        <f>Q886*H886</f>
        <v>0</v>
      </c>
      <c r="S886" s="215">
        <v>0</v>
      </c>
      <c r="T886" s="216">
        <f>S886*H886</f>
        <v>0</v>
      </c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R886" s="217" t="s">
        <v>266</v>
      </c>
      <c r="AT886" s="217" t="s">
        <v>160</v>
      </c>
      <c r="AU886" s="217" t="s">
        <v>80</v>
      </c>
      <c r="AY886" s="19" t="s">
        <v>158</v>
      </c>
      <c r="BE886" s="218">
        <f>IF(N886="základní",J886,0)</f>
        <v>0</v>
      </c>
      <c r="BF886" s="218">
        <f>IF(N886="snížená",J886,0)</f>
        <v>0</v>
      </c>
      <c r="BG886" s="218">
        <f>IF(N886="zákl. přenesená",J886,0)</f>
        <v>0</v>
      </c>
      <c r="BH886" s="218">
        <f>IF(N886="sníž. přenesená",J886,0)</f>
        <v>0</v>
      </c>
      <c r="BI886" s="218">
        <f>IF(N886="nulová",J886,0)</f>
        <v>0</v>
      </c>
      <c r="BJ886" s="19" t="s">
        <v>78</v>
      </c>
      <c r="BK886" s="218">
        <f>ROUND(I886*H886,2)</f>
        <v>0</v>
      </c>
      <c r="BL886" s="19" t="s">
        <v>266</v>
      </c>
      <c r="BM886" s="217" t="s">
        <v>1409</v>
      </c>
    </row>
    <row r="887" s="2" customFormat="1">
      <c r="A887" s="40"/>
      <c r="B887" s="41"/>
      <c r="C887" s="42"/>
      <c r="D887" s="219" t="s">
        <v>167</v>
      </c>
      <c r="E887" s="42"/>
      <c r="F887" s="220" t="s">
        <v>1410</v>
      </c>
      <c r="G887" s="42"/>
      <c r="H887" s="42"/>
      <c r="I887" s="221"/>
      <c r="J887" s="42"/>
      <c r="K887" s="42"/>
      <c r="L887" s="46"/>
      <c r="M887" s="222"/>
      <c r="N887" s="223"/>
      <c r="O887" s="86"/>
      <c r="P887" s="86"/>
      <c r="Q887" s="86"/>
      <c r="R887" s="86"/>
      <c r="S887" s="86"/>
      <c r="T887" s="87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T887" s="19" t="s">
        <v>167</v>
      </c>
      <c r="AU887" s="19" t="s">
        <v>80</v>
      </c>
    </row>
    <row r="888" s="13" customFormat="1">
      <c r="A888" s="13"/>
      <c r="B888" s="224"/>
      <c r="C888" s="225"/>
      <c r="D888" s="226" t="s">
        <v>169</v>
      </c>
      <c r="E888" s="227" t="s">
        <v>19</v>
      </c>
      <c r="F888" s="228" t="s">
        <v>1072</v>
      </c>
      <c r="G888" s="225"/>
      <c r="H888" s="227" t="s">
        <v>19</v>
      </c>
      <c r="I888" s="229"/>
      <c r="J888" s="225"/>
      <c r="K888" s="225"/>
      <c r="L888" s="230"/>
      <c r="M888" s="231"/>
      <c r="N888" s="232"/>
      <c r="O888" s="232"/>
      <c r="P888" s="232"/>
      <c r="Q888" s="232"/>
      <c r="R888" s="232"/>
      <c r="S888" s="232"/>
      <c r="T888" s="23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4" t="s">
        <v>169</v>
      </c>
      <c r="AU888" s="234" t="s">
        <v>80</v>
      </c>
      <c r="AV888" s="13" t="s">
        <v>78</v>
      </c>
      <c r="AW888" s="13" t="s">
        <v>32</v>
      </c>
      <c r="AX888" s="13" t="s">
        <v>70</v>
      </c>
      <c r="AY888" s="234" t="s">
        <v>158</v>
      </c>
    </row>
    <row r="889" s="14" customFormat="1">
      <c r="A889" s="14"/>
      <c r="B889" s="235"/>
      <c r="C889" s="236"/>
      <c r="D889" s="226" t="s">
        <v>169</v>
      </c>
      <c r="E889" s="237" t="s">
        <v>19</v>
      </c>
      <c r="F889" s="238" t="s">
        <v>1073</v>
      </c>
      <c r="G889" s="236"/>
      <c r="H889" s="239">
        <v>400</v>
      </c>
      <c r="I889" s="240"/>
      <c r="J889" s="236"/>
      <c r="K889" s="236"/>
      <c r="L889" s="241"/>
      <c r="M889" s="242"/>
      <c r="N889" s="243"/>
      <c r="O889" s="243"/>
      <c r="P889" s="243"/>
      <c r="Q889" s="243"/>
      <c r="R889" s="243"/>
      <c r="S889" s="243"/>
      <c r="T889" s="24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45" t="s">
        <v>169</v>
      </c>
      <c r="AU889" s="245" t="s">
        <v>80</v>
      </c>
      <c r="AV889" s="14" t="s">
        <v>80</v>
      </c>
      <c r="AW889" s="14" t="s">
        <v>32</v>
      </c>
      <c r="AX889" s="14" t="s">
        <v>78</v>
      </c>
      <c r="AY889" s="245" t="s">
        <v>158</v>
      </c>
    </row>
    <row r="890" s="2" customFormat="1" ht="16.5" customHeight="1">
      <c r="A890" s="40"/>
      <c r="B890" s="41"/>
      <c r="C890" s="257" t="s">
        <v>1411</v>
      </c>
      <c r="D890" s="257" t="s">
        <v>261</v>
      </c>
      <c r="E890" s="258" t="s">
        <v>1412</v>
      </c>
      <c r="F890" s="259" t="s">
        <v>1413</v>
      </c>
      <c r="G890" s="260" t="s">
        <v>163</v>
      </c>
      <c r="H890" s="261">
        <v>10</v>
      </c>
      <c r="I890" s="262"/>
      <c r="J890" s="263">
        <f>ROUND(I890*H890,2)</f>
        <v>0</v>
      </c>
      <c r="K890" s="259" t="s">
        <v>164</v>
      </c>
      <c r="L890" s="264"/>
      <c r="M890" s="265" t="s">
        <v>19</v>
      </c>
      <c r="N890" s="266" t="s">
        <v>41</v>
      </c>
      <c r="O890" s="86"/>
      <c r="P890" s="215">
        <f>O890*H890</f>
        <v>0</v>
      </c>
      <c r="Q890" s="215">
        <v>0.55000000000000004</v>
      </c>
      <c r="R890" s="215">
        <f>Q890*H890</f>
        <v>5.5</v>
      </c>
      <c r="S890" s="215">
        <v>0</v>
      </c>
      <c r="T890" s="216">
        <f>S890*H890</f>
        <v>0</v>
      </c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R890" s="217" t="s">
        <v>360</v>
      </c>
      <c r="AT890" s="217" t="s">
        <v>261</v>
      </c>
      <c r="AU890" s="217" t="s">
        <v>80</v>
      </c>
      <c r="AY890" s="19" t="s">
        <v>158</v>
      </c>
      <c r="BE890" s="218">
        <f>IF(N890="základní",J890,0)</f>
        <v>0</v>
      </c>
      <c r="BF890" s="218">
        <f>IF(N890="snížená",J890,0)</f>
        <v>0</v>
      </c>
      <c r="BG890" s="218">
        <f>IF(N890="zákl. přenesená",J890,0)</f>
        <v>0</v>
      </c>
      <c r="BH890" s="218">
        <f>IF(N890="sníž. přenesená",J890,0)</f>
        <v>0</v>
      </c>
      <c r="BI890" s="218">
        <f>IF(N890="nulová",J890,0)</f>
        <v>0</v>
      </c>
      <c r="BJ890" s="19" t="s">
        <v>78</v>
      </c>
      <c r="BK890" s="218">
        <f>ROUND(I890*H890,2)</f>
        <v>0</v>
      </c>
      <c r="BL890" s="19" t="s">
        <v>266</v>
      </c>
      <c r="BM890" s="217" t="s">
        <v>1414</v>
      </c>
    </row>
    <row r="891" s="14" customFormat="1">
      <c r="A891" s="14"/>
      <c r="B891" s="235"/>
      <c r="C891" s="236"/>
      <c r="D891" s="226" t="s">
        <v>169</v>
      </c>
      <c r="E891" s="237" t="s">
        <v>19</v>
      </c>
      <c r="F891" s="238" t="s">
        <v>1415</v>
      </c>
      <c r="G891" s="236"/>
      <c r="H891" s="239">
        <v>10</v>
      </c>
      <c r="I891" s="240"/>
      <c r="J891" s="236"/>
      <c r="K891" s="236"/>
      <c r="L891" s="241"/>
      <c r="M891" s="242"/>
      <c r="N891" s="243"/>
      <c r="O891" s="243"/>
      <c r="P891" s="243"/>
      <c r="Q891" s="243"/>
      <c r="R891" s="243"/>
      <c r="S891" s="243"/>
      <c r="T891" s="24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5" t="s">
        <v>169</v>
      </c>
      <c r="AU891" s="245" t="s">
        <v>80</v>
      </c>
      <c r="AV891" s="14" t="s">
        <v>80</v>
      </c>
      <c r="AW891" s="14" t="s">
        <v>32</v>
      </c>
      <c r="AX891" s="14" t="s">
        <v>78</v>
      </c>
      <c r="AY891" s="245" t="s">
        <v>158</v>
      </c>
    </row>
    <row r="892" s="2" customFormat="1" ht="24.15" customHeight="1">
      <c r="A892" s="40"/>
      <c r="B892" s="41"/>
      <c r="C892" s="206" t="s">
        <v>1416</v>
      </c>
      <c r="D892" s="206" t="s">
        <v>160</v>
      </c>
      <c r="E892" s="207" t="s">
        <v>1417</v>
      </c>
      <c r="F892" s="208" t="s">
        <v>1418</v>
      </c>
      <c r="G892" s="209" t="s">
        <v>255</v>
      </c>
      <c r="H892" s="210">
        <v>370</v>
      </c>
      <c r="I892" s="211"/>
      <c r="J892" s="212">
        <f>ROUND(I892*H892,2)</f>
        <v>0</v>
      </c>
      <c r="K892" s="208" t="s">
        <v>164</v>
      </c>
      <c r="L892" s="46"/>
      <c r="M892" s="213" t="s">
        <v>19</v>
      </c>
      <c r="N892" s="214" t="s">
        <v>41</v>
      </c>
      <c r="O892" s="86"/>
      <c r="P892" s="215">
        <f>O892*H892</f>
        <v>0</v>
      </c>
      <c r="Q892" s="215">
        <v>0</v>
      </c>
      <c r="R892" s="215">
        <f>Q892*H892</f>
        <v>0</v>
      </c>
      <c r="S892" s="215">
        <v>0.014999999999999999</v>
      </c>
      <c r="T892" s="216">
        <f>S892*H892</f>
        <v>5.5499999999999998</v>
      </c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R892" s="217" t="s">
        <v>266</v>
      </c>
      <c r="AT892" s="217" t="s">
        <v>160</v>
      </c>
      <c r="AU892" s="217" t="s">
        <v>80</v>
      </c>
      <c r="AY892" s="19" t="s">
        <v>158</v>
      </c>
      <c r="BE892" s="218">
        <f>IF(N892="základní",J892,0)</f>
        <v>0</v>
      </c>
      <c r="BF892" s="218">
        <f>IF(N892="snížená",J892,0)</f>
        <v>0</v>
      </c>
      <c r="BG892" s="218">
        <f>IF(N892="zákl. přenesená",J892,0)</f>
        <v>0</v>
      </c>
      <c r="BH892" s="218">
        <f>IF(N892="sníž. přenesená",J892,0)</f>
        <v>0</v>
      </c>
      <c r="BI892" s="218">
        <f>IF(N892="nulová",J892,0)</f>
        <v>0</v>
      </c>
      <c r="BJ892" s="19" t="s">
        <v>78</v>
      </c>
      <c r="BK892" s="218">
        <f>ROUND(I892*H892,2)</f>
        <v>0</v>
      </c>
      <c r="BL892" s="19" t="s">
        <v>266</v>
      </c>
      <c r="BM892" s="217" t="s">
        <v>1419</v>
      </c>
    </row>
    <row r="893" s="2" customFormat="1">
      <c r="A893" s="40"/>
      <c r="B893" s="41"/>
      <c r="C893" s="42"/>
      <c r="D893" s="219" t="s">
        <v>167</v>
      </c>
      <c r="E893" s="42"/>
      <c r="F893" s="220" t="s">
        <v>1420</v>
      </c>
      <c r="G893" s="42"/>
      <c r="H893" s="42"/>
      <c r="I893" s="221"/>
      <c r="J893" s="42"/>
      <c r="K893" s="42"/>
      <c r="L893" s="46"/>
      <c r="M893" s="222"/>
      <c r="N893" s="223"/>
      <c r="O893" s="86"/>
      <c r="P893" s="86"/>
      <c r="Q893" s="86"/>
      <c r="R893" s="86"/>
      <c r="S893" s="86"/>
      <c r="T893" s="87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T893" s="19" t="s">
        <v>167</v>
      </c>
      <c r="AU893" s="19" t="s">
        <v>80</v>
      </c>
    </row>
    <row r="894" s="13" customFormat="1">
      <c r="A894" s="13"/>
      <c r="B894" s="224"/>
      <c r="C894" s="225"/>
      <c r="D894" s="226" t="s">
        <v>169</v>
      </c>
      <c r="E894" s="227" t="s">
        <v>19</v>
      </c>
      <c r="F894" s="228" t="s">
        <v>1421</v>
      </c>
      <c r="G894" s="225"/>
      <c r="H894" s="227" t="s">
        <v>19</v>
      </c>
      <c r="I894" s="229"/>
      <c r="J894" s="225"/>
      <c r="K894" s="225"/>
      <c r="L894" s="230"/>
      <c r="M894" s="231"/>
      <c r="N894" s="232"/>
      <c r="O894" s="232"/>
      <c r="P894" s="232"/>
      <c r="Q894" s="232"/>
      <c r="R894" s="232"/>
      <c r="S894" s="232"/>
      <c r="T894" s="23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4" t="s">
        <v>169</v>
      </c>
      <c r="AU894" s="234" t="s">
        <v>80</v>
      </c>
      <c r="AV894" s="13" t="s">
        <v>78</v>
      </c>
      <c r="AW894" s="13" t="s">
        <v>32</v>
      </c>
      <c r="AX894" s="13" t="s">
        <v>70</v>
      </c>
      <c r="AY894" s="234" t="s">
        <v>158</v>
      </c>
    </row>
    <row r="895" s="14" customFormat="1">
      <c r="A895" s="14"/>
      <c r="B895" s="235"/>
      <c r="C895" s="236"/>
      <c r="D895" s="226" t="s">
        <v>169</v>
      </c>
      <c r="E895" s="237" t="s">
        <v>19</v>
      </c>
      <c r="F895" s="238" t="s">
        <v>1065</v>
      </c>
      <c r="G895" s="236"/>
      <c r="H895" s="239">
        <v>370</v>
      </c>
      <c r="I895" s="240"/>
      <c r="J895" s="236"/>
      <c r="K895" s="236"/>
      <c r="L895" s="241"/>
      <c r="M895" s="242"/>
      <c r="N895" s="243"/>
      <c r="O895" s="243"/>
      <c r="P895" s="243"/>
      <c r="Q895" s="243"/>
      <c r="R895" s="243"/>
      <c r="S895" s="243"/>
      <c r="T895" s="24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5" t="s">
        <v>169</v>
      </c>
      <c r="AU895" s="245" t="s">
        <v>80</v>
      </c>
      <c r="AV895" s="14" t="s">
        <v>80</v>
      </c>
      <c r="AW895" s="14" t="s">
        <v>32</v>
      </c>
      <c r="AX895" s="14" t="s">
        <v>78</v>
      </c>
      <c r="AY895" s="245" t="s">
        <v>158</v>
      </c>
    </row>
    <row r="896" s="2" customFormat="1" ht="16.5" customHeight="1">
      <c r="A896" s="40"/>
      <c r="B896" s="41"/>
      <c r="C896" s="206" t="s">
        <v>1422</v>
      </c>
      <c r="D896" s="206" t="s">
        <v>160</v>
      </c>
      <c r="E896" s="207" t="s">
        <v>1423</v>
      </c>
      <c r="F896" s="208" t="s">
        <v>1424</v>
      </c>
      <c r="G896" s="209" t="s">
        <v>249</v>
      </c>
      <c r="H896" s="210">
        <v>470</v>
      </c>
      <c r="I896" s="211"/>
      <c r="J896" s="212">
        <f>ROUND(I896*H896,2)</f>
        <v>0</v>
      </c>
      <c r="K896" s="208" t="s">
        <v>164</v>
      </c>
      <c r="L896" s="46"/>
      <c r="M896" s="213" t="s">
        <v>19</v>
      </c>
      <c r="N896" s="214" t="s">
        <v>41</v>
      </c>
      <c r="O896" s="86"/>
      <c r="P896" s="215">
        <f>O896*H896</f>
        <v>0</v>
      </c>
      <c r="Q896" s="215">
        <v>2.0999999999999999E-05</v>
      </c>
      <c r="R896" s="215">
        <f>Q896*H896</f>
        <v>0.0098700000000000003</v>
      </c>
      <c r="S896" s="215">
        <v>0</v>
      </c>
      <c r="T896" s="216">
        <f>S896*H896</f>
        <v>0</v>
      </c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R896" s="217" t="s">
        <v>266</v>
      </c>
      <c r="AT896" s="217" t="s">
        <v>160</v>
      </c>
      <c r="AU896" s="217" t="s">
        <v>80</v>
      </c>
      <c r="AY896" s="19" t="s">
        <v>158</v>
      </c>
      <c r="BE896" s="218">
        <f>IF(N896="základní",J896,0)</f>
        <v>0</v>
      </c>
      <c r="BF896" s="218">
        <f>IF(N896="snížená",J896,0)</f>
        <v>0</v>
      </c>
      <c r="BG896" s="218">
        <f>IF(N896="zákl. přenesená",J896,0)</f>
        <v>0</v>
      </c>
      <c r="BH896" s="218">
        <f>IF(N896="sníž. přenesená",J896,0)</f>
        <v>0</v>
      </c>
      <c r="BI896" s="218">
        <f>IF(N896="nulová",J896,0)</f>
        <v>0</v>
      </c>
      <c r="BJ896" s="19" t="s">
        <v>78</v>
      </c>
      <c r="BK896" s="218">
        <f>ROUND(I896*H896,2)</f>
        <v>0</v>
      </c>
      <c r="BL896" s="19" t="s">
        <v>266</v>
      </c>
      <c r="BM896" s="217" t="s">
        <v>1425</v>
      </c>
    </row>
    <row r="897" s="2" customFormat="1">
      <c r="A897" s="40"/>
      <c r="B897" s="41"/>
      <c r="C897" s="42"/>
      <c r="D897" s="219" t="s">
        <v>167</v>
      </c>
      <c r="E897" s="42"/>
      <c r="F897" s="220" t="s">
        <v>1426</v>
      </c>
      <c r="G897" s="42"/>
      <c r="H897" s="42"/>
      <c r="I897" s="221"/>
      <c r="J897" s="42"/>
      <c r="K897" s="42"/>
      <c r="L897" s="46"/>
      <c r="M897" s="222"/>
      <c r="N897" s="223"/>
      <c r="O897" s="86"/>
      <c r="P897" s="86"/>
      <c r="Q897" s="86"/>
      <c r="R897" s="86"/>
      <c r="S897" s="86"/>
      <c r="T897" s="87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T897" s="19" t="s">
        <v>167</v>
      </c>
      <c r="AU897" s="19" t="s">
        <v>80</v>
      </c>
    </row>
    <row r="898" s="14" customFormat="1">
      <c r="A898" s="14"/>
      <c r="B898" s="235"/>
      <c r="C898" s="236"/>
      <c r="D898" s="226" t="s">
        <v>169</v>
      </c>
      <c r="E898" s="237" t="s">
        <v>19</v>
      </c>
      <c r="F898" s="238" t="s">
        <v>1427</v>
      </c>
      <c r="G898" s="236"/>
      <c r="H898" s="239">
        <v>470</v>
      </c>
      <c r="I898" s="240"/>
      <c r="J898" s="236"/>
      <c r="K898" s="236"/>
      <c r="L898" s="241"/>
      <c r="M898" s="242"/>
      <c r="N898" s="243"/>
      <c r="O898" s="243"/>
      <c r="P898" s="243"/>
      <c r="Q898" s="243"/>
      <c r="R898" s="243"/>
      <c r="S898" s="243"/>
      <c r="T898" s="24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45" t="s">
        <v>169</v>
      </c>
      <c r="AU898" s="245" t="s">
        <v>80</v>
      </c>
      <c r="AV898" s="14" t="s">
        <v>80</v>
      </c>
      <c r="AW898" s="14" t="s">
        <v>32</v>
      </c>
      <c r="AX898" s="14" t="s">
        <v>78</v>
      </c>
      <c r="AY898" s="245" t="s">
        <v>158</v>
      </c>
    </row>
    <row r="899" s="2" customFormat="1" ht="16.5" customHeight="1">
      <c r="A899" s="40"/>
      <c r="B899" s="41"/>
      <c r="C899" s="257" t="s">
        <v>1428</v>
      </c>
      <c r="D899" s="257" t="s">
        <v>261</v>
      </c>
      <c r="E899" s="258" t="s">
        <v>1429</v>
      </c>
      <c r="F899" s="259" t="s">
        <v>1430</v>
      </c>
      <c r="G899" s="260" t="s">
        <v>163</v>
      </c>
      <c r="H899" s="261">
        <v>1.1279999999999999</v>
      </c>
      <c r="I899" s="262"/>
      <c r="J899" s="263">
        <f>ROUND(I899*H899,2)</f>
        <v>0</v>
      </c>
      <c r="K899" s="259" t="s">
        <v>164</v>
      </c>
      <c r="L899" s="264"/>
      <c r="M899" s="265" t="s">
        <v>19</v>
      </c>
      <c r="N899" s="266" t="s">
        <v>41</v>
      </c>
      <c r="O899" s="86"/>
      <c r="P899" s="215">
        <f>O899*H899</f>
        <v>0</v>
      </c>
      <c r="Q899" s="215">
        <v>0.55000000000000004</v>
      </c>
      <c r="R899" s="215">
        <f>Q899*H899</f>
        <v>0.62039999999999995</v>
      </c>
      <c r="S899" s="215">
        <v>0</v>
      </c>
      <c r="T899" s="216">
        <f>S899*H899</f>
        <v>0</v>
      </c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R899" s="217" t="s">
        <v>360</v>
      </c>
      <c r="AT899" s="217" t="s">
        <v>261</v>
      </c>
      <c r="AU899" s="217" t="s">
        <v>80</v>
      </c>
      <c r="AY899" s="19" t="s">
        <v>158</v>
      </c>
      <c r="BE899" s="218">
        <f>IF(N899="základní",J899,0)</f>
        <v>0</v>
      </c>
      <c r="BF899" s="218">
        <f>IF(N899="snížená",J899,0)</f>
        <v>0</v>
      </c>
      <c r="BG899" s="218">
        <f>IF(N899="zákl. přenesená",J899,0)</f>
        <v>0</v>
      </c>
      <c r="BH899" s="218">
        <f>IF(N899="sníž. přenesená",J899,0)</f>
        <v>0</v>
      </c>
      <c r="BI899" s="218">
        <f>IF(N899="nulová",J899,0)</f>
        <v>0</v>
      </c>
      <c r="BJ899" s="19" t="s">
        <v>78</v>
      </c>
      <c r="BK899" s="218">
        <f>ROUND(I899*H899,2)</f>
        <v>0</v>
      </c>
      <c r="BL899" s="19" t="s">
        <v>266</v>
      </c>
      <c r="BM899" s="217" t="s">
        <v>1431</v>
      </c>
    </row>
    <row r="900" s="14" customFormat="1">
      <c r="A900" s="14"/>
      <c r="B900" s="235"/>
      <c r="C900" s="236"/>
      <c r="D900" s="226" t="s">
        <v>169</v>
      </c>
      <c r="E900" s="237" t="s">
        <v>19</v>
      </c>
      <c r="F900" s="238" t="s">
        <v>1432</v>
      </c>
      <c r="G900" s="236"/>
      <c r="H900" s="239">
        <v>1.1279999999999999</v>
      </c>
      <c r="I900" s="240"/>
      <c r="J900" s="236"/>
      <c r="K900" s="236"/>
      <c r="L900" s="241"/>
      <c r="M900" s="242"/>
      <c r="N900" s="243"/>
      <c r="O900" s="243"/>
      <c r="P900" s="243"/>
      <c r="Q900" s="243"/>
      <c r="R900" s="243"/>
      <c r="S900" s="243"/>
      <c r="T900" s="24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45" t="s">
        <v>169</v>
      </c>
      <c r="AU900" s="245" t="s">
        <v>80</v>
      </c>
      <c r="AV900" s="14" t="s">
        <v>80</v>
      </c>
      <c r="AW900" s="14" t="s">
        <v>32</v>
      </c>
      <c r="AX900" s="14" t="s">
        <v>78</v>
      </c>
      <c r="AY900" s="245" t="s">
        <v>158</v>
      </c>
    </row>
    <row r="901" s="2" customFormat="1" ht="16.5" customHeight="1">
      <c r="A901" s="40"/>
      <c r="B901" s="41"/>
      <c r="C901" s="206" t="s">
        <v>1433</v>
      </c>
      <c r="D901" s="206" t="s">
        <v>160</v>
      </c>
      <c r="E901" s="207" t="s">
        <v>1434</v>
      </c>
      <c r="F901" s="208" t="s">
        <v>1435</v>
      </c>
      <c r="G901" s="209" t="s">
        <v>255</v>
      </c>
      <c r="H901" s="210">
        <v>68</v>
      </c>
      <c r="I901" s="211"/>
      <c r="J901" s="212">
        <f>ROUND(I901*H901,2)</f>
        <v>0</v>
      </c>
      <c r="K901" s="208" t="s">
        <v>307</v>
      </c>
      <c r="L901" s="46"/>
      <c r="M901" s="213" t="s">
        <v>19</v>
      </c>
      <c r="N901" s="214" t="s">
        <v>41</v>
      </c>
      <c r="O901" s="86"/>
      <c r="P901" s="215">
        <f>O901*H901</f>
        <v>0</v>
      </c>
      <c r="Q901" s="215">
        <v>0</v>
      </c>
      <c r="R901" s="215">
        <f>Q901*H901</f>
        <v>0</v>
      </c>
      <c r="S901" s="215">
        <v>0</v>
      </c>
      <c r="T901" s="216">
        <f>S901*H901</f>
        <v>0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217" t="s">
        <v>266</v>
      </c>
      <c r="AT901" s="217" t="s">
        <v>160</v>
      </c>
      <c r="AU901" s="217" t="s">
        <v>80</v>
      </c>
      <c r="AY901" s="19" t="s">
        <v>158</v>
      </c>
      <c r="BE901" s="218">
        <f>IF(N901="základní",J901,0)</f>
        <v>0</v>
      </c>
      <c r="BF901" s="218">
        <f>IF(N901="snížená",J901,0)</f>
        <v>0</v>
      </c>
      <c r="BG901" s="218">
        <f>IF(N901="zákl. přenesená",J901,0)</f>
        <v>0</v>
      </c>
      <c r="BH901" s="218">
        <f>IF(N901="sníž. přenesená",J901,0)</f>
        <v>0</v>
      </c>
      <c r="BI901" s="218">
        <f>IF(N901="nulová",J901,0)</f>
        <v>0</v>
      </c>
      <c r="BJ901" s="19" t="s">
        <v>78</v>
      </c>
      <c r="BK901" s="218">
        <f>ROUND(I901*H901,2)</f>
        <v>0</v>
      </c>
      <c r="BL901" s="19" t="s">
        <v>266</v>
      </c>
      <c r="BM901" s="217" t="s">
        <v>1436</v>
      </c>
    </row>
    <row r="902" s="2" customFormat="1">
      <c r="A902" s="40"/>
      <c r="B902" s="41"/>
      <c r="C902" s="42"/>
      <c r="D902" s="219" t="s">
        <v>167</v>
      </c>
      <c r="E902" s="42"/>
      <c r="F902" s="220" t="s">
        <v>1437</v>
      </c>
      <c r="G902" s="42"/>
      <c r="H902" s="42"/>
      <c r="I902" s="221"/>
      <c r="J902" s="42"/>
      <c r="K902" s="42"/>
      <c r="L902" s="46"/>
      <c r="M902" s="222"/>
      <c r="N902" s="223"/>
      <c r="O902" s="86"/>
      <c r="P902" s="86"/>
      <c r="Q902" s="86"/>
      <c r="R902" s="86"/>
      <c r="S902" s="86"/>
      <c r="T902" s="87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T902" s="19" t="s">
        <v>167</v>
      </c>
      <c r="AU902" s="19" t="s">
        <v>80</v>
      </c>
    </row>
    <row r="903" s="14" customFormat="1">
      <c r="A903" s="14"/>
      <c r="B903" s="235"/>
      <c r="C903" s="236"/>
      <c r="D903" s="226" t="s">
        <v>169</v>
      </c>
      <c r="E903" s="237" t="s">
        <v>19</v>
      </c>
      <c r="F903" s="238" t="s">
        <v>1438</v>
      </c>
      <c r="G903" s="236"/>
      <c r="H903" s="239">
        <v>68</v>
      </c>
      <c r="I903" s="240"/>
      <c r="J903" s="236"/>
      <c r="K903" s="236"/>
      <c r="L903" s="241"/>
      <c r="M903" s="242"/>
      <c r="N903" s="243"/>
      <c r="O903" s="243"/>
      <c r="P903" s="243"/>
      <c r="Q903" s="243"/>
      <c r="R903" s="243"/>
      <c r="S903" s="243"/>
      <c r="T903" s="24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5" t="s">
        <v>169</v>
      </c>
      <c r="AU903" s="245" t="s">
        <v>80</v>
      </c>
      <c r="AV903" s="14" t="s">
        <v>80</v>
      </c>
      <c r="AW903" s="14" t="s">
        <v>32</v>
      </c>
      <c r="AX903" s="14" t="s">
        <v>78</v>
      </c>
      <c r="AY903" s="245" t="s">
        <v>158</v>
      </c>
    </row>
    <row r="904" s="2" customFormat="1" ht="16.5" customHeight="1">
      <c r="A904" s="40"/>
      <c r="B904" s="41"/>
      <c r="C904" s="257" t="s">
        <v>1439</v>
      </c>
      <c r="D904" s="257" t="s">
        <v>261</v>
      </c>
      <c r="E904" s="258" t="s">
        <v>1440</v>
      </c>
      <c r="F904" s="259" t="s">
        <v>1441</v>
      </c>
      <c r="G904" s="260" t="s">
        <v>163</v>
      </c>
      <c r="H904" s="261">
        <v>1.6319999999999999</v>
      </c>
      <c r="I904" s="262"/>
      <c r="J904" s="263">
        <f>ROUND(I904*H904,2)</f>
        <v>0</v>
      </c>
      <c r="K904" s="259" t="s">
        <v>307</v>
      </c>
      <c r="L904" s="264"/>
      <c r="M904" s="265" t="s">
        <v>19</v>
      </c>
      <c r="N904" s="266" t="s">
        <v>41</v>
      </c>
      <c r="O904" s="86"/>
      <c r="P904" s="215">
        <f>O904*H904</f>
        <v>0</v>
      </c>
      <c r="Q904" s="215">
        <v>0.55000000000000004</v>
      </c>
      <c r="R904" s="215">
        <f>Q904*H904</f>
        <v>0.89760000000000006</v>
      </c>
      <c r="S904" s="215">
        <v>0</v>
      </c>
      <c r="T904" s="216">
        <f>S904*H904</f>
        <v>0</v>
      </c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R904" s="217" t="s">
        <v>360</v>
      </c>
      <c r="AT904" s="217" t="s">
        <v>261</v>
      </c>
      <c r="AU904" s="217" t="s">
        <v>80</v>
      </c>
      <c r="AY904" s="19" t="s">
        <v>158</v>
      </c>
      <c r="BE904" s="218">
        <f>IF(N904="základní",J904,0)</f>
        <v>0</v>
      </c>
      <c r="BF904" s="218">
        <f>IF(N904="snížená",J904,0)</f>
        <v>0</v>
      </c>
      <c r="BG904" s="218">
        <f>IF(N904="zákl. přenesená",J904,0)</f>
        <v>0</v>
      </c>
      <c r="BH904" s="218">
        <f>IF(N904="sníž. přenesená",J904,0)</f>
        <v>0</v>
      </c>
      <c r="BI904" s="218">
        <f>IF(N904="nulová",J904,0)</f>
        <v>0</v>
      </c>
      <c r="BJ904" s="19" t="s">
        <v>78</v>
      </c>
      <c r="BK904" s="218">
        <f>ROUND(I904*H904,2)</f>
        <v>0</v>
      </c>
      <c r="BL904" s="19" t="s">
        <v>266</v>
      </c>
      <c r="BM904" s="217" t="s">
        <v>1442</v>
      </c>
    </row>
    <row r="905" s="14" customFormat="1">
      <c r="A905" s="14"/>
      <c r="B905" s="235"/>
      <c r="C905" s="236"/>
      <c r="D905" s="226" t="s">
        <v>169</v>
      </c>
      <c r="E905" s="237" t="s">
        <v>19</v>
      </c>
      <c r="F905" s="238" t="s">
        <v>1443</v>
      </c>
      <c r="G905" s="236"/>
      <c r="H905" s="239">
        <v>1.6319999999999999</v>
      </c>
      <c r="I905" s="240"/>
      <c r="J905" s="236"/>
      <c r="K905" s="236"/>
      <c r="L905" s="241"/>
      <c r="M905" s="242"/>
      <c r="N905" s="243"/>
      <c r="O905" s="243"/>
      <c r="P905" s="243"/>
      <c r="Q905" s="243"/>
      <c r="R905" s="243"/>
      <c r="S905" s="243"/>
      <c r="T905" s="24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45" t="s">
        <v>169</v>
      </c>
      <c r="AU905" s="245" t="s">
        <v>80</v>
      </c>
      <c r="AV905" s="14" t="s">
        <v>80</v>
      </c>
      <c r="AW905" s="14" t="s">
        <v>32</v>
      </c>
      <c r="AX905" s="14" t="s">
        <v>78</v>
      </c>
      <c r="AY905" s="245" t="s">
        <v>158</v>
      </c>
    </row>
    <row r="906" s="2" customFormat="1" ht="24.15" customHeight="1">
      <c r="A906" s="40"/>
      <c r="B906" s="41"/>
      <c r="C906" s="206" t="s">
        <v>1444</v>
      </c>
      <c r="D906" s="206" t="s">
        <v>160</v>
      </c>
      <c r="E906" s="207" t="s">
        <v>1445</v>
      </c>
      <c r="F906" s="208" t="s">
        <v>1446</v>
      </c>
      <c r="G906" s="209" t="s">
        <v>163</v>
      </c>
      <c r="H906" s="210">
        <v>26.16</v>
      </c>
      <c r="I906" s="211"/>
      <c r="J906" s="212">
        <f>ROUND(I906*H906,2)</f>
        <v>0</v>
      </c>
      <c r="K906" s="208" t="s">
        <v>164</v>
      </c>
      <c r="L906" s="46"/>
      <c r="M906" s="213" t="s">
        <v>19</v>
      </c>
      <c r="N906" s="214" t="s">
        <v>41</v>
      </c>
      <c r="O906" s="86"/>
      <c r="P906" s="215">
        <f>O906*H906</f>
        <v>0</v>
      </c>
      <c r="Q906" s="215">
        <v>0.022837798999999999</v>
      </c>
      <c r="R906" s="215">
        <f>Q906*H906</f>
        <v>0.59743682184000002</v>
      </c>
      <c r="S906" s="215">
        <v>0</v>
      </c>
      <c r="T906" s="216">
        <f>S906*H906</f>
        <v>0</v>
      </c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R906" s="217" t="s">
        <v>266</v>
      </c>
      <c r="AT906" s="217" t="s">
        <v>160</v>
      </c>
      <c r="AU906" s="217" t="s">
        <v>80</v>
      </c>
      <c r="AY906" s="19" t="s">
        <v>158</v>
      </c>
      <c r="BE906" s="218">
        <f>IF(N906="základní",J906,0)</f>
        <v>0</v>
      </c>
      <c r="BF906" s="218">
        <f>IF(N906="snížená",J906,0)</f>
        <v>0</v>
      </c>
      <c r="BG906" s="218">
        <f>IF(N906="zákl. přenesená",J906,0)</f>
        <v>0</v>
      </c>
      <c r="BH906" s="218">
        <f>IF(N906="sníž. přenesená",J906,0)</f>
        <v>0</v>
      </c>
      <c r="BI906" s="218">
        <f>IF(N906="nulová",J906,0)</f>
        <v>0</v>
      </c>
      <c r="BJ906" s="19" t="s">
        <v>78</v>
      </c>
      <c r="BK906" s="218">
        <f>ROUND(I906*H906,2)</f>
        <v>0</v>
      </c>
      <c r="BL906" s="19" t="s">
        <v>266</v>
      </c>
      <c r="BM906" s="217" t="s">
        <v>1447</v>
      </c>
    </row>
    <row r="907" s="2" customFormat="1">
      <c r="A907" s="40"/>
      <c r="B907" s="41"/>
      <c r="C907" s="42"/>
      <c r="D907" s="219" t="s">
        <v>167</v>
      </c>
      <c r="E907" s="42"/>
      <c r="F907" s="220" t="s">
        <v>1448</v>
      </c>
      <c r="G907" s="42"/>
      <c r="H907" s="42"/>
      <c r="I907" s="221"/>
      <c r="J907" s="42"/>
      <c r="K907" s="42"/>
      <c r="L907" s="46"/>
      <c r="M907" s="222"/>
      <c r="N907" s="223"/>
      <c r="O907" s="86"/>
      <c r="P907" s="86"/>
      <c r="Q907" s="86"/>
      <c r="R907" s="86"/>
      <c r="S907" s="86"/>
      <c r="T907" s="87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T907" s="19" t="s">
        <v>167</v>
      </c>
      <c r="AU907" s="19" t="s">
        <v>80</v>
      </c>
    </row>
    <row r="908" s="14" customFormat="1">
      <c r="A908" s="14"/>
      <c r="B908" s="235"/>
      <c r="C908" s="236"/>
      <c r="D908" s="226" t="s">
        <v>169</v>
      </c>
      <c r="E908" s="237" t="s">
        <v>19</v>
      </c>
      <c r="F908" s="238" t="s">
        <v>1326</v>
      </c>
      <c r="G908" s="236"/>
      <c r="H908" s="239">
        <v>26.16</v>
      </c>
      <c r="I908" s="240"/>
      <c r="J908" s="236"/>
      <c r="K908" s="236"/>
      <c r="L908" s="241"/>
      <c r="M908" s="242"/>
      <c r="N908" s="243"/>
      <c r="O908" s="243"/>
      <c r="P908" s="243"/>
      <c r="Q908" s="243"/>
      <c r="R908" s="243"/>
      <c r="S908" s="243"/>
      <c r="T908" s="24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45" t="s">
        <v>169</v>
      </c>
      <c r="AU908" s="245" t="s">
        <v>80</v>
      </c>
      <c r="AV908" s="14" t="s">
        <v>80</v>
      </c>
      <c r="AW908" s="14" t="s">
        <v>32</v>
      </c>
      <c r="AX908" s="14" t="s">
        <v>78</v>
      </c>
      <c r="AY908" s="245" t="s">
        <v>158</v>
      </c>
    </row>
    <row r="909" s="2" customFormat="1" ht="24.15" customHeight="1">
      <c r="A909" s="40"/>
      <c r="B909" s="41"/>
      <c r="C909" s="206" t="s">
        <v>1449</v>
      </c>
      <c r="D909" s="206" t="s">
        <v>160</v>
      </c>
      <c r="E909" s="207" t="s">
        <v>1450</v>
      </c>
      <c r="F909" s="208" t="s">
        <v>1451</v>
      </c>
      <c r="G909" s="209" t="s">
        <v>255</v>
      </c>
      <c r="H909" s="210">
        <v>57.600000000000001</v>
      </c>
      <c r="I909" s="211"/>
      <c r="J909" s="212">
        <f>ROUND(I909*H909,2)</f>
        <v>0</v>
      </c>
      <c r="K909" s="208" t="s">
        <v>164</v>
      </c>
      <c r="L909" s="46"/>
      <c r="M909" s="213" t="s">
        <v>19</v>
      </c>
      <c r="N909" s="214" t="s">
        <v>41</v>
      </c>
      <c r="O909" s="86"/>
      <c r="P909" s="215">
        <f>O909*H909</f>
        <v>0</v>
      </c>
      <c r="Q909" s="215">
        <v>0.040764500000000002</v>
      </c>
      <c r="R909" s="215">
        <f>Q909*H909</f>
        <v>2.3480352</v>
      </c>
      <c r="S909" s="215">
        <v>0</v>
      </c>
      <c r="T909" s="216">
        <f>S909*H909</f>
        <v>0</v>
      </c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R909" s="217" t="s">
        <v>266</v>
      </c>
      <c r="AT909" s="217" t="s">
        <v>160</v>
      </c>
      <c r="AU909" s="217" t="s">
        <v>80</v>
      </c>
      <c r="AY909" s="19" t="s">
        <v>158</v>
      </c>
      <c r="BE909" s="218">
        <f>IF(N909="základní",J909,0)</f>
        <v>0</v>
      </c>
      <c r="BF909" s="218">
        <f>IF(N909="snížená",J909,0)</f>
        <v>0</v>
      </c>
      <c r="BG909" s="218">
        <f>IF(N909="zákl. přenesená",J909,0)</f>
        <v>0</v>
      </c>
      <c r="BH909" s="218">
        <f>IF(N909="sníž. přenesená",J909,0)</f>
        <v>0</v>
      </c>
      <c r="BI909" s="218">
        <f>IF(N909="nulová",J909,0)</f>
        <v>0</v>
      </c>
      <c r="BJ909" s="19" t="s">
        <v>78</v>
      </c>
      <c r="BK909" s="218">
        <f>ROUND(I909*H909,2)</f>
        <v>0</v>
      </c>
      <c r="BL909" s="19" t="s">
        <v>266</v>
      </c>
      <c r="BM909" s="217" t="s">
        <v>1452</v>
      </c>
    </row>
    <row r="910" s="2" customFormat="1">
      <c r="A910" s="40"/>
      <c r="B910" s="41"/>
      <c r="C910" s="42"/>
      <c r="D910" s="219" t="s">
        <v>167</v>
      </c>
      <c r="E910" s="42"/>
      <c r="F910" s="220" t="s">
        <v>1453</v>
      </c>
      <c r="G910" s="42"/>
      <c r="H910" s="42"/>
      <c r="I910" s="221"/>
      <c r="J910" s="42"/>
      <c r="K910" s="42"/>
      <c r="L910" s="46"/>
      <c r="M910" s="222"/>
      <c r="N910" s="223"/>
      <c r="O910" s="86"/>
      <c r="P910" s="86"/>
      <c r="Q910" s="86"/>
      <c r="R910" s="86"/>
      <c r="S910" s="86"/>
      <c r="T910" s="87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T910" s="19" t="s">
        <v>167</v>
      </c>
      <c r="AU910" s="19" t="s">
        <v>80</v>
      </c>
    </row>
    <row r="911" s="14" customFormat="1">
      <c r="A911" s="14"/>
      <c r="B911" s="235"/>
      <c r="C911" s="236"/>
      <c r="D911" s="226" t="s">
        <v>169</v>
      </c>
      <c r="E911" s="237" t="s">
        <v>19</v>
      </c>
      <c r="F911" s="238" t="s">
        <v>1454</v>
      </c>
      <c r="G911" s="236"/>
      <c r="H911" s="239">
        <v>57.600000000000001</v>
      </c>
      <c r="I911" s="240"/>
      <c r="J911" s="236"/>
      <c r="K911" s="236"/>
      <c r="L911" s="241"/>
      <c r="M911" s="242"/>
      <c r="N911" s="243"/>
      <c r="O911" s="243"/>
      <c r="P911" s="243"/>
      <c r="Q911" s="243"/>
      <c r="R911" s="243"/>
      <c r="S911" s="243"/>
      <c r="T911" s="24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45" t="s">
        <v>169</v>
      </c>
      <c r="AU911" s="245" t="s">
        <v>80</v>
      </c>
      <c r="AV911" s="14" t="s">
        <v>80</v>
      </c>
      <c r="AW911" s="14" t="s">
        <v>32</v>
      </c>
      <c r="AX911" s="14" t="s">
        <v>78</v>
      </c>
      <c r="AY911" s="245" t="s">
        <v>158</v>
      </c>
    </row>
    <row r="912" s="2" customFormat="1" ht="24.15" customHeight="1">
      <c r="A912" s="40"/>
      <c r="B912" s="41"/>
      <c r="C912" s="206" t="s">
        <v>1455</v>
      </c>
      <c r="D912" s="206" t="s">
        <v>160</v>
      </c>
      <c r="E912" s="207" t="s">
        <v>1456</v>
      </c>
      <c r="F912" s="208" t="s">
        <v>1457</v>
      </c>
      <c r="G912" s="209" t="s">
        <v>255</v>
      </c>
      <c r="H912" s="210">
        <v>365</v>
      </c>
      <c r="I912" s="211"/>
      <c r="J912" s="212">
        <f>ROUND(I912*H912,2)</f>
        <v>0</v>
      </c>
      <c r="K912" s="208" t="s">
        <v>307</v>
      </c>
      <c r="L912" s="46"/>
      <c r="M912" s="213" t="s">
        <v>19</v>
      </c>
      <c r="N912" s="214" t="s">
        <v>41</v>
      </c>
      <c r="O912" s="86"/>
      <c r="P912" s="215">
        <f>O912*H912</f>
        <v>0</v>
      </c>
      <c r="Q912" s="215">
        <v>0.013899999999999999</v>
      </c>
      <c r="R912" s="215">
        <f>Q912*H912</f>
        <v>5.0735000000000001</v>
      </c>
      <c r="S912" s="215">
        <v>0</v>
      </c>
      <c r="T912" s="216">
        <f>S912*H912</f>
        <v>0</v>
      </c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R912" s="217" t="s">
        <v>266</v>
      </c>
      <c r="AT912" s="217" t="s">
        <v>160</v>
      </c>
      <c r="AU912" s="217" t="s">
        <v>80</v>
      </c>
      <c r="AY912" s="19" t="s">
        <v>158</v>
      </c>
      <c r="BE912" s="218">
        <f>IF(N912="základní",J912,0)</f>
        <v>0</v>
      </c>
      <c r="BF912" s="218">
        <f>IF(N912="snížená",J912,0)</f>
        <v>0</v>
      </c>
      <c r="BG912" s="218">
        <f>IF(N912="zákl. přenesená",J912,0)</f>
        <v>0</v>
      </c>
      <c r="BH912" s="218">
        <f>IF(N912="sníž. přenesená",J912,0)</f>
        <v>0</v>
      </c>
      <c r="BI912" s="218">
        <f>IF(N912="nulová",J912,0)</f>
        <v>0</v>
      </c>
      <c r="BJ912" s="19" t="s">
        <v>78</v>
      </c>
      <c r="BK912" s="218">
        <f>ROUND(I912*H912,2)</f>
        <v>0</v>
      </c>
      <c r="BL912" s="19" t="s">
        <v>266</v>
      </c>
      <c r="BM912" s="217" t="s">
        <v>1458</v>
      </c>
    </row>
    <row r="913" s="2" customFormat="1">
      <c r="A913" s="40"/>
      <c r="B913" s="41"/>
      <c r="C913" s="42"/>
      <c r="D913" s="219" t="s">
        <v>167</v>
      </c>
      <c r="E913" s="42"/>
      <c r="F913" s="220" t="s">
        <v>1459</v>
      </c>
      <c r="G913" s="42"/>
      <c r="H913" s="42"/>
      <c r="I913" s="221"/>
      <c r="J913" s="42"/>
      <c r="K913" s="42"/>
      <c r="L913" s="46"/>
      <c r="M913" s="222"/>
      <c r="N913" s="223"/>
      <c r="O913" s="86"/>
      <c r="P913" s="86"/>
      <c r="Q913" s="86"/>
      <c r="R913" s="86"/>
      <c r="S913" s="86"/>
      <c r="T913" s="87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T913" s="19" t="s">
        <v>167</v>
      </c>
      <c r="AU913" s="19" t="s">
        <v>80</v>
      </c>
    </row>
    <row r="914" s="14" customFormat="1">
      <c r="A914" s="14"/>
      <c r="B914" s="235"/>
      <c r="C914" s="236"/>
      <c r="D914" s="226" t="s">
        <v>169</v>
      </c>
      <c r="E914" s="237" t="s">
        <v>19</v>
      </c>
      <c r="F914" s="238" t="s">
        <v>1460</v>
      </c>
      <c r="G914" s="236"/>
      <c r="H914" s="239">
        <v>365</v>
      </c>
      <c r="I914" s="240"/>
      <c r="J914" s="236"/>
      <c r="K914" s="236"/>
      <c r="L914" s="241"/>
      <c r="M914" s="242"/>
      <c r="N914" s="243"/>
      <c r="O914" s="243"/>
      <c r="P914" s="243"/>
      <c r="Q914" s="243"/>
      <c r="R914" s="243"/>
      <c r="S914" s="243"/>
      <c r="T914" s="24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45" t="s">
        <v>169</v>
      </c>
      <c r="AU914" s="245" t="s">
        <v>80</v>
      </c>
      <c r="AV914" s="14" t="s">
        <v>80</v>
      </c>
      <c r="AW914" s="14" t="s">
        <v>32</v>
      </c>
      <c r="AX914" s="14" t="s">
        <v>78</v>
      </c>
      <c r="AY914" s="245" t="s">
        <v>158</v>
      </c>
    </row>
    <row r="915" s="2" customFormat="1" ht="24.15" customHeight="1">
      <c r="A915" s="40"/>
      <c r="B915" s="41"/>
      <c r="C915" s="206" t="s">
        <v>1461</v>
      </c>
      <c r="D915" s="206" t="s">
        <v>160</v>
      </c>
      <c r="E915" s="207" t="s">
        <v>1462</v>
      </c>
      <c r="F915" s="208" t="s">
        <v>1463</v>
      </c>
      <c r="G915" s="209" t="s">
        <v>255</v>
      </c>
      <c r="H915" s="210">
        <v>130</v>
      </c>
      <c r="I915" s="211"/>
      <c r="J915" s="212">
        <f>ROUND(I915*H915,2)</f>
        <v>0</v>
      </c>
      <c r="K915" s="208" t="s">
        <v>164</v>
      </c>
      <c r="L915" s="46"/>
      <c r="M915" s="213" t="s">
        <v>19</v>
      </c>
      <c r="N915" s="214" t="s">
        <v>41</v>
      </c>
      <c r="O915" s="86"/>
      <c r="P915" s="215">
        <f>O915*H915</f>
        <v>0</v>
      </c>
      <c r="Q915" s="215">
        <v>0.015737399999999999</v>
      </c>
      <c r="R915" s="215">
        <f>Q915*H915</f>
        <v>2.0458619999999996</v>
      </c>
      <c r="S915" s="215">
        <v>0</v>
      </c>
      <c r="T915" s="216">
        <f>S915*H915</f>
        <v>0</v>
      </c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R915" s="217" t="s">
        <v>266</v>
      </c>
      <c r="AT915" s="217" t="s">
        <v>160</v>
      </c>
      <c r="AU915" s="217" t="s">
        <v>80</v>
      </c>
      <c r="AY915" s="19" t="s">
        <v>158</v>
      </c>
      <c r="BE915" s="218">
        <f>IF(N915="základní",J915,0)</f>
        <v>0</v>
      </c>
      <c r="BF915" s="218">
        <f>IF(N915="snížená",J915,0)</f>
        <v>0</v>
      </c>
      <c r="BG915" s="218">
        <f>IF(N915="zákl. přenesená",J915,0)</f>
        <v>0</v>
      </c>
      <c r="BH915" s="218">
        <f>IF(N915="sníž. přenesená",J915,0)</f>
        <v>0</v>
      </c>
      <c r="BI915" s="218">
        <f>IF(N915="nulová",J915,0)</f>
        <v>0</v>
      </c>
      <c r="BJ915" s="19" t="s">
        <v>78</v>
      </c>
      <c r="BK915" s="218">
        <f>ROUND(I915*H915,2)</f>
        <v>0</v>
      </c>
      <c r="BL915" s="19" t="s">
        <v>266</v>
      </c>
      <c r="BM915" s="217" t="s">
        <v>1464</v>
      </c>
    </row>
    <row r="916" s="2" customFormat="1">
      <c r="A916" s="40"/>
      <c r="B916" s="41"/>
      <c r="C916" s="42"/>
      <c r="D916" s="219" t="s">
        <v>167</v>
      </c>
      <c r="E916" s="42"/>
      <c r="F916" s="220" t="s">
        <v>1465</v>
      </c>
      <c r="G916" s="42"/>
      <c r="H916" s="42"/>
      <c r="I916" s="221"/>
      <c r="J916" s="42"/>
      <c r="K916" s="42"/>
      <c r="L916" s="46"/>
      <c r="M916" s="222"/>
      <c r="N916" s="223"/>
      <c r="O916" s="86"/>
      <c r="P916" s="86"/>
      <c r="Q916" s="86"/>
      <c r="R916" s="86"/>
      <c r="S916" s="86"/>
      <c r="T916" s="87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T916" s="19" t="s">
        <v>167</v>
      </c>
      <c r="AU916" s="19" t="s">
        <v>80</v>
      </c>
    </row>
    <row r="917" s="14" customFormat="1">
      <c r="A917" s="14"/>
      <c r="B917" s="235"/>
      <c r="C917" s="236"/>
      <c r="D917" s="226" t="s">
        <v>169</v>
      </c>
      <c r="E917" s="237" t="s">
        <v>19</v>
      </c>
      <c r="F917" s="238" t="s">
        <v>1466</v>
      </c>
      <c r="G917" s="236"/>
      <c r="H917" s="239">
        <v>130</v>
      </c>
      <c r="I917" s="240"/>
      <c r="J917" s="236"/>
      <c r="K917" s="236"/>
      <c r="L917" s="241"/>
      <c r="M917" s="242"/>
      <c r="N917" s="243"/>
      <c r="O917" s="243"/>
      <c r="P917" s="243"/>
      <c r="Q917" s="243"/>
      <c r="R917" s="243"/>
      <c r="S917" s="243"/>
      <c r="T917" s="24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45" t="s">
        <v>169</v>
      </c>
      <c r="AU917" s="245" t="s">
        <v>80</v>
      </c>
      <c r="AV917" s="14" t="s">
        <v>80</v>
      </c>
      <c r="AW917" s="14" t="s">
        <v>32</v>
      </c>
      <c r="AX917" s="14" t="s">
        <v>78</v>
      </c>
      <c r="AY917" s="245" t="s">
        <v>158</v>
      </c>
    </row>
    <row r="918" s="2" customFormat="1" ht="21.75" customHeight="1">
      <c r="A918" s="40"/>
      <c r="B918" s="41"/>
      <c r="C918" s="206" t="s">
        <v>1467</v>
      </c>
      <c r="D918" s="206" t="s">
        <v>160</v>
      </c>
      <c r="E918" s="207" t="s">
        <v>1468</v>
      </c>
      <c r="F918" s="208" t="s">
        <v>1469</v>
      </c>
      <c r="G918" s="209" t="s">
        <v>255</v>
      </c>
      <c r="H918" s="210">
        <v>140</v>
      </c>
      <c r="I918" s="211"/>
      <c r="J918" s="212">
        <f>ROUND(I918*H918,2)</f>
        <v>0</v>
      </c>
      <c r="K918" s="208" t="s">
        <v>164</v>
      </c>
      <c r="L918" s="46"/>
      <c r="M918" s="213" t="s">
        <v>19</v>
      </c>
      <c r="N918" s="214" t="s">
        <v>41</v>
      </c>
      <c r="O918" s="86"/>
      <c r="P918" s="215">
        <f>O918*H918</f>
        <v>0</v>
      </c>
      <c r="Q918" s="215">
        <v>0</v>
      </c>
      <c r="R918" s="215">
        <f>Q918*H918</f>
        <v>0</v>
      </c>
      <c r="S918" s="215">
        <v>0.014</v>
      </c>
      <c r="T918" s="216">
        <f>S918*H918</f>
        <v>1.96</v>
      </c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R918" s="217" t="s">
        <v>266</v>
      </c>
      <c r="AT918" s="217" t="s">
        <v>160</v>
      </c>
      <c r="AU918" s="217" t="s">
        <v>80</v>
      </c>
      <c r="AY918" s="19" t="s">
        <v>158</v>
      </c>
      <c r="BE918" s="218">
        <f>IF(N918="základní",J918,0)</f>
        <v>0</v>
      </c>
      <c r="BF918" s="218">
        <f>IF(N918="snížená",J918,0)</f>
        <v>0</v>
      </c>
      <c r="BG918" s="218">
        <f>IF(N918="zákl. přenesená",J918,0)</f>
        <v>0</v>
      </c>
      <c r="BH918" s="218">
        <f>IF(N918="sníž. přenesená",J918,0)</f>
        <v>0</v>
      </c>
      <c r="BI918" s="218">
        <f>IF(N918="nulová",J918,0)</f>
        <v>0</v>
      </c>
      <c r="BJ918" s="19" t="s">
        <v>78</v>
      </c>
      <c r="BK918" s="218">
        <f>ROUND(I918*H918,2)</f>
        <v>0</v>
      </c>
      <c r="BL918" s="19" t="s">
        <v>266</v>
      </c>
      <c r="BM918" s="217" t="s">
        <v>1470</v>
      </c>
    </row>
    <row r="919" s="2" customFormat="1">
      <c r="A919" s="40"/>
      <c r="B919" s="41"/>
      <c r="C919" s="42"/>
      <c r="D919" s="219" t="s">
        <v>167</v>
      </c>
      <c r="E919" s="42"/>
      <c r="F919" s="220" t="s">
        <v>1471</v>
      </c>
      <c r="G919" s="42"/>
      <c r="H919" s="42"/>
      <c r="I919" s="221"/>
      <c r="J919" s="42"/>
      <c r="K919" s="42"/>
      <c r="L919" s="46"/>
      <c r="M919" s="222"/>
      <c r="N919" s="223"/>
      <c r="O919" s="86"/>
      <c r="P919" s="86"/>
      <c r="Q919" s="86"/>
      <c r="R919" s="86"/>
      <c r="S919" s="86"/>
      <c r="T919" s="87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T919" s="19" t="s">
        <v>167</v>
      </c>
      <c r="AU919" s="19" t="s">
        <v>80</v>
      </c>
    </row>
    <row r="920" s="2" customFormat="1" ht="24.15" customHeight="1">
      <c r="A920" s="40"/>
      <c r="B920" s="41"/>
      <c r="C920" s="206" t="s">
        <v>1472</v>
      </c>
      <c r="D920" s="206" t="s">
        <v>160</v>
      </c>
      <c r="E920" s="207" t="s">
        <v>1473</v>
      </c>
      <c r="F920" s="208" t="s">
        <v>1474</v>
      </c>
      <c r="G920" s="209" t="s">
        <v>236</v>
      </c>
      <c r="H920" s="210">
        <v>24.494</v>
      </c>
      <c r="I920" s="211"/>
      <c r="J920" s="212">
        <f>ROUND(I920*H920,2)</f>
        <v>0</v>
      </c>
      <c r="K920" s="208" t="s">
        <v>164</v>
      </c>
      <c r="L920" s="46"/>
      <c r="M920" s="213" t="s">
        <v>19</v>
      </c>
      <c r="N920" s="214" t="s">
        <v>41</v>
      </c>
      <c r="O920" s="86"/>
      <c r="P920" s="215">
        <f>O920*H920</f>
        <v>0</v>
      </c>
      <c r="Q920" s="215">
        <v>0</v>
      </c>
      <c r="R920" s="215">
        <f>Q920*H920</f>
        <v>0</v>
      </c>
      <c r="S920" s="215">
        <v>0</v>
      </c>
      <c r="T920" s="216">
        <f>S920*H920</f>
        <v>0</v>
      </c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R920" s="217" t="s">
        <v>266</v>
      </c>
      <c r="AT920" s="217" t="s">
        <v>160</v>
      </c>
      <c r="AU920" s="217" t="s">
        <v>80</v>
      </c>
      <c r="AY920" s="19" t="s">
        <v>158</v>
      </c>
      <c r="BE920" s="218">
        <f>IF(N920="základní",J920,0)</f>
        <v>0</v>
      </c>
      <c r="BF920" s="218">
        <f>IF(N920="snížená",J920,0)</f>
        <v>0</v>
      </c>
      <c r="BG920" s="218">
        <f>IF(N920="zákl. přenesená",J920,0)</f>
        <v>0</v>
      </c>
      <c r="BH920" s="218">
        <f>IF(N920="sníž. přenesená",J920,0)</f>
        <v>0</v>
      </c>
      <c r="BI920" s="218">
        <f>IF(N920="nulová",J920,0)</f>
        <v>0</v>
      </c>
      <c r="BJ920" s="19" t="s">
        <v>78</v>
      </c>
      <c r="BK920" s="218">
        <f>ROUND(I920*H920,2)</f>
        <v>0</v>
      </c>
      <c r="BL920" s="19" t="s">
        <v>266</v>
      </c>
      <c r="BM920" s="217" t="s">
        <v>1475</v>
      </c>
    </row>
    <row r="921" s="2" customFormat="1">
      <c r="A921" s="40"/>
      <c r="B921" s="41"/>
      <c r="C921" s="42"/>
      <c r="D921" s="219" t="s">
        <v>167</v>
      </c>
      <c r="E921" s="42"/>
      <c r="F921" s="220" t="s">
        <v>1476</v>
      </c>
      <c r="G921" s="42"/>
      <c r="H921" s="42"/>
      <c r="I921" s="221"/>
      <c r="J921" s="42"/>
      <c r="K921" s="42"/>
      <c r="L921" s="46"/>
      <c r="M921" s="222"/>
      <c r="N921" s="223"/>
      <c r="O921" s="86"/>
      <c r="P921" s="86"/>
      <c r="Q921" s="86"/>
      <c r="R921" s="86"/>
      <c r="S921" s="86"/>
      <c r="T921" s="87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T921" s="19" t="s">
        <v>167</v>
      </c>
      <c r="AU921" s="19" t="s">
        <v>80</v>
      </c>
    </row>
    <row r="922" s="12" customFormat="1" ht="22.8" customHeight="1">
      <c r="A922" s="12"/>
      <c r="B922" s="190"/>
      <c r="C922" s="191"/>
      <c r="D922" s="192" t="s">
        <v>69</v>
      </c>
      <c r="E922" s="204" t="s">
        <v>1477</v>
      </c>
      <c r="F922" s="204" t="s">
        <v>1478</v>
      </c>
      <c r="G922" s="191"/>
      <c r="H922" s="191"/>
      <c r="I922" s="194"/>
      <c r="J922" s="205">
        <f>BK922</f>
        <v>0</v>
      </c>
      <c r="K922" s="191"/>
      <c r="L922" s="196"/>
      <c r="M922" s="197"/>
      <c r="N922" s="198"/>
      <c r="O922" s="198"/>
      <c r="P922" s="199">
        <f>SUM(P923:P943)</f>
        <v>0</v>
      </c>
      <c r="Q922" s="198"/>
      <c r="R922" s="199">
        <f>SUM(R923:R943)</f>
        <v>10.660645426499999</v>
      </c>
      <c r="S922" s="198"/>
      <c r="T922" s="200">
        <f>SUM(T923:T943)</f>
        <v>0</v>
      </c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R922" s="201" t="s">
        <v>80</v>
      </c>
      <c r="AT922" s="202" t="s">
        <v>69</v>
      </c>
      <c r="AU922" s="202" t="s">
        <v>78</v>
      </c>
      <c r="AY922" s="201" t="s">
        <v>158</v>
      </c>
      <c r="BK922" s="203">
        <f>SUM(BK923:BK943)</f>
        <v>0</v>
      </c>
    </row>
    <row r="923" s="2" customFormat="1" ht="33" customHeight="1">
      <c r="A923" s="40"/>
      <c r="B923" s="41"/>
      <c r="C923" s="206" t="s">
        <v>1479</v>
      </c>
      <c r="D923" s="206" t="s">
        <v>160</v>
      </c>
      <c r="E923" s="207" t="s">
        <v>1480</v>
      </c>
      <c r="F923" s="208" t="s">
        <v>1481</v>
      </c>
      <c r="G923" s="209" t="s">
        <v>255</v>
      </c>
      <c r="H923" s="210">
        <v>19.5</v>
      </c>
      <c r="I923" s="211"/>
      <c r="J923" s="212">
        <f>ROUND(I923*H923,2)</f>
        <v>0</v>
      </c>
      <c r="K923" s="208" t="s">
        <v>307</v>
      </c>
      <c r="L923" s="46"/>
      <c r="M923" s="213" t="s">
        <v>19</v>
      </c>
      <c r="N923" s="214" t="s">
        <v>41</v>
      </c>
      <c r="O923" s="86"/>
      <c r="P923" s="215">
        <f>O923*H923</f>
        <v>0</v>
      </c>
      <c r="Q923" s="215">
        <v>0.04428</v>
      </c>
      <c r="R923" s="215">
        <f>Q923*H923</f>
        <v>0.86346000000000001</v>
      </c>
      <c r="S923" s="215">
        <v>0</v>
      </c>
      <c r="T923" s="216">
        <f>S923*H923</f>
        <v>0</v>
      </c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R923" s="217" t="s">
        <v>266</v>
      </c>
      <c r="AT923" s="217" t="s">
        <v>160</v>
      </c>
      <c r="AU923" s="217" t="s">
        <v>80</v>
      </c>
      <c r="AY923" s="19" t="s">
        <v>158</v>
      </c>
      <c r="BE923" s="218">
        <f>IF(N923="základní",J923,0)</f>
        <v>0</v>
      </c>
      <c r="BF923" s="218">
        <f>IF(N923="snížená",J923,0)</f>
        <v>0</v>
      </c>
      <c r="BG923" s="218">
        <f>IF(N923="zákl. přenesená",J923,0)</f>
        <v>0</v>
      </c>
      <c r="BH923" s="218">
        <f>IF(N923="sníž. přenesená",J923,0)</f>
        <v>0</v>
      </c>
      <c r="BI923" s="218">
        <f>IF(N923="nulová",J923,0)</f>
        <v>0</v>
      </c>
      <c r="BJ923" s="19" t="s">
        <v>78</v>
      </c>
      <c r="BK923" s="218">
        <f>ROUND(I923*H923,2)</f>
        <v>0</v>
      </c>
      <c r="BL923" s="19" t="s">
        <v>266</v>
      </c>
      <c r="BM923" s="217" t="s">
        <v>1482</v>
      </c>
    </row>
    <row r="924" s="2" customFormat="1">
      <c r="A924" s="40"/>
      <c r="B924" s="41"/>
      <c r="C924" s="42"/>
      <c r="D924" s="219" t="s">
        <v>167</v>
      </c>
      <c r="E924" s="42"/>
      <c r="F924" s="220" t="s">
        <v>1483</v>
      </c>
      <c r="G924" s="42"/>
      <c r="H924" s="42"/>
      <c r="I924" s="221"/>
      <c r="J924" s="42"/>
      <c r="K924" s="42"/>
      <c r="L924" s="46"/>
      <c r="M924" s="222"/>
      <c r="N924" s="223"/>
      <c r="O924" s="86"/>
      <c r="P924" s="86"/>
      <c r="Q924" s="86"/>
      <c r="R924" s="86"/>
      <c r="S924" s="86"/>
      <c r="T924" s="87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T924" s="19" t="s">
        <v>167</v>
      </c>
      <c r="AU924" s="19" t="s">
        <v>80</v>
      </c>
    </row>
    <row r="925" s="14" customFormat="1">
      <c r="A925" s="14"/>
      <c r="B925" s="235"/>
      <c r="C925" s="236"/>
      <c r="D925" s="226" t="s">
        <v>169</v>
      </c>
      <c r="E925" s="237" t="s">
        <v>19</v>
      </c>
      <c r="F925" s="238" t="s">
        <v>1484</v>
      </c>
      <c r="G925" s="236"/>
      <c r="H925" s="239">
        <v>19.5</v>
      </c>
      <c r="I925" s="240"/>
      <c r="J925" s="236"/>
      <c r="K925" s="236"/>
      <c r="L925" s="241"/>
      <c r="M925" s="242"/>
      <c r="N925" s="243"/>
      <c r="O925" s="243"/>
      <c r="P925" s="243"/>
      <c r="Q925" s="243"/>
      <c r="R925" s="243"/>
      <c r="S925" s="243"/>
      <c r="T925" s="24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45" t="s">
        <v>169</v>
      </c>
      <c r="AU925" s="245" t="s">
        <v>80</v>
      </c>
      <c r="AV925" s="14" t="s">
        <v>80</v>
      </c>
      <c r="AW925" s="14" t="s">
        <v>32</v>
      </c>
      <c r="AX925" s="14" t="s">
        <v>78</v>
      </c>
      <c r="AY925" s="245" t="s">
        <v>158</v>
      </c>
    </row>
    <row r="926" s="2" customFormat="1" ht="37.8" customHeight="1">
      <c r="A926" s="40"/>
      <c r="B926" s="41"/>
      <c r="C926" s="206" t="s">
        <v>1485</v>
      </c>
      <c r="D926" s="206" t="s">
        <v>160</v>
      </c>
      <c r="E926" s="207" t="s">
        <v>1486</v>
      </c>
      <c r="F926" s="208" t="s">
        <v>1487</v>
      </c>
      <c r="G926" s="209" t="s">
        <v>255</v>
      </c>
      <c r="H926" s="210">
        <v>51.299999999999997</v>
      </c>
      <c r="I926" s="211"/>
      <c r="J926" s="212">
        <f>ROUND(I926*H926,2)</f>
        <v>0</v>
      </c>
      <c r="K926" s="208" t="s">
        <v>307</v>
      </c>
      <c r="L926" s="46"/>
      <c r="M926" s="213" t="s">
        <v>19</v>
      </c>
      <c r="N926" s="214" t="s">
        <v>41</v>
      </c>
      <c r="O926" s="86"/>
      <c r="P926" s="215">
        <f>O926*H926</f>
        <v>0</v>
      </c>
      <c r="Q926" s="215">
        <v>0.056950000000000001</v>
      </c>
      <c r="R926" s="215">
        <f>Q926*H926</f>
        <v>2.921535</v>
      </c>
      <c r="S926" s="215">
        <v>0</v>
      </c>
      <c r="T926" s="216">
        <f>S926*H926</f>
        <v>0</v>
      </c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R926" s="217" t="s">
        <v>266</v>
      </c>
      <c r="AT926" s="217" t="s">
        <v>160</v>
      </c>
      <c r="AU926" s="217" t="s">
        <v>80</v>
      </c>
      <c r="AY926" s="19" t="s">
        <v>158</v>
      </c>
      <c r="BE926" s="218">
        <f>IF(N926="základní",J926,0)</f>
        <v>0</v>
      </c>
      <c r="BF926" s="218">
        <f>IF(N926="snížená",J926,0)</f>
        <v>0</v>
      </c>
      <c r="BG926" s="218">
        <f>IF(N926="zákl. přenesená",J926,0)</f>
        <v>0</v>
      </c>
      <c r="BH926" s="218">
        <f>IF(N926="sníž. přenesená",J926,0)</f>
        <v>0</v>
      </c>
      <c r="BI926" s="218">
        <f>IF(N926="nulová",J926,0)</f>
        <v>0</v>
      </c>
      <c r="BJ926" s="19" t="s">
        <v>78</v>
      </c>
      <c r="BK926" s="218">
        <f>ROUND(I926*H926,2)</f>
        <v>0</v>
      </c>
      <c r="BL926" s="19" t="s">
        <v>266</v>
      </c>
      <c r="BM926" s="217" t="s">
        <v>1488</v>
      </c>
    </row>
    <row r="927" s="2" customFormat="1">
      <c r="A927" s="40"/>
      <c r="B927" s="41"/>
      <c r="C927" s="42"/>
      <c r="D927" s="219" t="s">
        <v>167</v>
      </c>
      <c r="E927" s="42"/>
      <c r="F927" s="220" t="s">
        <v>1489</v>
      </c>
      <c r="G927" s="42"/>
      <c r="H927" s="42"/>
      <c r="I927" s="221"/>
      <c r="J927" s="42"/>
      <c r="K927" s="42"/>
      <c r="L927" s="46"/>
      <c r="M927" s="222"/>
      <c r="N927" s="223"/>
      <c r="O927" s="86"/>
      <c r="P927" s="86"/>
      <c r="Q927" s="86"/>
      <c r="R927" s="86"/>
      <c r="S927" s="86"/>
      <c r="T927" s="87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T927" s="19" t="s">
        <v>167</v>
      </c>
      <c r="AU927" s="19" t="s">
        <v>80</v>
      </c>
    </row>
    <row r="928" s="14" customFormat="1">
      <c r="A928" s="14"/>
      <c r="B928" s="235"/>
      <c r="C928" s="236"/>
      <c r="D928" s="226" t="s">
        <v>169</v>
      </c>
      <c r="E928" s="237" t="s">
        <v>19</v>
      </c>
      <c r="F928" s="238" t="s">
        <v>1490</v>
      </c>
      <c r="G928" s="236"/>
      <c r="H928" s="239">
        <v>51.299999999999997</v>
      </c>
      <c r="I928" s="240"/>
      <c r="J928" s="236"/>
      <c r="K928" s="236"/>
      <c r="L928" s="241"/>
      <c r="M928" s="242"/>
      <c r="N928" s="243"/>
      <c r="O928" s="243"/>
      <c r="P928" s="243"/>
      <c r="Q928" s="243"/>
      <c r="R928" s="243"/>
      <c r="S928" s="243"/>
      <c r="T928" s="24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45" t="s">
        <v>169</v>
      </c>
      <c r="AU928" s="245" t="s">
        <v>80</v>
      </c>
      <c r="AV928" s="14" t="s">
        <v>80</v>
      </c>
      <c r="AW928" s="14" t="s">
        <v>32</v>
      </c>
      <c r="AX928" s="14" t="s">
        <v>78</v>
      </c>
      <c r="AY928" s="245" t="s">
        <v>158</v>
      </c>
    </row>
    <row r="929" s="2" customFormat="1" ht="16.5" customHeight="1">
      <c r="A929" s="40"/>
      <c r="B929" s="41"/>
      <c r="C929" s="206" t="s">
        <v>1491</v>
      </c>
      <c r="D929" s="206" t="s">
        <v>160</v>
      </c>
      <c r="E929" s="207" t="s">
        <v>1492</v>
      </c>
      <c r="F929" s="208" t="s">
        <v>1493</v>
      </c>
      <c r="G929" s="209" t="s">
        <v>255</v>
      </c>
      <c r="H929" s="210">
        <v>75</v>
      </c>
      <c r="I929" s="211"/>
      <c r="J929" s="212">
        <f>ROUND(I929*H929,2)</f>
        <v>0</v>
      </c>
      <c r="K929" s="208" t="s">
        <v>164</v>
      </c>
      <c r="L929" s="46"/>
      <c r="M929" s="213" t="s">
        <v>19</v>
      </c>
      <c r="N929" s="214" t="s">
        <v>41</v>
      </c>
      <c r="O929" s="86"/>
      <c r="P929" s="215">
        <f>O929*H929</f>
        <v>0</v>
      </c>
      <c r="Q929" s="215">
        <v>0.050263099999999998</v>
      </c>
      <c r="R929" s="215">
        <f>Q929*H929</f>
        <v>3.7697324999999999</v>
      </c>
      <c r="S929" s="215">
        <v>0</v>
      </c>
      <c r="T929" s="216">
        <f>S929*H929</f>
        <v>0</v>
      </c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R929" s="217" t="s">
        <v>266</v>
      </c>
      <c r="AT929" s="217" t="s">
        <v>160</v>
      </c>
      <c r="AU929" s="217" t="s">
        <v>80</v>
      </c>
      <c r="AY929" s="19" t="s">
        <v>158</v>
      </c>
      <c r="BE929" s="218">
        <f>IF(N929="základní",J929,0)</f>
        <v>0</v>
      </c>
      <c r="BF929" s="218">
        <f>IF(N929="snížená",J929,0)</f>
        <v>0</v>
      </c>
      <c r="BG929" s="218">
        <f>IF(N929="zákl. přenesená",J929,0)</f>
        <v>0</v>
      </c>
      <c r="BH929" s="218">
        <f>IF(N929="sníž. přenesená",J929,0)</f>
        <v>0</v>
      </c>
      <c r="BI929" s="218">
        <f>IF(N929="nulová",J929,0)</f>
        <v>0</v>
      </c>
      <c r="BJ929" s="19" t="s">
        <v>78</v>
      </c>
      <c r="BK929" s="218">
        <f>ROUND(I929*H929,2)</f>
        <v>0</v>
      </c>
      <c r="BL929" s="19" t="s">
        <v>266</v>
      </c>
      <c r="BM929" s="217" t="s">
        <v>1494</v>
      </c>
    </row>
    <row r="930" s="2" customFormat="1">
      <c r="A930" s="40"/>
      <c r="B930" s="41"/>
      <c r="C930" s="42"/>
      <c r="D930" s="219" t="s">
        <v>167</v>
      </c>
      <c r="E930" s="42"/>
      <c r="F930" s="220" t="s">
        <v>1495</v>
      </c>
      <c r="G930" s="42"/>
      <c r="H930" s="42"/>
      <c r="I930" s="221"/>
      <c r="J930" s="42"/>
      <c r="K930" s="42"/>
      <c r="L930" s="46"/>
      <c r="M930" s="222"/>
      <c r="N930" s="223"/>
      <c r="O930" s="86"/>
      <c r="P930" s="86"/>
      <c r="Q930" s="86"/>
      <c r="R930" s="86"/>
      <c r="S930" s="86"/>
      <c r="T930" s="87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T930" s="19" t="s">
        <v>167</v>
      </c>
      <c r="AU930" s="19" t="s">
        <v>80</v>
      </c>
    </row>
    <row r="931" s="14" customFormat="1">
      <c r="A931" s="14"/>
      <c r="B931" s="235"/>
      <c r="C931" s="236"/>
      <c r="D931" s="226" t="s">
        <v>169</v>
      </c>
      <c r="E931" s="237" t="s">
        <v>19</v>
      </c>
      <c r="F931" s="238" t="s">
        <v>1496</v>
      </c>
      <c r="G931" s="236"/>
      <c r="H931" s="239">
        <v>75</v>
      </c>
      <c r="I931" s="240"/>
      <c r="J931" s="236"/>
      <c r="K931" s="236"/>
      <c r="L931" s="241"/>
      <c r="M931" s="242"/>
      <c r="N931" s="243"/>
      <c r="O931" s="243"/>
      <c r="P931" s="243"/>
      <c r="Q931" s="243"/>
      <c r="R931" s="243"/>
      <c r="S931" s="243"/>
      <c r="T931" s="24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45" t="s">
        <v>169</v>
      </c>
      <c r="AU931" s="245" t="s">
        <v>80</v>
      </c>
      <c r="AV931" s="14" t="s">
        <v>80</v>
      </c>
      <c r="AW931" s="14" t="s">
        <v>32</v>
      </c>
      <c r="AX931" s="14" t="s">
        <v>78</v>
      </c>
      <c r="AY931" s="245" t="s">
        <v>158</v>
      </c>
    </row>
    <row r="932" s="2" customFormat="1" ht="24.15" customHeight="1">
      <c r="A932" s="40"/>
      <c r="B932" s="41"/>
      <c r="C932" s="206" t="s">
        <v>1497</v>
      </c>
      <c r="D932" s="206" t="s">
        <v>160</v>
      </c>
      <c r="E932" s="207" t="s">
        <v>1498</v>
      </c>
      <c r="F932" s="208" t="s">
        <v>1499</v>
      </c>
      <c r="G932" s="209" t="s">
        <v>255</v>
      </c>
      <c r="H932" s="210">
        <v>85</v>
      </c>
      <c r="I932" s="211"/>
      <c r="J932" s="212">
        <f>ROUND(I932*H932,2)</f>
        <v>0</v>
      </c>
      <c r="K932" s="208" t="s">
        <v>164</v>
      </c>
      <c r="L932" s="46"/>
      <c r="M932" s="213" t="s">
        <v>19</v>
      </c>
      <c r="N932" s="214" t="s">
        <v>41</v>
      </c>
      <c r="O932" s="86"/>
      <c r="P932" s="215">
        <f>O932*H932</f>
        <v>0</v>
      </c>
      <c r="Q932" s="215">
        <v>0.015774690899999999</v>
      </c>
      <c r="R932" s="215">
        <f>Q932*H932</f>
        <v>1.3408487265</v>
      </c>
      <c r="S932" s="215">
        <v>0</v>
      </c>
      <c r="T932" s="216">
        <f>S932*H932</f>
        <v>0</v>
      </c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R932" s="217" t="s">
        <v>266</v>
      </c>
      <c r="AT932" s="217" t="s">
        <v>160</v>
      </c>
      <c r="AU932" s="217" t="s">
        <v>80</v>
      </c>
      <c r="AY932" s="19" t="s">
        <v>158</v>
      </c>
      <c r="BE932" s="218">
        <f>IF(N932="základní",J932,0)</f>
        <v>0</v>
      </c>
      <c r="BF932" s="218">
        <f>IF(N932="snížená",J932,0)</f>
        <v>0</v>
      </c>
      <c r="BG932" s="218">
        <f>IF(N932="zákl. přenesená",J932,0)</f>
        <v>0</v>
      </c>
      <c r="BH932" s="218">
        <f>IF(N932="sníž. přenesená",J932,0)</f>
        <v>0</v>
      </c>
      <c r="BI932" s="218">
        <f>IF(N932="nulová",J932,0)</f>
        <v>0</v>
      </c>
      <c r="BJ932" s="19" t="s">
        <v>78</v>
      </c>
      <c r="BK932" s="218">
        <f>ROUND(I932*H932,2)</f>
        <v>0</v>
      </c>
      <c r="BL932" s="19" t="s">
        <v>266</v>
      </c>
      <c r="BM932" s="217" t="s">
        <v>1500</v>
      </c>
    </row>
    <row r="933" s="2" customFormat="1">
      <c r="A933" s="40"/>
      <c r="B933" s="41"/>
      <c r="C933" s="42"/>
      <c r="D933" s="219" t="s">
        <v>167</v>
      </c>
      <c r="E933" s="42"/>
      <c r="F933" s="220" t="s">
        <v>1501</v>
      </c>
      <c r="G933" s="42"/>
      <c r="H933" s="42"/>
      <c r="I933" s="221"/>
      <c r="J933" s="42"/>
      <c r="K933" s="42"/>
      <c r="L933" s="46"/>
      <c r="M933" s="222"/>
      <c r="N933" s="223"/>
      <c r="O933" s="86"/>
      <c r="P933" s="86"/>
      <c r="Q933" s="86"/>
      <c r="R933" s="86"/>
      <c r="S933" s="86"/>
      <c r="T933" s="87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T933" s="19" t="s">
        <v>167</v>
      </c>
      <c r="AU933" s="19" t="s">
        <v>80</v>
      </c>
    </row>
    <row r="934" s="14" customFormat="1">
      <c r="A934" s="14"/>
      <c r="B934" s="235"/>
      <c r="C934" s="236"/>
      <c r="D934" s="226" t="s">
        <v>169</v>
      </c>
      <c r="E934" s="237" t="s">
        <v>19</v>
      </c>
      <c r="F934" s="238" t="s">
        <v>1502</v>
      </c>
      <c r="G934" s="236"/>
      <c r="H934" s="239">
        <v>85</v>
      </c>
      <c r="I934" s="240"/>
      <c r="J934" s="236"/>
      <c r="K934" s="236"/>
      <c r="L934" s="241"/>
      <c r="M934" s="242"/>
      <c r="N934" s="243"/>
      <c r="O934" s="243"/>
      <c r="P934" s="243"/>
      <c r="Q934" s="243"/>
      <c r="R934" s="243"/>
      <c r="S934" s="243"/>
      <c r="T934" s="24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45" t="s">
        <v>169</v>
      </c>
      <c r="AU934" s="245" t="s">
        <v>80</v>
      </c>
      <c r="AV934" s="14" t="s">
        <v>80</v>
      </c>
      <c r="AW934" s="14" t="s">
        <v>32</v>
      </c>
      <c r="AX934" s="14" t="s">
        <v>78</v>
      </c>
      <c r="AY934" s="245" t="s">
        <v>158</v>
      </c>
    </row>
    <row r="935" s="2" customFormat="1" ht="24.15" customHeight="1">
      <c r="A935" s="40"/>
      <c r="B935" s="41"/>
      <c r="C935" s="206" t="s">
        <v>1503</v>
      </c>
      <c r="D935" s="206" t="s">
        <v>160</v>
      </c>
      <c r="E935" s="207" t="s">
        <v>1504</v>
      </c>
      <c r="F935" s="208" t="s">
        <v>1505</v>
      </c>
      <c r="G935" s="209" t="s">
        <v>255</v>
      </c>
      <c r="H935" s="210">
        <v>40</v>
      </c>
      <c r="I935" s="211"/>
      <c r="J935" s="212">
        <f>ROUND(I935*H935,2)</f>
        <v>0</v>
      </c>
      <c r="K935" s="208" t="s">
        <v>164</v>
      </c>
      <c r="L935" s="46"/>
      <c r="M935" s="213" t="s">
        <v>19</v>
      </c>
      <c r="N935" s="214" t="s">
        <v>41</v>
      </c>
      <c r="O935" s="86"/>
      <c r="P935" s="215">
        <f>O935*H935</f>
        <v>0</v>
      </c>
      <c r="Q935" s="215">
        <v>0.018179730000000002</v>
      </c>
      <c r="R935" s="215">
        <f>Q935*H935</f>
        <v>0.72718920000000009</v>
      </c>
      <c r="S935" s="215">
        <v>0</v>
      </c>
      <c r="T935" s="216">
        <f>S935*H935</f>
        <v>0</v>
      </c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R935" s="217" t="s">
        <v>266</v>
      </c>
      <c r="AT935" s="217" t="s">
        <v>160</v>
      </c>
      <c r="AU935" s="217" t="s">
        <v>80</v>
      </c>
      <c r="AY935" s="19" t="s">
        <v>158</v>
      </c>
      <c r="BE935" s="218">
        <f>IF(N935="základní",J935,0)</f>
        <v>0</v>
      </c>
      <c r="BF935" s="218">
        <f>IF(N935="snížená",J935,0)</f>
        <v>0</v>
      </c>
      <c r="BG935" s="218">
        <f>IF(N935="zákl. přenesená",J935,0)</f>
        <v>0</v>
      </c>
      <c r="BH935" s="218">
        <f>IF(N935="sníž. přenesená",J935,0)</f>
        <v>0</v>
      </c>
      <c r="BI935" s="218">
        <f>IF(N935="nulová",J935,0)</f>
        <v>0</v>
      </c>
      <c r="BJ935" s="19" t="s">
        <v>78</v>
      </c>
      <c r="BK935" s="218">
        <f>ROUND(I935*H935,2)</f>
        <v>0</v>
      </c>
      <c r="BL935" s="19" t="s">
        <v>266</v>
      </c>
      <c r="BM935" s="217" t="s">
        <v>1506</v>
      </c>
    </row>
    <row r="936" s="2" customFormat="1">
      <c r="A936" s="40"/>
      <c r="B936" s="41"/>
      <c r="C936" s="42"/>
      <c r="D936" s="219" t="s">
        <v>167</v>
      </c>
      <c r="E936" s="42"/>
      <c r="F936" s="220" t="s">
        <v>1507</v>
      </c>
      <c r="G936" s="42"/>
      <c r="H936" s="42"/>
      <c r="I936" s="221"/>
      <c r="J936" s="42"/>
      <c r="K936" s="42"/>
      <c r="L936" s="46"/>
      <c r="M936" s="222"/>
      <c r="N936" s="223"/>
      <c r="O936" s="86"/>
      <c r="P936" s="86"/>
      <c r="Q936" s="86"/>
      <c r="R936" s="86"/>
      <c r="S936" s="86"/>
      <c r="T936" s="87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T936" s="19" t="s">
        <v>167</v>
      </c>
      <c r="AU936" s="19" t="s">
        <v>80</v>
      </c>
    </row>
    <row r="937" s="14" customFormat="1">
      <c r="A937" s="14"/>
      <c r="B937" s="235"/>
      <c r="C937" s="236"/>
      <c r="D937" s="226" t="s">
        <v>169</v>
      </c>
      <c r="E937" s="237" t="s">
        <v>19</v>
      </c>
      <c r="F937" s="238" t="s">
        <v>199</v>
      </c>
      <c r="G937" s="236"/>
      <c r="H937" s="239">
        <v>40</v>
      </c>
      <c r="I937" s="240"/>
      <c r="J937" s="236"/>
      <c r="K937" s="236"/>
      <c r="L937" s="241"/>
      <c r="M937" s="242"/>
      <c r="N937" s="243"/>
      <c r="O937" s="243"/>
      <c r="P937" s="243"/>
      <c r="Q937" s="243"/>
      <c r="R937" s="243"/>
      <c r="S937" s="243"/>
      <c r="T937" s="24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45" t="s">
        <v>169</v>
      </c>
      <c r="AU937" s="245" t="s">
        <v>80</v>
      </c>
      <c r="AV937" s="14" t="s">
        <v>80</v>
      </c>
      <c r="AW937" s="14" t="s">
        <v>32</v>
      </c>
      <c r="AX937" s="14" t="s">
        <v>78</v>
      </c>
      <c r="AY937" s="245" t="s">
        <v>158</v>
      </c>
    </row>
    <row r="938" s="2" customFormat="1" ht="24.15" customHeight="1">
      <c r="A938" s="40"/>
      <c r="B938" s="41"/>
      <c r="C938" s="206" t="s">
        <v>1508</v>
      </c>
      <c r="D938" s="206" t="s">
        <v>160</v>
      </c>
      <c r="E938" s="207" t="s">
        <v>1509</v>
      </c>
      <c r="F938" s="208" t="s">
        <v>1510</v>
      </c>
      <c r="G938" s="209" t="s">
        <v>255</v>
      </c>
      <c r="H938" s="210">
        <v>120</v>
      </c>
      <c r="I938" s="211"/>
      <c r="J938" s="212">
        <f>ROUND(I938*H938,2)</f>
        <v>0</v>
      </c>
      <c r="K938" s="208" t="s">
        <v>164</v>
      </c>
      <c r="L938" s="46"/>
      <c r="M938" s="213" t="s">
        <v>19</v>
      </c>
      <c r="N938" s="214" t="s">
        <v>41</v>
      </c>
      <c r="O938" s="86"/>
      <c r="P938" s="215">
        <f>O938*H938</f>
        <v>0</v>
      </c>
      <c r="Q938" s="215">
        <v>0.0070489999999999997</v>
      </c>
      <c r="R938" s="215">
        <f>Q938*H938</f>
        <v>0.84587999999999997</v>
      </c>
      <c r="S938" s="215">
        <v>0</v>
      </c>
      <c r="T938" s="216">
        <f>S938*H938</f>
        <v>0</v>
      </c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R938" s="217" t="s">
        <v>266</v>
      </c>
      <c r="AT938" s="217" t="s">
        <v>160</v>
      </c>
      <c r="AU938" s="217" t="s">
        <v>80</v>
      </c>
      <c r="AY938" s="19" t="s">
        <v>158</v>
      </c>
      <c r="BE938" s="218">
        <f>IF(N938="základní",J938,0)</f>
        <v>0</v>
      </c>
      <c r="BF938" s="218">
        <f>IF(N938="snížená",J938,0)</f>
        <v>0</v>
      </c>
      <c r="BG938" s="218">
        <f>IF(N938="zákl. přenesená",J938,0)</f>
        <v>0</v>
      </c>
      <c r="BH938" s="218">
        <f>IF(N938="sníž. přenesená",J938,0)</f>
        <v>0</v>
      </c>
      <c r="BI938" s="218">
        <f>IF(N938="nulová",J938,0)</f>
        <v>0</v>
      </c>
      <c r="BJ938" s="19" t="s">
        <v>78</v>
      </c>
      <c r="BK938" s="218">
        <f>ROUND(I938*H938,2)</f>
        <v>0</v>
      </c>
      <c r="BL938" s="19" t="s">
        <v>266</v>
      </c>
      <c r="BM938" s="217" t="s">
        <v>1511</v>
      </c>
    </row>
    <row r="939" s="2" customFormat="1">
      <c r="A939" s="40"/>
      <c r="B939" s="41"/>
      <c r="C939" s="42"/>
      <c r="D939" s="219" t="s">
        <v>167</v>
      </c>
      <c r="E939" s="42"/>
      <c r="F939" s="220" t="s">
        <v>1512</v>
      </c>
      <c r="G939" s="42"/>
      <c r="H939" s="42"/>
      <c r="I939" s="221"/>
      <c r="J939" s="42"/>
      <c r="K939" s="42"/>
      <c r="L939" s="46"/>
      <c r="M939" s="222"/>
      <c r="N939" s="223"/>
      <c r="O939" s="86"/>
      <c r="P939" s="86"/>
      <c r="Q939" s="86"/>
      <c r="R939" s="86"/>
      <c r="S939" s="86"/>
      <c r="T939" s="87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T939" s="19" t="s">
        <v>167</v>
      </c>
      <c r="AU939" s="19" t="s">
        <v>80</v>
      </c>
    </row>
    <row r="940" s="14" customFormat="1">
      <c r="A940" s="14"/>
      <c r="B940" s="235"/>
      <c r="C940" s="236"/>
      <c r="D940" s="226" t="s">
        <v>169</v>
      </c>
      <c r="E940" s="237" t="s">
        <v>19</v>
      </c>
      <c r="F940" s="238" t="s">
        <v>1513</v>
      </c>
      <c r="G940" s="236"/>
      <c r="H940" s="239">
        <v>120</v>
      </c>
      <c r="I940" s="240"/>
      <c r="J940" s="236"/>
      <c r="K940" s="236"/>
      <c r="L940" s="241"/>
      <c r="M940" s="242"/>
      <c r="N940" s="243"/>
      <c r="O940" s="243"/>
      <c r="P940" s="243"/>
      <c r="Q940" s="243"/>
      <c r="R940" s="243"/>
      <c r="S940" s="243"/>
      <c r="T940" s="24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45" t="s">
        <v>169</v>
      </c>
      <c r="AU940" s="245" t="s">
        <v>80</v>
      </c>
      <c r="AV940" s="14" t="s">
        <v>80</v>
      </c>
      <c r="AW940" s="14" t="s">
        <v>32</v>
      </c>
      <c r="AX940" s="14" t="s">
        <v>78</v>
      </c>
      <c r="AY940" s="245" t="s">
        <v>158</v>
      </c>
    </row>
    <row r="941" s="2" customFormat="1" ht="16.5" customHeight="1">
      <c r="A941" s="40"/>
      <c r="B941" s="41"/>
      <c r="C941" s="257" t="s">
        <v>1514</v>
      </c>
      <c r="D941" s="257" t="s">
        <v>261</v>
      </c>
      <c r="E941" s="258" t="s">
        <v>1515</v>
      </c>
      <c r="F941" s="259" t="s">
        <v>1516</v>
      </c>
      <c r="G941" s="260" t="s">
        <v>255</v>
      </c>
      <c r="H941" s="261">
        <v>120</v>
      </c>
      <c r="I941" s="262"/>
      <c r="J941" s="263">
        <f>ROUND(I941*H941,2)</f>
        <v>0</v>
      </c>
      <c r="K941" s="259" t="s">
        <v>164</v>
      </c>
      <c r="L941" s="264"/>
      <c r="M941" s="265" t="s">
        <v>19</v>
      </c>
      <c r="N941" s="266" t="s">
        <v>41</v>
      </c>
      <c r="O941" s="86"/>
      <c r="P941" s="215">
        <f>O941*H941</f>
        <v>0</v>
      </c>
      <c r="Q941" s="215">
        <v>0.0016000000000000001</v>
      </c>
      <c r="R941" s="215">
        <f>Q941*H941</f>
        <v>0.192</v>
      </c>
      <c r="S941" s="215">
        <v>0</v>
      </c>
      <c r="T941" s="216">
        <f>S941*H941</f>
        <v>0</v>
      </c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R941" s="217" t="s">
        <v>360</v>
      </c>
      <c r="AT941" s="217" t="s">
        <v>261</v>
      </c>
      <c r="AU941" s="217" t="s">
        <v>80</v>
      </c>
      <c r="AY941" s="19" t="s">
        <v>158</v>
      </c>
      <c r="BE941" s="218">
        <f>IF(N941="základní",J941,0)</f>
        <v>0</v>
      </c>
      <c r="BF941" s="218">
        <f>IF(N941="snížená",J941,0)</f>
        <v>0</v>
      </c>
      <c r="BG941" s="218">
        <f>IF(N941="zákl. přenesená",J941,0)</f>
        <v>0</v>
      </c>
      <c r="BH941" s="218">
        <f>IF(N941="sníž. přenesená",J941,0)</f>
        <v>0</v>
      </c>
      <c r="BI941" s="218">
        <f>IF(N941="nulová",J941,0)</f>
        <v>0</v>
      </c>
      <c r="BJ941" s="19" t="s">
        <v>78</v>
      </c>
      <c r="BK941" s="218">
        <f>ROUND(I941*H941,2)</f>
        <v>0</v>
      </c>
      <c r="BL941" s="19" t="s">
        <v>266</v>
      </c>
      <c r="BM941" s="217" t="s">
        <v>1517</v>
      </c>
    </row>
    <row r="942" s="2" customFormat="1" ht="37.8" customHeight="1">
      <c r="A942" s="40"/>
      <c r="B942" s="41"/>
      <c r="C942" s="206" t="s">
        <v>1518</v>
      </c>
      <c r="D942" s="206" t="s">
        <v>160</v>
      </c>
      <c r="E942" s="207" t="s">
        <v>1519</v>
      </c>
      <c r="F942" s="208" t="s">
        <v>1520</v>
      </c>
      <c r="G942" s="209" t="s">
        <v>236</v>
      </c>
      <c r="H942" s="210">
        <v>10.661</v>
      </c>
      <c r="I942" s="211"/>
      <c r="J942" s="212">
        <f>ROUND(I942*H942,2)</f>
        <v>0</v>
      </c>
      <c r="K942" s="208" t="s">
        <v>164</v>
      </c>
      <c r="L942" s="46"/>
      <c r="M942" s="213" t="s">
        <v>19</v>
      </c>
      <c r="N942" s="214" t="s">
        <v>41</v>
      </c>
      <c r="O942" s="86"/>
      <c r="P942" s="215">
        <f>O942*H942</f>
        <v>0</v>
      </c>
      <c r="Q942" s="215">
        <v>0</v>
      </c>
      <c r="R942" s="215">
        <f>Q942*H942</f>
        <v>0</v>
      </c>
      <c r="S942" s="215">
        <v>0</v>
      </c>
      <c r="T942" s="216">
        <f>S942*H942</f>
        <v>0</v>
      </c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R942" s="217" t="s">
        <v>266</v>
      </c>
      <c r="AT942" s="217" t="s">
        <v>160</v>
      </c>
      <c r="AU942" s="217" t="s">
        <v>80</v>
      </c>
      <c r="AY942" s="19" t="s">
        <v>158</v>
      </c>
      <c r="BE942" s="218">
        <f>IF(N942="základní",J942,0)</f>
        <v>0</v>
      </c>
      <c r="BF942" s="218">
        <f>IF(N942="snížená",J942,0)</f>
        <v>0</v>
      </c>
      <c r="BG942" s="218">
        <f>IF(N942="zákl. přenesená",J942,0)</f>
        <v>0</v>
      </c>
      <c r="BH942" s="218">
        <f>IF(N942="sníž. přenesená",J942,0)</f>
        <v>0</v>
      </c>
      <c r="BI942" s="218">
        <f>IF(N942="nulová",J942,0)</f>
        <v>0</v>
      </c>
      <c r="BJ942" s="19" t="s">
        <v>78</v>
      </c>
      <c r="BK942" s="218">
        <f>ROUND(I942*H942,2)</f>
        <v>0</v>
      </c>
      <c r="BL942" s="19" t="s">
        <v>266</v>
      </c>
      <c r="BM942" s="217" t="s">
        <v>1521</v>
      </c>
    </row>
    <row r="943" s="2" customFormat="1">
      <c r="A943" s="40"/>
      <c r="B943" s="41"/>
      <c r="C943" s="42"/>
      <c r="D943" s="219" t="s">
        <v>167</v>
      </c>
      <c r="E943" s="42"/>
      <c r="F943" s="220" t="s">
        <v>1522</v>
      </c>
      <c r="G943" s="42"/>
      <c r="H943" s="42"/>
      <c r="I943" s="221"/>
      <c r="J943" s="42"/>
      <c r="K943" s="42"/>
      <c r="L943" s="46"/>
      <c r="M943" s="222"/>
      <c r="N943" s="223"/>
      <c r="O943" s="86"/>
      <c r="P943" s="86"/>
      <c r="Q943" s="86"/>
      <c r="R943" s="86"/>
      <c r="S943" s="86"/>
      <c r="T943" s="87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T943" s="19" t="s">
        <v>167</v>
      </c>
      <c r="AU943" s="19" t="s">
        <v>80</v>
      </c>
    </row>
    <row r="944" s="12" customFormat="1" ht="22.8" customHeight="1">
      <c r="A944" s="12"/>
      <c r="B944" s="190"/>
      <c r="C944" s="191"/>
      <c r="D944" s="192" t="s">
        <v>69</v>
      </c>
      <c r="E944" s="204" t="s">
        <v>1523</v>
      </c>
      <c r="F944" s="204" t="s">
        <v>1524</v>
      </c>
      <c r="G944" s="191"/>
      <c r="H944" s="191"/>
      <c r="I944" s="194"/>
      <c r="J944" s="205">
        <f>BK944</f>
        <v>0</v>
      </c>
      <c r="K944" s="191"/>
      <c r="L944" s="196"/>
      <c r="M944" s="197"/>
      <c r="N944" s="198"/>
      <c r="O944" s="198"/>
      <c r="P944" s="199">
        <f>SUM(P945:P1013)</f>
        <v>0</v>
      </c>
      <c r="Q944" s="198"/>
      <c r="R944" s="199">
        <f>SUM(R945:R1013)</f>
        <v>3.7110305999999995</v>
      </c>
      <c r="S944" s="198"/>
      <c r="T944" s="200">
        <f>SUM(T945:T1013)</f>
        <v>2.5354570000000001</v>
      </c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R944" s="201" t="s">
        <v>80</v>
      </c>
      <c r="AT944" s="202" t="s">
        <v>69</v>
      </c>
      <c r="AU944" s="202" t="s">
        <v>78</v>
      </c>
      <c r="AY944" s="201" t="s">
        <v>158</v>
      </c>
      <c r="BK944" s="203">
        <f>SUM(BK945:BK1013)</f>
        <v>0</v>
      </c>
    </row>
    <row r="945" s="2" customFormat="1" ht="16.5" customHeight="1">
      <c r="A945" s="40"/>
      <c r="B945" s="41"/>
      <c r="C945" s="206" t="s">
        <v>1525</v>
      </c>
      <c r="D945" s="206" t="s">
        <v>160</v>
      </c>
      <c r="E945" s="207" t="s">
        <v>1526</v>
      </c>
      <c r="F945" s="208" t="s">
        <v>1527</v>
      </c>
      <c r="G945" s="209" t="s">
        <v>255</v>
      </c>
      <c r="H945" s="210">
        <v>370</v>
      </c>
      <c r="I945" s="211"/>
      <c r="J945" s="212">
        <f>ROUND(I945*H945,2)</f>
        <v>0</v>
      </c>
      <c r="K945" s="208" t="s">
        <v>164</v>
      </c>
      <c r="L945" s="46"/>
      <c r="M945" s="213" t="s">
        <v>19</v>
      </c>
      <c r="N945" s="214" t="s">
        <v>41</v>
      </c>
      <c r="O945" s="86"/>
      <c r="P945" s="215">
        <f>O945*H945</f>
        <v>0</v>
      </c>
      <c r="Q945" s="215">
        <v>0</v>
      </c>
      <c r="R945" s="215">
        <f>Q945*H945</f>
        <v>0</v>
      </c>
      <c r="S945" s="215">
        <v>0.00594</v>
      </c>
      <c r="T945" s="216">
        <f>S945*H945</f>
        <v>2.1978</v>
      </c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R945" s="217" t="s">
        <v>266</v>
      </c>
      <c r="AT945" s="217" t="s">
        <v>160</v>
      </c>
      <c r="AU945" s="217" t="s">
        <v>80</v>
      </c>
      <c r="AY945" s="19" t="s">
        <v>158</v>
      </c>
      <c r="BE945" s="218">
        <f>IF(N945="základní",J945,0)</f>
        <v>0</v>
      </c>
      <c r="BF945" s="218">
        <f>IF(N945="snížená",J945,0)</f>
        <v>0</v>
      </c>
      <c r="BG945" s="218">
        <f>IF(N945="zákl. přenesená",J945,0)</f>
        <v>0</v>
      </c>
      <c r="BH945" s="218">
        <f>IF(N945="sníž. přenesená",J945,0)</f>
        <v>0</v>
      </c>
      <c r="BI945" s="218">
        <f>IF(N945="nulová",J945,0)</f>
        <v>0</v>
      </c>
      <c r="BJ945" s="19" t="s">
        <v>78</v>
      </c>
      <c r="BK945" s="218">
        <f>ROUND(I945*H945,2)</f>
        <v>0</v>
      </c>
      <c r="BL945" s="19" t="s">
        <v>266</v>
      </c>
      <c r="BM945" s="217" t="s">
        <v>1528</v>
      </c>
    </row>
    <row r="946" s="2" customFormat="1">
      <c r="A946" s="40"/>
      <c r="B946" s="41"/>
      <c r="C946" s="42"/>
      <c r="D946" s="219" t="s">
        <v>167</v>
      </c>
      <c r="E946" s="42"/>
      <c r="F946" s="220" t="s">
        <v>1529</v>
      </c>
      <c r="G946" s="42"/>
      <c r="H946" s="42"/>
      <c r="I946" s="221"/>
      <c r="J946" s="42"/>
      <c r="K946" s="42"/>
      <c r="L946" s="46"/>
      <c r="M946" s="222"/>
      <c r="N946" s="223"/>
      <c r="O946" s="86"/>
      <c r="P946" s="86"/>
      <c r="Q946" s="86"/>
      <c r="R946" s="86"/>
      <c r="S946" s="86"/>
      <c r="T946" s="87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T946" s="19" t="s">
        <v>167</v>
      </c>
      <c r="AU946" s="19" t="s">
        <v>80</v>
      </c>
    </row>
    <row r="947" s="13" customFormat="1">
      <c r="A947" s="13"/>
      <c r="B947" s="224"/>
      <c r="C947" s="225"/>
      <c r="D947" s="226" t="s">
        <v>169</v>
      </c>
      <c r="E947" s="227" t="s">
        <v>19</v>
      </c>
      <c r="F947" s="228" t="s">
        <v>1421</v>
      </c>
      <c r="G947" s="225"/>
      <c r="H947" s="227" t="s">
        <v>19</v>
      </c>
      <c r="I947" s="229"/>
      <c r="J947" s="225"/>
      <c r="K947" s="225"/>
      <c r="L947" s="230"/>
      <c r="M947" s="231"/>
      <c r="N947" s="232"/>
      <c r="O947" s="232"/>
      <c r="P947" s="232"/>
      <c r="Q947" s="232"/>
      <c r="R947" s="232"/>
      <c r="S947" s="232"/>
      <c r="T947" s="23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4" t="s">
        <v>169</v>
      </c>
      <c r="AU947" s="234" t="s">
        <v>80</v>
      </c>
      <c r="AV947" s="13" t="s">
        <v>78</v>
      </c>
      <c r="AW947" s="13" t="s">
        <v>32</v>
      </c>
      <c r="AX947" s="13" t="s">
        <v>70</v>
      </c>
      <c r="AY947" s="234" t="s">
        <v>158</v>
      </c>
    </row>
    <row r="948" s="14" customFormat="1">
      <c r="A948" s="14"/>
      <c r="B948" s="235"/>
      <c r="C948" s="236"/>
      <c r="D948" s="226" t="s">
        <v>169</v>
      </c>
      <c r="E948" s="237" t="s">
        <v>19</v>
      </c>
      <c r="F948" s="238" t="s">
        <v>1065</v>
      </c>
      <c r="G948" s="236"/>
      <c r="H948" s="239">
        <v>370</v>
      </c>
      <c r="I948" s="240"/>
      <c r="J948" s="236"/>
      <c r="K948" s="236"/>
      <c r="L948" s="241"/>
      <c r="M948" s="242"/>
      <c r="N948" s="243"/>
      <c r="O948" s="243"/>
      <c r="P948" s="243"/>
      <c r="Q948" s="243"/>
      <c r="R948" s="243"/>
      <c r="S948" s="243"/>
      <c r="T948" s="24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45" t="s">
        <v>169</v>
      </c>
      <c r="AU948" s="245" t="s">
        <v>80</v>
      </c>
      <c r="AV948" s="14" t="s">
        <v>80</v>
      </c>
      <c r="AW948" s="14" t="s">
        <v>32</v>
      </c>
      <c r="AX948" s="14" t="s">
        <v>78</v>
      </c>
      <c r="AY948" s="245" t="s">
        <v>158</v>
      </c>
    </row>
    <row r="949" s="2" customFormat="1" ht="16.5" customHeight="1">
      <c r="A949" s="40"/>
      <c r="B949" s="41"/>
      <c r="C949" s="206" t="s">
        <v>1530</v>
      </c>
      <c r="D949" s="206" t="s">
        <v>160</v>
      </c>
      <c r="E949" s="207" t="s">
        <v>1531</v>
      </c>
      <c r="F949" s="208" t="s">
        <v>1532</v>
      </c>
      <c r="G949" s="209" t="s">
        <v>249</v>
      </c>
      <c r="H949" s="210">
        <v>32.100000000000001</v>
      </c>
      <c r="I949" s="211"/>
      <c r="J949" s="212">
        <f>ROUND(I949*H949,2)</f>
        <v>0</v>
      </c>
      <c r="K949" s="208" t="s">
        <v>164</v>
      </c>
      <c r="L949" s="46"/>
      <c r="M949" s="213" t="s">
        <v>19</v>
      </c>
      <c r="N949" s="214" t="s">
        <v>41</v>
      </c>
      <c r="O949" s="86"/>
      <c r="P949" s="215">
        <f>O949*H949</f>
        <v>0</v>
      </c>
      <c r="Q949" s="215">
        <v>0</v>
      </c>
      <c r="R949" s="215">
        <f>Q949*H949</f>
        <v>0</v>
      </c>
      <c r="S949" s="215">
        <v>0.00167</v>
      </c>
      <c r="T949" s="216">
        <f>S949*H949</f>
        <v>0.053607000000000002</v>
      </c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R949" s="217" t="s">
        <v>266</v>
      </c>
      <c r="AT949" s="217" t="s">
        <v>160</v>
      </c>
      <c r="AU949" s="217" t="s">
        <v>80</v>
      </c>
      <c r="AY949" s="19" t="s">
        <v>158</v>
      </c>
      <c r="BE949" s="218">
        <f>IF(N949="základní",J949,0)</f>
        <v>0</v>
      </c>
      <c r="BF949" s="218">
        <f>IF(N949="snížená",J949,0)</f>
        <v>0</v>
      </c>
      <c r="BG949" s="218">
        <f>IF(N949="zákl. přenesená",J949,0)</f>
        <v>0</v>
      </c>
      <c r="BH949" s="218">
        <f>IF(N949="sníž. přenesená",J949,0)</f>
        <v>0</v>
      </c>
      <c r="BI949" s="218">
        <f>IF(N949="nulová",J949,0)</f>
        <v>0</v>
      </c>
      <c r="BJ949" s="19" t="s">
        <v>78</v>
      </c>
      <c r="BK949" s="218">
        <f>ROUND(I949*H949,2)</f>
        <v>0</v>
      </c>
      <c r="BL949" s="19" t="s">
        <v>266</v>
      </c>
      <c r="BM949" s="217" t="s">
        <v>1533</v>
      </c>
    </row>
    <row r="950" s="2" customFormat="1">
      <c r="A950" s="40"/>
      <c r="B950" s="41"/>
      <c r="C950" s="42"/>
      <c r="D950" s="219" t="s">
        <v>167</v>
      </c>
      <c r="E950" s="42"/>
      <c r="F950" s="220" t="s">
        <v>1534</v>
      </c>
      <c r="G950" s="42"/>
      <c r="H950" s="42"/>
      <c r="I950" s="221"/>
      <c r="J950" s="42"/>
      <c r="K950" s="42"/>
      <c r="L950" s="46"/>
      <c r="M950" s="222"/>
      <c r="N950" s="223"/>
      <c r="O950" s="86"/>
      <c r="P950" s="86"/>
      <c r="Q950" s="86"/>
      <c r="R950" s="86"/>
      <c r="S950" s="86"/>
      <c r="T950" s="87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T950" s="19" t="s">
        <v>167</v>
      </c>
      <c r="AU950" s="19" t="s">
        <v>80</v>
      </c>
    </row>
    <row r="951" s="14" customFormat="1">
      <c r="A951" s="14"/>
      <c r="B951" s="235"/>
      <c r="C951" s="236"/>
      <c r="D951" s="226" t="s">
        <v>169</v>
      </c>
      <c r="E951" s="237" t="s">
        <v>19</v>
      </c>
      <c r="F951" s="238" t="s">
        <v>1535</v>
      </c>
      <c r="G951" s="236"/>
      <c r="H951" s="239">
        <v>32.100000000000001</v>
      </c>
      <c r="I951" s="240"/>
      <c r="J951" s="236"/>
      <c r="K951" s="236"/>
      <c r="L951" s="241"/>
      <c r="M951" s="242"/>
      <c r="N951" s="243"/>
      <c r="O951" s="243"/>
      <c r="P951" s="243"/>
      <c r="Q951" s="243"/>
      <c r="R951" s="243"/>
      <c r="S951" s="243"/>
      <c r="T951" s="24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45" t="s">
        <v>169</v>
      </c>
      <c r="AU951" s="245" t="s">
        <v>80</v>
      </c>
      <c r="AV951" s="14" t="s">
        <v>80</v>
      </c>
      <c r="AW951" s="14" t="s">
        <v>32</v>
      </c>
      <c r="AX951" s="14" t="s">
        <v>78</v>
      </c>
      <c r="AY951" s="245" t="s">
        <v>158</v>
      </c>
    </row>
    <row r="952" s="2" customFormat="1" ht="16.5" customHeight="1">
      <c r="A952" s="40"/>
      <c r="B952" s="41"/>
      <c r="C952" s="206" t="s">
        <v>1536</v>
      </c>
      <c r="D952" s="206" t="s">
        <v>160</v>
      </c>
      <c r="E952" s="207" t="s">
        <v>1537</v>
      </c>
      <c r="F952" s="208" t="s">
        <v>1538</v>
      </c>
      <c r="G952" s="209" t="s">
        <v>249</v>
      </c>
      <c r="H952" s="210">
        <v>60</v>
      </c>
      <c r="I952" s="211"/>
      <c r="J952" s="212">
        <f>ROUND(I952*H952,2)</f>
        <v>0</v>
      </c>
      <c r="K952" s="208" t="s">
        <v>164</v>
      </c>
      <c r="L952" s="46"/>
      <c r="M952" s="213" t="s">
        <v>19</v>
      </c>
      <c r="N952" s="214" t="s">
        <v>41</v>
      </c>
      <c r="O952" s="86"/>
      <c r="P952" s="215">
        <f>O952*H952</f>
        <v>0</v>
      </c>
      <c r="Q952" s="215">
        <v>0</v>
      </c>
      <c r="R952" s="215">
        <f>Q952*H952</f>
        <v>0</v>
      </c>
      <c r="S952" s="215">
        <v>0.0025999999999999999</v>
      </c>
      <c r="T952" s="216">
        <f>S952*H952</f>
        <v>0.156</v>
      </c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R952" s="217" t="s">
        <v>266</v>
      </c>
      <c r="AT952" s="217" t="s">
        <v>160</v>
      </c>
      <c r="AU952" s="217" t="s">
        <v>80</v>
      </c>
      <c r="AY952" s="19" t="s">
        <v>158</v>
      </c>
      <c r="BE952" s="218">
        <f>IF(N952="základní",J952,0)</f>
        <v>0</v>
      </c>
      <c r="BF952" s="218">
        <f>IF(N952="snížená",J952,0)</f>
        <v>0</v>
      </c>
      <c r="BG952" s="218">
        <f>IF(N952="zákl. přenesená",J952,0)</f>
        <v>0</v>
      </c>
      <c r="BH952" s="218">
        <f>IF(N952="sníž. přenesená",J952,0)</f>
        <v>0</v>
      </c>
      <c r="BI952" s="218">
        <f>IF(N952="nulová",J952,0)</f>
        <v>0</v>
      </c>
      <c r="BJ952" s="19" t="s">
        <v>78</v>
      </c>
      <c r="BK952" s="218">
        <f>ROUND(I952*H952,2)</f>
        <v>0</v>
      </c>
      <c r="BL952" s="19" t="s">
        <v>266</v>
      </c>
      <c r="BM952" s="217" t="s">
        <v>1539</v>
      </c>
    </row>
    <row r="953" s="2" customFormat="1">
      <c r="A953" s="40"/>
      <c r="B953" s="41"/>
      <c r="C953" s="42"/>
      <c r="D953" s="219" t="s">
        <v>167</v>
      </c>
      <c r="E953" s="42"/>
      <c r="F953" s="220" t="s">
        <v>1540</v>
      </c>
      <c r="G953" s="42"/>
      <c r="H953" s="42"/>
      <c r="I953" s="221"/>
      <c r="J953" s="42"/>
      <c r="K953" s="42"/>
      <c r="L953" s="46"/>
      <c r="M953" s="222"/>
      <c r="N953" s="223"/>
      <c r="O953" s="86"/>
      <c r="P953" s="86"/>
      <c r="Q953" s="86"/>
      <c r="R953" s="86"/>
      <c r="S953" s="86"/>
      <c r="T953" s="87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T953" s="19" t="s">
        <v>167</v>
      </c>
      <c r="AU953" s="19" t="s">
        <v>80</v>
      </c>
    </row>
    <row r="954" s="14" customFormat="1">
      <c r="A954" s="14"/>
      <c r="B954" s="235"/>
      <c r="C954" s="236"/>
      <c r="D954" s="226" t="s">
        <v>169</v>
      </c>
      <c r="E954" s="237" t="s">
        <v>19</v>
      </c>
      <c r="F954" s="238" t="s">
        <v>1541</v>
      </c>
      <c r="G954" s="236"/>
      <c r="H954" s="239">
        <v>60</v>
      </c>
      <c r="I954" s="240"/>
      <c r="J954" s="236"/>
      <c r="K954" s="236"/>
      <c r="L954" s="241"/>
      <c r="M954" s="242"/>
      <c r="N954" s="243"/>
      <c r="O954" s="243"/>
      <c r="P954" s="243"/>
      <c r="Q954" s="243"/>
      <c r="R954" s="243"/>
      <c r="S954" s="243"/>
      <c r="T954" s="24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45" t="s">
        <v>169</v>
      </c>
      <c r="AU954" s="245" t="s">
        <v>80</v>
      </c>
      <c r="AV954" s="14" t="s">
        <v>80</v>
      </c>
      <c r="AW954" s="14" t="s">
        <v>32</v>
      </c>
      <c r="AX954" s="14" t="s">
        <v>78</v>
      </c>
      <c r="AY954" s="245" t="s">
        <v>158</v>
      </c>
    </row>
    <row r="955" s="2" customFormat="1" ht="16.5" customHeight="1">
      <c r="A955" s="40"/>
      <c r="B955" s="41"/>
      <c r="C955" s="206" t="s">
        <v>1542</v>
      </c>
      <c r="D955" s="206" t="s">
        <v>160</v>
      </c>
      <c r="E955" s="207" t="s">
        <v>1543</v>
      </c>
      <c r="F955" s="208" t="s">
        <v>1544</v>
      </c>
      <c r="G955" s="209" t="s">
        <v>249</v>
      </c>
      <c r="H955" s="210">
        <v>32.5</v>
      </c>
      <c r="I955" s="211"/>
      <c r="J955" s="212">
        <f>ROUND(I955*H955,2)</f>
        <v>0</v>
      </c>
      <c r="K955" s="208" t="s">
        <v>164</v>
      </c>
      <c r="L955" s="46"/>
      <c r="M955" s="213" t="s">
        <v>19</v>
      </c>
      <c r="N955" s="214" t="s">
        <v>41</v>
      </c>
      <c r="O955" s="86"/>
      <c r="P955" s="215">
        <f>O955*H955</f>
        <v>0</v>
      </c>
      <c r="Q955" s="215">
        <v>0</v>
      </c>
      <c r="R955" s="215">
        <f>Q955*H955</f>
        <v>0</v>
      </c>
      <c r="S955" s="215">
        <v>0.0039399999999999999</v>
      </c>
      <c r="T955" s="216">
        <f>S955*H955</f>
        <v>0.12805</v>
      </c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R955" s="217" t="s">
        <v>266</v>
      </c>
      <c r="AT955" s="217" t="s">
        <v>160</v>
      </c>
      <c r="AU955" s="217" t="s">
        <v>80</v>
      </c>
      <c r="AY955" s="19" t="s">
        <v>158</v>
      </c>
      <c r="BE955" s="218">
        <f>IF(N955="základní",J955,0)</f>
        <v>0</v>
      </c>
      <c r="BF955" s="218">
        <f>IF(N955="snížená",J955,0)</f>
        <v>0</v>
      </c>
      <c r="BG955" s="218">
        <f>IF(N955="zákl. přenesená",J955,0)</f>
        <v>0</v>
      </c>
      <c r="BH955" s="218">
        <f>IF(N955="sníž. přenesená",J955,0)</f>
        <v>0</v>
      </c>
      <c r="BI955" s="218">
        <f>IF(N955="nulová",J955,0)</f>
        <v>0</v>
      </c>
      <c r="BJ955" s="19" t="s">
        <v>78</v>
      </c>
      <c r="BK955" s="218">
        <f>ROUND(I955*H955,2)</f>
        <v>0</v>
      </c>
      <c r="BL955" s="19" t="s">
        <v>266</v>
      </c>
      <c r="BM955" s="217" t="s">
        <v>1545</v>
      </c>
    </row>
    <row r="956" s="2" customFormat="1">
      <c r="A956" s="40"/>
      <c r="B956" s="41"/>
      <c r="C956" s="42"/>
      <c r="D956" s="219" t="s">
        <v>167</v>
      </c>
      <c r="E956" s="42"/>
      <c r="F956" s="220" t="s">
        <v>1546</v>
      </c>
      <c r="G956" s="42"/>
      <c r="H956" s="42"/>
      <c r="I956" s="221"/>
      <c r="J956" s="42"/>
      <c r="K956" s="42"/>
      <c r="L956" s="46"/>
      <c r="M956" s="222"/>
      <c r="N956" s="223"/>
      <c r="O956" s="86"/>
      <c r="P956" s="86"/>
      <c r="Q956" s="86"/>
      <c r="R956" s="86"/>
      <c r="S956" s="86"/>
      <c r="T956" s="87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T956" s="19" t="s">
        <v>167</v>
      </c>
      <c r="AU956" s="19" t="s">
        <v>80</v>
      </c>
    </row>
    <row r="957" s="14" customFormat="1">
      <c r="A957" s="14"/>
      <c r="B957" s="235"/>
      <c r="C957" s="236"/>
      <c r="D957" s="226" t="s">
        <v>169</v>
      </c>
      <c r="E957" s="237" t="s">
        <v>19</v>
      </c>
      <c r="F957" s="238" t="s">
        <v>1547</v>
      </c>
      <c r="G957" s="236"/>
      <c r="H957" s="239">
        <v>32.5</v>
      </c>
      <c r="I957" s="240"/>
      <c r="J957" s="236"/>
      <c r="K957" s="236"/>
      <c r="L957" s="241"/>
      <c r="M957" s="242"/>
      <c r="N957" s="243"/>
      <c r="O957" s="243"/>
      <c r="P957" s="243"/>
      <c r="Q957" s="243"/>
      <c r="R957" s="243"/>
      <c r="S957" s="243"/>
      <c r="T957" s="24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45" t="s">
        <v>169</v>
      </c>
      <c r="AU957" s="245" t="s">
        <v>80</v>
      </c>
      <c r="AV957" s="14" t="s">
        <v>80</v>
      </c>
      <c r="AW957" s="14" t="s">
        <v>32</v>
      </c>
      <c r="AX957" s="14" t="s">
        <v>78</v>
      </c>
      <c r="AY957" s="245" t="s">
        <v>158</v>
      </c>
    </row>
    <row r="958" s="2" customFormat="1" ht="16.5" customHeight="1">
      <c r="A958" s="40"/>
      <c r="B958" s="41"/>
      <c r="C958" s="206" t="s">
        <v>1548</v>
      </c>
      <c r="D958" s="206" t="s">
        <v>160</v>
      </c>
      <c r="E958" s="207" t="s">
        <v>1549</v>
      </c>
      <c r="F958" s="208" t="s">
        <v>1550</v>
      </c>
      <c r="G958" s="209" t="s">
        <v>255</v>
      </c>
      <c r="H958" s="210">
        <v>420</v>
      </c>
      <c r="I958" s="211"/>
      <c r="J958" s="212">
        <f>ROUND(I958*H958,2)</f>
        <v>0</v>
      </c>
      <c r="K958" s="208" t="s">
        <v>164</v>
      </c>
      <c r="L958" s="46"/>
      <c r="M958" s="213" t="s">
        <v>19</v>
      </c>
      <c r="N958" s="214" t="s">
        <v>41</v>
      </c>
      <c r="O958" s="86"/>
      <c r="P958" s="215">
        <f>O958*H958</f>
        <v>0</v>
      </c>
      <c r="Q958" s="215">
        <v>0</v>
      </c>
      <c r="R958" s="215">
        <f>Q958*H958</f>
        <v>0</v>
      </c>
      <c r="S958" s="215">
        <v>0</v>
      </c>
      <c r="T958" s="216">
        <f>S958*H958</f>
        <v>0</v>
      </c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R958" s="217" t="s">
        <v>266</v>
      </c>
      <c r="AT958" s="217" t="s">
        <v>160</v>
      </c>
      <c r="AU958" s="217" t="s">
        <v>80</v>
      </c>
      <c r="AY958" s="19" t="s">
        <v>158</v>
      </c>
      <c r="BE958" s="218">
        <f>IF(N958="základní",J958,0)</f>
        <v>0</v>
      </c>
      <c r="BF958" s="218">
        <f>IF(N958="snížená",J958,0)</f>
        <v>0</v>
      </c>
      <c r="BG958" s="218">
        <f>IF(N958="zákl. přenesená",J958,0)</f>
        <v>0</v>
      </c>
      <c r="BH958" s="218">
        <f>IF(N958="sníž. přenesená",J958,0)</f>
        <v>0</v>
      </c>
      <c r="BI958" s="218">
        <f>IF(N958="nulová",J958,0)</f>
        <v>0</v>
      </c>
      <c r="BJ958" s="19" t="s">
        <v>78</v>
      </c>
      <c r="BK958" s="218">
        <f>ROUND(I958*H958,2)</f>
        <v>0</v>
      </c>
      <c r="BL958" s="19" t="s">
        <v>266</v>
      </c>
      <c r="BM958" s="217" t="s">
        <v>1551</v>
      </c>
    </row>
    <row r="959" s="2" customFormat="1">
      <c r="A959" s="40"/>
      <c r="B959" s="41"/>
      <c r="C959" s="42"/>
      <c r="D959" s="219" t="s">
        <v>167</v>
      </c>
      <c r="E959" s="42"/>
      <c r="F959" s="220" t="s">
        <v>1552</v>
      </c>
      <c r="G959" s="42"/>
      <c r="H959" s="42"/>
      <c r="I959" s="221"/>
      <c r="J959" s="42"/>
      <c r="K959" s="42"/>
      <c r="L959" s="46"/>
      <c r="M959" s="222"/>
      <c r="N959" s="223"/>
      <c r="O959" s="86"/>
      <c r="P959" s="86"/>
      <c r="Q959" s="86"/>
      <c r="R959" s="86"/>
      <c r="S959" s="86"/>
      <c r="T959" s="87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T959" s="19" t="s">
        <v>167</v>
      </c>
      <c r="AU959" s="19" t="s">
        <v>80</v>
      </c>
    </row>
    <row r="960" s="2" customFormat="1" ht="24.15" customHeight="1">
      <c r="A960" s="40"/>
      <c r="B960" s="41"/>
      <c r="C960" s="257" t="s">
        <v>1553</v>
      </c>
      <c r="D960" s="257" t="s">
        <v>261</v>
      </c>
      <c r="E960" s="258" t="s">
        <v>1554</v>
      </c>
      <c r="F960" s="259" t="s">
        <v>1555</v>
      </c>
      <c r="G960" s="260" t="s">
        <v>255</v>
      </c>
      <c r="H960" s="261">
        <v>483</v>
      </c>
      <c r="I960" s="262"/>
      <c r="J960" s="263">
        <f>ROUND(I960*H960,2)</f>
        <v>0</v>
      </c>
      <c r="K960" s="259" t="s">
        <v>164</v>
      </c>
      <c r="L960" s="264"/>
      <c r="M960" s="265" t="s">
        <v>19</v>
      </c>
      <c r="N960" s="266" t="s">
        <v>41</v>
      </c>
      <c r="O960" s="86"/>
      <c r="P960" s="215">
        <f>O960*H960</f>
        <v>0</v>
      </c>
      <c r="Q960" s="215">
        <v>0.00050000000000000001</v>
      </c>
      <c r="R960" s="215">
        <f>Q960*H960</f>
        <v>0.24149999999999999</v>
      </c>
      <c r="S960" s="215">
        <v>0</v>
      </c>
      <c r="T960" s="216">
        <f>S960*H960</f>
        <v>0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17" t="s">
        <v>360</v>
      </c>
      <c r="AT960" s="217" t="s">
        <v>261</v>
      </c>
      <c r="AU960" s="217" t="s">
        <v>80</v>
      </c>
      <c r="AY960" s="19" t="s">
        <v>158</v>
      </c>
      <c r="BE960" s="218">
        <f>IF(N960="základní",J960,0)</f>
        <v>0</v>
      </c>
      <c r="BF960" s="218">
        <f>IF(N960="snížená",J960,0)</f>
        <v>0</v>
      </c>
      <c r="BG960" s="218">
        <f>IF(N960="zákl. přenesená",J960,0)</f>
        <v>0</v>
      </c>
      <c r="BH960" s="218">
        <f>IF(N960="sníž. přenesená",J960,0)</f>
        <v>0</v>
      </c>
      <c r="BI960" s="218">
        <f>IF(N960="nulová",J960,0)</f>
        <v>0</v>
      </c>
      <c r="BJ960" s="19" t="s">
        <v>78</v>
      </c>
      <c r="BK960" s="218">
        <f>ROUND(I960*H960,2)</f>
        <v>0</v>
      </c>
      <c r="BL960" s="19" t="s">
        <v>266</v>
      </c>
      <c r="BM960" s="217" t="s">
        <v>1556</v>
      </c>
    </row>
    <row r="961" s="14" customFormat="1">
      <c r="A961" s="14"/>
      <c r="B961" s="235"/>
      <c r="C961" s="236"/>
      <c r="D961" s="226" t="s">
        <v>169</v>
      </c>
      <c r="E961" s="236"/>
      <c r="F961" s="238" t="s">
        <v>1557</v>
      </c>
      <c r="G961" s="236"/>
      <c r="H961" s="239">
        <v>483</v>
      </c>
      <c r="I961" s="240"/>
      <c r="J961" s="236"/>
      <c r="K961" s="236"/>
      <c r="L961" s="241"/>
      <c r="M961" s="242"/>
      <c r="N961" s="243"/>
      <c r="O961" s="243"/>
      <c r="P961" s="243"/>
      <c r="Q961" s="243"/>
      <c r="R961" s="243"/>
      <c r="S961" s="243"/>
      <c r="T961" s="24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45" t="s">
        <v>169</v>
      </c>
      <c r="AU961" s="245" t="s">
        <v>80</v>
      </c>
      <c r="AV961" s="14" t="s">
        <v>80</v>
      </c>
      <c r="AW961" s="14" t="s">
        <v>4</v>
      </c>
      <c r="AX961" s="14" t="s">
        <v>78</v>
      </c>
      <c r="AY961" s="245" t="s">
        <v>158</v>
      </c>
    </row>
    <row r="962" s="2" customFormat="1" ht="16.5" customHeight="1">
      <c r="A962" s="40"/>
      <c r="B962" s="41"/>
      <c r="C962" s="206" t="s">
        <v>1558</v>
      </c>
      <c r="D962" s="206" t="s">
        <v>160</v>
      </c>
      <c r="E962" s="207" t="s">
        <v>1559</v>
      </c>
      <c r="F962" s="208" t="s">
        <v>1560</v>
      </c>
      <c r="G962" s="209" t="s">
        <v>255</v>
      </c>
      <c r="H962" s="210">
        <v>420</v>
      </c>
      <c r="I962" s="211"/>
      <c r="J962" s="212">
        <f>ROUND(I962*H962,2)</f>
        <v>0</v>
      </c>
      <c r="K962" s="208" t="s">
        <v>19</v>
      </c>
      <c r="L962" s="46"/>
      <c r="M962" s="213" t="s">
        <v>19</v>
      </c>
      <c r="N962" s="214" t="s">
        <v>41</v>
      </c>
      <c r="O962" s="86"/>
      <c r="P962" s="215">
        <f>O962*H962</f>
        <v>0</v>
      </c>
      <c r="Q962" s="215">
        <v>0</v>
      </c>
      <c r="R962" s="215">
        <f>Q962*H962</f>
        <v>0</v>
      </c>
      <c r="S962" s="215">
        <v>0</v>
      </c>
      <c r="T962" s="216">
        <f>S962*H962</f>
        <v>0</v>
      </c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R962" s="217" t="s">
        <v>266</v>
      </c>
      <c r="AT962" s="217" t="s">
        <v>160</v>
      </c>
      <c r="AU962" s="217" t="s">
        <v>80</v>
      </c>
      <c r="AY962" s="19" t="s">
        <v>158</v>
      </c>
      <c r="BE962" s="218">
        <f>IF(N962="základní",J962,0)</f>
        <v>0</v>
      </c>
      <c r="BF962" s="218">
        <f>IF(N962="snížená",J962,0)</f>
        <v>0</v>
      </c>
      <c r="BG962" s="218">
        <f>IF(N962="zákl. přenesená",J962,0)</f>
        <v>0</v>
      </c>
      <c r="BH962" s="218">
        <f>IF(N962="sníž. přenesená",J962,0)</f>
        <v>0</v>
      </c>
      <c r="BI962" s="218">
        <f>IF(N962="nulová",J962,0)</f>
        <v>0</v>
      </c>
      <c r="BJ962" s="19" t="s">
        <v>78</v>
      </c>
      <c r="BK962" s="218">
        <f>ROUND(I962*H962,2)</f>
        <v>0</v>
      </c>
      <c r="BL962" s="19" t="s">
        <v>266</v>
      </c>
      <c r="BM962" s="217" t="s">
        <v>1561</v>
      </c>
    </row>
    <row r="963" s="2" customFormat="1" ht="24.15" customHeight="1">
      <c r="A963" s="40"/>
      <c r="B963" s="41"/>
      <c r="C963" s="206" t="s">
        <v>1562</v>
      </c>
      <c r="D963" s="206" t="s">
        <v>160</v>
      </c>
      <c r="E963" s="207" t="s">
        <v>1563</v>
      </c>
      <c r="F963" s="208" t="s">
        <v>1564</v>
      </c>
      <c r="G963" s="209" t="s">
        <v>255</v>
      </c>
      <c r="H963" s="210">
        <v>420</v>
      </c>
      <c r="I963" s="211"/>
      <c r="J963" s="212">
        <f>ROUND(I963*H963,2)</f>
        <v>0</v>
      </c>
      <c r="K963" s="208" t="s">
        <v>164</v>
      </c>
      <c r="L963" s="46"/>
      <c r="M963" s="213" t="s">
        <v>19</v>
      </c>
      <c r="N963" s="214" t="s">
        <v>41</v>
      </c>
      <c r="O963" s="86"/>
      <c r="P963" s="215">
        <f>O963*H963</f>
        <v>0</v>
      </c>
      <c r="Q963" s="215">
        <v>0.0061037000000000001</v>
      </c>
      <c r="R963" s="215">
        <f>Q963*H963</f>
        <v>2.5635539999999999</v>
      </c>
      <c r="S963" s="215">
        <v>0</v>
      </c>
      <c r="T963" s="216">
        <f>S963*H963</f>
        <v>0</v>
      </c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R963" s="217" t="s">
        <v>266</v>
      </c>
      <c r="AT963" s="217" t="s">
        <v>160</v>
      </c>
      <c r="AU963" s="217" t="s">
        <v>80</v>
      </c>
      <c r="AY963" s="19" t="s">
        <v>158</v>
      </c>
      <c r="BE963" s="218">
        <f>IF(N963="základní",J963,0)</f>
        <v>0</v>
      </c>
      <c r="BF963" s="218">
        <f>IF(N963="snížená",J963,0)</f>
        <v>0</v>
      </c>
      <c r="BG963" s="218">
        <f>IF(N963="zákl. přenesená",J963,0)</f>
        <v>0</v>
      </c>
      <c r="BH963" s="218">
        <f>IF(N963="sníž. přenesená",J963,0)</f>
        <v>0</v>
      </c>
      <c r="BI963" s="218">
        <f>IF(N963="nulová",J963,0)</f>
        <v>0</v>
      </c>
      <c r="BJ963" s="19" t="s">
        <v>78</v>
      </c>
      <c r="BK963" s="218">
        <f>ROUND(I963*H963,2)</f>
        <v>0</v>
      </c>
      <c r="BL963" s="19" t="s">
        <v>266</v>
      </c>
      <c r="BM963" s="217" t="s">
        <v>1565</v>
      </c>
    </row>
    <row r="964" s="2" customFormat="1">
      <c r="A964" s="40"/>
      <c r="B964" s="41"/>
      <c r="C964" s="42"/>
      <c r="D964" s="219" t="s">
        <v>167</v>
      </c>
      <c r="E964" s="42"/>
      <c r="F964" s="220" t="s">
        <v>1566</v>
      </c>
      <c r="G964" s="42"/>
      <c r="H964" s="42"/>
      <c r="I964" s="221"/>
      <c r="J964" s="42"/>
      <c r="K964" s="42"/>
      <c r="L964" s="46"/>
      <c r="M964" s="222"/>
      <c r="N964" s="223"/>
      <c r="O964" s="86"/>
      <c r="P964" s="86"/>
      <c r="Q964" s="86"/>
      <c r="R964" s="86"/>
      <c r="S964" s="86"/>
      <c r="T964" s="87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T964" s="19" t="s">
        <v>167</v>
      </c>
      <c r="AU964" s="19" t="s">
        <v>80</v>
      </c>
    </row>
    <row r="965" s="13" customFormat="1">
      <c r="A965" s="13"/>
      <c r="B965" s="224"/>
      <c r="C965" s="225"/>
      <c r="D965" s="226" t="s">
        <v>169</v>
      </c>
      <c r="E965" s="227" t="s">
        <v>19</v>
      </c>
      <c r="F965" s="228" t="s">
        <v>1567</v>
      </c>
      <c r="G965" s="225"/>
      <c r="H965" s="227" t="s">
        <v>19</v>
      </c>
      <c r="I965" s="229"/>
      <c r="J965" s="225"/>
      <c r="K965" s="225"/>
      <c r="L965" s="230"/>
      <c r="M965" s="231"/>
      <c r="N965" s="232"/>
      <c r="O965" s="232"/>
      <c r="P965" s="232"/>
      <c r="Q965" s="232"/>
      <c r="R965" s="232"/>
      <c r="S965" s="232"/>
      <c r="T965" s="23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4" t="s">
        <v>169</v>
      </c>
      <c r="AU965" s="234" t="s">
        <v>80</v>
      </c>
      <c r="AV965" s="13" t="s">
        <v>78</v>
      </c>
      <c r="AW965" s="13" t="s">
        <v>32</v>
      </c>
      <c r="AX965" s="13" t="s">
        <v>70</v>
      </c>
      <c r="AY965" s="234" t="s">
        <v>158</v>
      </c>
    </row>
    <row r="966" s="14" customFormat="1">
      <c r="A966" s="14"/>
      <c r="B966" s="235"/>
      <c r="C966" s="236"/>
      <c r="D966" s="226" t="s">
        <v>169</v>
      </c>
      <c r="E966" s="237" t="s">
        <v>19</v>
      </c>
      <c r="F966" s="238" t="s">
        <v>1568</v>
      </c>
      <c r="G966" s="236"/>
      <c r="H966" s="239">
        <v>420</v>
      </c>
      <c r="I966" s="240"/>
      <c r="J966" s="236"/>
      <c r="K966" s="236"/>
      <c r="L966" s="241"/>
      <c r="M966" s="242"/>
      <c r="N966" s="243"/>
      <c r="O966" s="243"/>
      <c r="P966" s="243"/>
      <c r="Q966" s="243"/>
      <c r="R966" s="243"/>
      <c r="S966" s="243"/>
      <c r="T966" s="24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45" t="s">
        <v>169</v>
      </c>
      <c r="AU966" s="245" t="s">
        <v>80</v>
      </c>
      <c r="AV966" s="14" t="s">
        <v>80</v>
      </c>
      <c r="AW966" s="14" t="s">
        <v>32</v>
      </c>
      <c r="AX966" s="14" t="s">
        <v>78</v>
      </c>
      <c r="AY966" s="245" t="s">
        <v>158</v>
      </c>
    </row>
    <row r="967" s="2" customFormat="1" ht="16.5" customHeight="1">
      <c r="A967" s="40"/>
      <c r="B967" s="41"/>
      <c r="C967" s="206" t="s">
        <v>1569</v>
      </c>
      <c r="D967" s="206" t="s">
        <v>160</v>
      </c>
      <c r="E967" s="207" t="s">
        <v>1570</v>
      </c>
      <c r="F967" s="208" t="s">
        <v>1571</v>
      </c>
      <c r="G967" s="209" t="s">
        <v>249</v>
      </c>
      <c r="H967" s="210">
        <v>80</v>
      </c>
      <c r="I967" s="211"/>
      <c r="J967" s="212">
        <f>ROUND(I967*H967,2)</f>
        <v>0</v>
      </c>
      <c r="K967" s="208" t="s">
        <v>307</v>
      </c>
      <c r="L967" s="46"/>
      <c r="M967" s="213" t="s">
        <v>19</v>
      </c>
      <c r="N967" s="214" t="s">
        <v>41</v>
      </c>
      <c r="O967" s="86"/>
      <c r="P967" s="215">
        <f>O967*H967</f>
        <v>0</v>
      </c>
      <c r="Q967" s="215">
        <v>0</v>
      </c>
      <c r="R967" s="215">
        <f>Q967*H967</f>
        <v>0</v>
      </c>
      <c r="S967" s="215">
        <v>0</v>
      </c>
      <c r="T967" s="216">
        <f>S967*H967</f>
        <v>0</v>
      </c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R967" s="217" t="s">
        <v>165</v>
      </c>
      <c r="AT967" s="217" t="s">
        <v>160</v>
      </c>
      <c r="AU967" s="217" t="s">
        <v>80</v>
      </c>
      <c r="AY967" s="19" t="s">
        <v>158</v>
      </c>
      <c r="BE967" s="218">
        <f>IF(N967="základní",J967,0)</f>
        <v>0</v>
      </c>
      <c r="BF967" s="218">
        <f>IF(N967="snížená",J967,0)</f>
        <v>0</v>
      </c>
      <c r="BG967" s="218">
        <f>IF(N967="zákl. přenesená",J967,0)</f>
        <v>0</v>
      </c>
      <c r="BH967" s="218">
        <f>IF(N967="sníž. přenesená",J967,0)</f>
        <v>0</v>
      </c>
      <c r="BI967" s="218">
        <f>IF(N967="nulová",J967,0)</f>
        <v>0</v>
      </c>
      <c r="BJ967" s="19" t="s">
        <v>78</v>
      </c>
      <c r="BK967" s="218">
        <f>ROUND(I967*H967,2)</f>
        <v>0</v>
      </c>
      <c r="BL967" s="19" t="s">
        <v>165</v>
      </c>
      <c r="BM967" s="217" t="s">
        <v>1572</v>
      </c>
    </row>
    <row r="968" s="2" customFormat="1">
      <c r="A968" s="40"/>
      <c r="B968" s="41"/>
      <c r="C968" s="42"/>
      <c r="D968" s="219" t="s">
        <v>167</v>
      </c>
      <c r="E968" s="42"/>
      <c r="F968" s="220" t="s">
        <v>1573</v>
      </c>
      <c r="G968" s="42"/>
      <c r="H968" s="42"/>
      <c r="I968" s="221"/>
      <c r="J968" s="42"/>
      <c r="K968" s="42"/>
      <c r="L968" s="46"/>
      <c r="M968" s="222"/>
      <c r="N968" s="223"/>
      <c r="O968" s="86"/>
      <c r="P968" s="86"/>
      <c r="Q968" s="86"/>
      <c r="R968" s="86"/>
      <c r="S968" s="86"/>
      <c r="T968" s="87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T968" s="19" t="s">
        <v>167</v>
      </c>
      <c r="AU968" s="19" t="s">
        <v>80</v>
      </c>
    </row>
    <row r="969" s="2" customFormat="1" ht="16.5" customHeight="1">
      <c r="A969" s="40"/>
      <c r="B969" s="41"/>
      <c r="C969" s="257" t="s">
        <v>1574</v>
      </c>
      <c r="D969" s="257" t="s">
        <v>261</v>
      </c>
      <c r="E969" s="258" t="s">
        <v>1575</v>
      </c>
      <c r="F969" s="259" t="s">
        <v>1576</v>
      </c>
      <c r="G969" s="260" t="s">
        <v>249</v>
      </c>
      <c r="H969" s="261">
        <v>80</v>
      </c>
      <c r="I969" s="262"/>
      <c r="J969" s="263">
        <f>ROUND(I969*H969,2)</f>
        <v>0</v>
      </c>
      <c r="K969" s="259" t="s">
        <v>307</v>
      </c>
      <c r="L969" s="264"/>
      <c r="M969" s="265" t="s">
        <v>19</v>
      </c>
      <c r="N969" s="266" t="s">
        <v>41</v>
      </c>
      <c r="O969" s="86"/>
      <c r="P969" s="215">
        <f>O969*H969</f>
        <v>0</v>
      </c>
      <c r="Q969" s="215">
        <v>0.0016000000000000001</v>
      </c>
      <c r="R969" s="215">
        <f>Q969*H969</f>
        <v>0.128</v>
      </c>
      <c r="S969" s="215">
        <v>0</v>
      </c>
      <c r="T969" s="216">
        <f>S969*H969</f>
        <v>0</v>
      </c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R969" s="217" t="s">
        <v>216</v>
      </c>
      <c r="AT969" s="217" t="s">
        <v>261</v>
      </c>
      <c r="AU969" s="217" t="s">
        <v>80</v>
      </c>
      <c r="AY969" s="19" t="s">
        <v>158</v>
      </c>
      <c r="BE969" s="218">
        <f>IF(N969="základní",J969,0)</f>
        <v>0</v>
      </c>
      <c r="BF969" s="218">
        <f>IF(N969="snížená",J969,0)</f>
        <v>0</v>
      </c>
      <c r="BG969" s="218">
        <f>IF(N969="zákl. přenesená",J969,0)</f>
        <v>0</v>
      </c>
      <c r="BH969" s="218">
        <f>IF(N969="sníž. přenesená",J969,0)</f>
        <v>0</v>
      </c>
      <c r="BI969" s="218">
        <f>IF(N969="nulová",J969,0)</f>
        <v>0</v>
      </c>
      <c r="BJ969" s="19" t="s">
        <v>78</v>
      </c>
      <c r="BK969" s="218">
        <f>ROUND(I969*H969,2)</f>
        <v>0</v>
      </c>
      <c r="BL969" s="19" t="s">
        <v>165</v>
      </c>
      <c r="BM969" s="217" t="s">
        <v>1577</v>
      </c>
    </row>
    <row r="970" s="2" customFormat="1" ht="16.5" customHeight="1">
      <c r="A970" s="40"/>
      <c r="B970" s="41"/>
      <c r="C970" s="206" t="s">
        <v>1578</v>
      </c>
      <c r="D970" s="206" t="s">
        <v>160</v>
      </c>
      <c r="E970" s="207" t="s">
        <v>1579</v>
      </c>
      <c r="F970" s="208" t="s">
        <v>1580</v>
      </c>
      <c r="G970" s="209" t="s">
        <v>249</v>
      </c>
      <c r="H970" s="210">
        <v>80</v>
      </c>
      <c r="I970" s="211"/>
      <c r="J970" s="212">
        <f>ROUND(I970*H970,2)</f>
        <v>0</v>
      </c>
      <c r="K970" s="208" t="s">
        <v>19</v>
      </c>
      <c r="L970" s="46"/>
      <c r="M970" s="213" t="s">
        <v>19</v>
      </c>
      <c r="N970" s="214" t="s">
        <v>41</v>
      </c>
      <c r="O970" s="86"/>
      <c r="P970" s="215">
        <f>O970*H970</f>
        <v>0</v>
      </c>
      <c r="Q970" s="215">
        <v>0.00040000000000000002</v>
      </c>
      <c r="R970" s="215">
        <f>Q970*H970</f>
        <v>0.032000000000000001</v>
      </c>
      <c r="S970" s="215">
        <v>0</v>
      </c>
      <c r="T970" s="216">
        <f>S970*H970</f>
        <v>0</v>
      </c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R970" s="217" t="s">
        <v>266</v>
      </c>
      <c r="AT970" s="217" t="s">
        <v>160</v>
      </c>
      <c r="AU970" s="217" t="s">
        <v>80</v>
      </c>
      <c r="AY970" s="19" t="s">
        <v>158</v>
      </c>
      <c r="BE970" s="218">
        <f>IF(N970="základní",J970,0)</f>
        <v>0</v>
      </c>
      <c r="BF970" s="218">
        <f>IF(N970="snížená",J970,0)</f>
        <v>0</v>
      </c>
      <c r="BG970" s="218">
        <f>IF(N970="zákl. přenesená",J970,0)</f>
        <v>0</v>
      </c>
      <c r="BH970" s="218">
        <f>IF(N970="sníž. přenesená",J970,0)</f>
        <v>0</v>
      </c>
      <c r="BI970" s="218">
        <f>IF(N970="nulová",J970,0)</f>
        <v>0</v>
      </c>
      <c r="BJ970" s="19" t="s">
        <v>78</v>
      </c>
      <c r="BK970" s="218">
        <f>ROUND(I970*H970,2)</f>
        <v>0</v>
      </c>
      <c r="BL970" s="19" t="s">
        <v>266</v>
      </c>
      <c r="BM970" s="217" t="s">
        <v>1581</v>
      </c>
    </row>
    <row r="971" s="2" customFormat="1" ht="16.5" customHeight="1">
      <c r="A971" s="40"/>
      <c r="B971" s="41"/>
      <c r="C971" s="206" t="s">
        <v>1582</v>
      </c>
      <c r="D971" s="206" t="s">
        <v>160</v>
      </c>
      <c r="E971" s="207" t="s">
        <v>1583</v>
      </c>
      <c r="F971" s="208" t="s">
        <v>1584</v>
      </c>
      <c r="G971" s="209" t="s">
        <v>369</v>
      </c>
      <c r="H971" s="210">
        <v>90</v>
      </c>
      <c r="I971" s="211"/>
      <c r="J971" s="212">
        <f>ROUND(I971*H971,2)</f>
        <v>0</v>
      </c>
      <c r="K971" s="208" t="s">
        <v>19</v>
      </c>
      <c r="L971" s="46"/>
      <c r="M971" s="213" t="s">
        <v>19</v>
      </c>
      <c r="N971" s="214" t="s">
        <v>41</v>
      </c>
      <c r="O971" s="86"/>
      <c r="P971" s="215">
        <f>O971*H971</f>
        <v>0</v>
      </c>
      <c r="Q971" s="215">
        <v>0.00040000000000000002</v>
      </c>
      <c r="R971" s="215">
        <f>Q971*H971</f>
        <v>0.036000000000000004</v>
      </c>
      <c r="S971" s="215">
        <v>0</v>
      </c>
      <c r="T971" s="216">
        <f>S971*H971</f>
        <v>0</v>
      </c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R971" s="217" t="s">
        <v>266</v>
      </c>
      <c r="AT971" s="217" t="s">
        <v>160</v>
      </c>
      <c r="AU971" s="217" t="s">
        <v>80</v>
      </c>
      <c r="AY971" s="19" t="s">
        <v>158</v>
      </c>
      <c r="BE971" s="218">
        <f>IF(N971="základní",J971,0)</f>
        <v>0</v>
      </c>
      <c r="BF971" s="218">
        <f>IF(N971="snížená",J971,0)</f>
        <v>0</v>
      </c>
      <c r="BG971" s="218">
        <f>IF(N971="zákl. přenesená",J971,0)</f>
        <v>0</v>
      </c>
      <c r="BH971" s="218">
        <f>IF(N971="sníž. přenesená",J971,0)</f>
        <v>0</v>
      </c>
      <c r="BI971" s="218">
        <f>IF(N971="nulová",J971,0)</f>
        <v>0</v>
      </c>
      <c r="BJ971" s="19" t="s">
        <v>78</v>
      </c>
      <c r="BK971" s="218">
        <f>ROUND(I971*H971,2)</f>
        <v>0</v>
      </c>
      <c r="BL971" s="19" t="s">
        <v>266</v>
      </c>
      <c r="BM971" s="217" t="s">
        <v>1585</v>
      </c>
    </row>
    <row r="972" s="2" customFormat="1" ht="24.15" customHeight="1">
      <c r="A972" s="40"/>
      <c r="B972" s="41"/>
      <c r="C972" s="206" t="s">
        <v>1586</v>
      </c>
      <c r="D972" s="206" t="s">
        <v>160</v>
      </c>
      <c r="E972" s="207" t="s">
        <v>1587</v>
      </c>
      <c r="F972" s="208" t="s">
        <v>1588</v>
      </c>
      <c r="G972" s="209" t="s">
        <v>249</v>
      </c>
      <c r="H972" s="210">
        <v>31.620000000000001</v>
      </c>
      <c r="I972" s="211"/>
      <c r="J972" s="212">
        <f>ROUND(I972*H972,2)</f>
        <v>0</v>
      </c>
      <c r="K972" s="208" t="s">
        <v>307</v>
      </c>
      <c r="L972" s="46"/>
      <c r="M972" s="213" t="s">
        <v>19</v>
      </c>
      <c r="N972" s="214" t="s">
        <v>41</v>
      </c>
      <c r="O972" s="86"/>
      <c r="P972" s="215">
        <f>O972*H972</f>
        <v>0</v>
      </c>
      <c r="Q972" s="215">
        <v>0.0069699999999999996</v>
      </c>
      <c r="R972" s="215">
        <f>Q972*H972</f>
        <v>0.22039139999999999</v>
      </c>
      <c r="S972" s="215">
        <v>0</v>
      </c>
      <c r="T972" s="216">
        <f>S972*H972</f>
        <v>0</v>
      </c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R972" s="217" t="s">
        <v>266</v>
      </c>
      <c r="AT972" s="217" t="s">
        <v>160</v>
      </c>
      <c r="AU972" s="217" t="s">
        <v>80</v>
      </c>
      <c r="AY972" s="19" t="s">
        <v>158</v>
      </c>
      <c r="BE972" s="218">
        <f>IF(N972="základní",J972,0)</f>
        <v>0</v>
      </c>
      <c r="BF972" s="218">
        <f>IF(N972="snížená",J972,0)</f>
        <v>0</v>
      </c>
      <c r="BG972" s="218">
        <f>IF(N972="zákl. přenesená",J972,0)</f>
        <v>0</v>
      </c>
      <c r="BH972" s="218">
        <f>IF(N972="sníž. přenesená",J972,0)</f>
        <v>0</v>
      </c>
      <c r="BI972" s="218">
        <f>IF(N972="nulová",J972,0)</f>
        <v>0</v>
      </c>
      <c r="BJ972" s="19" t="s">
        <v>78</v>
      </c>
      <c r="BK972" s="218">
        <f>ROUND(I972*H972,2)</f>
        <v>0</v>
      </c>
      <c r="BL972" s="19" t="s">
        <v>266</v>
      </c>
      <c r="BM972" s="217" t="s">
        <v>1589</v>
      </c>
    </row>
    <row r="973" s="2" customFormat="1">
      <c r="A973" s="40"/>
      <c r="B973" s="41"/>
      <c r="C973" s="42"/>
      <c r="D973" s="219" t="s">
        <v>167</v>
      </c>
      <c r="E973" s="42"/>
      <c r="F973" s="220" t="s">
        <v>1590</v>
      </c>
      <c r="G973" s="42"/>
      <c r="H973" s="42"/>
      <c r="I973" s="221"/>
      <c r="J973" s="42"/>
      <c r="K973" s="42"/>
      <c r="L973" s="46"/>
      <c r="M973" s="222"/>
      <c r="N973" s="223"/>
      <c r="O973" s="86"/>
      <c r="P973" s="86"/>
      <c r="Q973" s="86"/>
      <c r="R973" s="86"/>
      <c r="S973" s="86"/>
      <c r="T973" s="87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T973" s="19" t="s">
        <v>167</v>
      </c>
      <c r="AU973" s="19" t="s">
        <v>80</v>
      </c>
    </row>
    <row r="974" s="13" customFormat="1">
      <c r="A974" s="13"/>
      <c r="B974" s="224"/>
      <c r="C974" s="225"/>
      <c r="D974" s="226" t="s">
        <v>169</v>
      </c>
      <c r="E974" s="227" t="s">
        <v>19</v>
      </c>
      <c r="F974" s="228" t="s">
        <v>1591</v>
      </c>
      <c r="G974" s="225"/>
      <c r="H974" s="227" t="s">
        <v>19</v>
      </c>
      <c r="I974" s="229"/>
      <c r="J974" s="225"/>
      <c r="K974" s="225"/>
      <c r="L974" s="230"/>
      <c r="M974" s="231"/>
      <c r="N974" s="232"/>
      <c r="O974" s="232"/>
      <c r="P974" s="232"/>
      <c r="Q974" s="232"/>
      <c r="R974" s="232"/>
      <c r="S974" s="232"/>
      <c r="T974" s="23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4" t="s">
        <v>169</v>
      </c>
      <c r="AU974" s="234" t="s">
        <v>80</v>
      </c>
      <c r="AV974" s="13" t="s">
        <v>78</v>
      </c>
      <c r="AW974" s="13" t="s">
        <v>32</v>
      </c>
      <c r="AX974" s="13" t="s">
        <v>70</v>
      </c>
      <c r="AY974" s="234" t="s">
        <v>158</v>
      </c>
    </row>
    <row r="975" s="14" customFormat="1">
      <c r="A975" s="14"/>
      <c r="B975" s="235"/>
      <c r="C975" s="236"/>
      <c r="D975" s="226" t="s">
        <v>169</v>
      </c>
      <c r="E975" s="237" t="s">
        <v>19</v>
      </c>
      <c r="F975" s="238" t="s">
        <v>1592</v>
      </c>
      <c r="G975" s="236"/>
      <c r="H975" s="239">
        <v>3.8999999999999999</v>
      </c>
      <c r="I975" s="240"/>
      <c r="J975" s="236"/>
      <c r="K975" s="236"/>
      <c r="L975" s="241"/>
      <c r="M975" s="242"/>
      <c r="N975" s="243"/>
      <c r="O975" s="243"/>
      <c r="P975" s="243"/>
      <c r="Q975" s="243"/>
      <c r="R975" s="243"/>
      <c r="S975" s="243"/>
      <c r="T975" s="24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45" t="s">
        <v>169</v>
      </c>
      <c r="AU975" s="245" t="s">
        <v>80</v>
      </c>
      <c r="AV975" s="14" t="s">
        <v>80</v>
      </c>
      <c r="AW975" s="14" t="s">
        <v>32</v>
      </c>
      <c r="AX975" s="14" t="s">
        <v>70</v>
      </c>
      <c r="AY975" s="245" t="s">
        <v>158</v>
      </c>
    </row>
    <row r="976" s="13" customFormat="1">
      <c r="A976" s="13"/>
      <c r="B976" s="224"/>
      <c r="C976" s="225"/>
      <c r="D976" s="226" t="s">
        <v>169</v>
      </c>
      <c r="E976" s="227" t="s">
        <v>19</v>
      </c>
      <c r="F976" s="228" t="s">
        <v>1593</v>
      </c>
      <c r="G976" s="225"/>
      <c r="H976" s="227" t="s">
        <v>19</v>
      </c>
      <c r="I976" s="229"/>
      <c r="J976" s="225"/>
      <c r="K976" s="225"/>
      <c r="L976" s="230"/>
      <c r="M976" s="231"/>
      <c r="N976" s="232"/>
      <c r="O976" s="232"/>
      <c r="P976" s="232"/>
      <c r="Q976" s="232"/>
      <c r="R976" s="232"/>
      <c r="S976" s="232"/>
      <c r="T976" s="23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4" t="s">
        <v>169</v>
      </c>
      <c r="AU976" s="234" t="s">
        <v>80</v>
      </c>
      <c r="AV976" s="13" t="s">
        <v>78</v>
      </c>
      <c r="AW976" s="13" t="s">
        <v>32</v>
      </c>
      <c r="AX976" s="13" t="s">
        <v>70</v>
      </c>
      <c r="AY976" s="234" t="s">
        <v>158</v>
      </c>
    </row>
    <row r="977" s="14" customFormat="1">
      <c r="A977" s="14"/>
      <c r="B977" s="235"/>
      <c r="C977" s="236"/>
      <c r="D977" s="226" t="s">
        <v>169</v>
      </c>
      <c r="E977" s="237" t="s">
        <v>19</v>
      </c>
      <c r="F977" s="238" t="s">
        <v>1594</v>
      </c>
      <c r="G977" s="236"/>
      <c r="H977" s="239">
        <v>12</v>
      </c>
      <c r="I977" s="240"/>
      <c r="J977" s="236"/>
      <c r="K977" s="236"/>
      <c r="L977" s="241"/>
      <c r="M977" s="242"/>
      <c r="N977" s="243"/>
      <c r="O977" s="243"/>
      <c r="P977" s="243"/>
      <c r="Q977" s="243"/>
      <c r="R977" s="243"/>
      <c r="S977" s="243"/>
      <c r="T977" s="24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45" t="s">
        <v>169</v>
      </c>
      <c r="AU977" s="245" t="s">
        <v>80</v>
      </c>
      <c r="AV977" s="14" t="s">
        <v>80</v>
      </c>
      <c r="AW977" s="14" t="s">
        <v>32</v>
      </c>
      <c r="AX977" s="14" t="s">
        <v>70</v>
      </c>
      <c r="AY977" s="245" t="s">
        <v>158</v>
      </c>
    </row>
    <row r="978" s="13" customFormat="1">
      <c r="A978" s="13"/>
      <c r="B978" s="224"/>
      <c r="C978" s="225"/>
      <c r="D978" s="226" t="s">
        <v>169</v>
      </c>
      <c r="E978" s="227" t="s">
        <v>19</v>
      </c>
      <c r="F978" s="228" t="s">
        <v>1595</v>
      </c>
      <c r="G978" s="225"/>
      <c r="H978" s="227" t="s">
        <v>19</v>
      </c>
      <c r="I978" s="229"/>
      <c r="J978" s="225"/>
      <c r="K978" s="225"/>
      <c r="L978" s="230"/>
      <c r="M978" s="231"/>
      <c r="N978" s="232"/>
      <c r="O978" s="232"/>
      <c r="P978" s="232"/>
      <c r="Q978" s="232"/>
      <c r="R978" s="232"/>
      <c r="S978" s="232"/>
      <c r="T978" s="23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34" t="s">
        <v>169</v>
      </c>
      <c r="AU978" s="234" t="s">
        <v>80</v>
      </c>
      <c r="AV978" s="13" t="s">
        <v>78</v>
      </c>
      <c r="AW978" s="13" t="s">
        <v>32</v>
      </c>
      <c r="AX978" s="13" t="s">
        <v>70</v>
      </c>
      <c r="AY978" s="234" t="s">
        <v>158</v>
      </c>
    </row>
    <row r="979" s="14" customFormat="1">
      <c r="A979" s="14"/>
      <c r="B979" s="235"/>
      <c r="C979" s="236"/>
      <c r="D979" s="226" t="s">
        <v>169</v>
      </c>
      <c r="E979" s="237" t="s">
        <v>19</v>
      </c>
      <c r="F979" s="238" t="s">
        <v>1596</v>
      </c>
      <c r="G979" s="236"/>
      <c r="H979" s="239">
        <v>1.24</v>
      </c>
      <c r="I979" s="240"/>
      <c r="J979" s="236"/>
      <c r="K979" s="236"/>
      <c r="L979" s="241"/>
      <c r="M979" s="242"/>
      <c r="N979" s="243"/>
      <c r="O979" s="243"/>
      <c r="P979" s="243"/>
      <c r="Q979" s="243"/>
      <c r="R979" s="243"/>
      <c r="S979" s="243"/>
      <c r="T979" s="24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45" t="s">
        <v>169</v>
      </c>
      <c r="AU979" s="245" t="s">
        <v>80</v>
      </c>
      <c r="AV979" s="14" t="s">
        <v>80</v>
      </c>
      <c r="AW979" s="14" t="s">
        <v>32</v>
      </c>
      <c r="AX979" s="14" t="s">
        <v>70</v>
      </c>
      <c r="AY979" s="245" t="s">
        <v>158</v>
      </c>
    </row>
    <row r="980" s="13" customFormat="1">
      <c r="A980" s="13"/>
      <c r="B980" s="224"/>
      <c r="C980" s="225"/>
      <c r="D980" s="226" t="s">
        <v>169</v>
      </c>
      <c r="E980" s="227" t="s">
        <v>19</v>
      </c>
      <c r="F980" s="228" t="s">
        <v>1597</v>
      </c>
      <c r="G980" s="225"/>
      <c r="H980" s="227" t="s">
        <v>19</v>
      </c>
      <c r="I980" s="229"/>
      <c r="J980" s="225"/>
      <c r="K980" s="225"/>
      <c r="L980" s="230"/>
      <c r="M980" s="231"/>
      <c r="N980" s="232"/>
      <c r="O980" s="232"/>
      <c r="P980" s="232"/>
      <c r="Q980" s="232"/>
      <c r="R980" s="232"/>
      <c r="S980" s="232"/>
      <c r="T980" s="23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4" t="s">
        <v>169</v>
      </c>
      <c r="AU980" s="234" t="s">
        <v>80</v>
      </c>
      <c r="AV980" s="13" t="s">
        <v>78</v>
      </c>
      <c r="AW980" s="13" t="s">
        <v>32</v>
      </c>
      <c r="AX980" s="13" t="s">
        <v>70</v>
      </c>
      <c r="AY980" s="234" t="s">
        <v>158</v>
      </c>
    </row>
    <row r="981" s="14" customFormat="1">
      <c r="A981" s="14"/>
      <c r="B981" s="235"/>
      <c r="C981" s="236"/>
      <c r="D981" s="226" t="s">
        <v>169</v>
      </c>
      <c r="E981" s="237" t="s">
        <v>19</v>
      </c>
      <c r="F981" s="238" t="s">
        <v>1598</v>
      </c>
      <c r="G981" s="236"/>
      <c r="H981" s="239">
        <v>2.9199999999999999</v>
      </c>
      <c r="I981" s="240"/>
      <c r="J981" s="236"/>
      <c r="K981" s="236"/>
      <c r="L981" s="241"/>
      <c r="M981" s="242"/>
      <c r="N981" s="243"/>
      <c r="O981" s="243"/>
      <c r="P981" s="243"/>
      <c r="Q981" s="243"/>
      <c r="R981" s="243"/>
      <c r="S981" s="243"/>
      <c r="T981" s="24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45" t="s">
        <v>169</v>
      </c>
      <c r="AU981" s="245" t="s">
        <v>80</v>
      </c>
      <c r="AV981" s="14" t="s">
        <v>80</v>
      </c>
      <c r="AW981" s="14" t="s">
        <v>32</v>
      </c>
      <c r="AX981" s="14" t="s">
        <v>70</v>
      </c>
      <c r="AY981" s="245" t="s">
        <v>158</v>
      </c>
    </row>
    <row r="982" s="13" customFormat="1">
      <c r="A982" s="13"/>
      <c r="B982" s="224"/>
      <c r="C982" s="225"/>
      <c r="D982" s="226" t="s">
        <v>169</v>
      </c>
      <c r="E982" s="227" t="s">
        <v>19</v>
      </c>
      <c r="F982" s="228" t="s">
        <v>1599</v>
      </c>
      <c r="G982" s="225"/>
      <c r="H982" s="227" t="s">
        <v>19</v>
      </c>
      <c r="I982" s="229"/>
      <c r="J982" s="225"/>
      <c r="K982" s="225"/>
      <c r="L982" s="230"/>
      <c r="M982" s="231"/>
      <c r="N982" s="232"/>
      <c r="O982" s="232"/>
      <c r="P982" s="232"/>
      <c r="Q982" s="232"/>
      <c r="R982" s="232"/>
      <c r="S982" s="232"/>
      <c r="T982" s="23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34" t="s">
        <v>169</v>
      </c>
      <c r="AU982" s="234" t="s">
        <v>80</v>
      </c>
      <c r="AV982" s="13" t="s">
        <v>78</v>
      </c>
      <c r="AW982" s="13" t="s">
        <v>32</v>
      </c>
      <c r="AX982" s="13" t="s">
        <v>70</v>
      </c>
      <c r="AY982" s="234" t="s">
        <v>158</v>
      </c>
    </row>
    <row r="983" s="14" customFormat="1">
      <c r="A983" s="14"/>
      <c r="B983" s="235"/>
      <c r="C983" s="236"/>
      <c r="D983" s="226" t="s">
        <v>169</v>
      </c>
      <c r="E983" s="237" t="s">
        <v>19</v>
      </c>
      <c r="F983" s="238" t="s">
        <v>1600</v>
      </c>
      <c r="G983" s="236"/>
      <c r="H983" s="239">
        <v>1.98</v>
      </c>
      <c r="I983" s="240"/>
      <c r="J983" s="236"/>
      <c r="K983" s="236"/>
      <c r="L983" s="241"/>
      <c r="M983" s="242"/>
      <c r="N983" s="243"/>
      <c r="O983" s="243"/>
      <c r="P983" s="243"/>
      <c r="Q983" s="243"/>
      <c r="R983" s="243"/>
      <c r="S983" s="243"/>
      <c r="T983" s="24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45" t="s">
        <v>169</v>
      </c>
      <c r="AU983" s="245" t="s">
        <v>80</v>
      </c>
      <c r="AV983" s="14" t="s">
        <v>80</v>
      </c>
      <c r="AW983" s="14" t="s">
        <v>32</v>
      </c>
      <c r="AX983" s="14" t="s">
        <v>70</v>
      </c>
      <c r="AY983" s="245" t="s">
        <v>158</v>
      </c>
    </row>
    <row r="984" s="13" customFormat="1">
      <c r="A984" s="13"/>
      <c r="B984" s="224"/>
      <c r="C984" s="225"/>
      <c r="D984" s="226" t="s">
        <v>169</v>
      </c>
      <c r="E984" s="227" t="s">
        <v>19</v>
      </c>
      <c r="F984" s="228" t="s">
        <v>1601</v>
      </c>
      <c r="G984" s="225"/>
      <c r="H984" s="227" t="s">
        <v>19</v>
      </c>
      <c r="I984" s="229"/>
      <c r="J984" s="225"/>
      <c r="K984" s="225"/>
      <c r="L984" s="230"/>
      <c r="M984" s="231"/>
      <c r="N984" s="232"/>
      <c r="O984" s="232"/>
      <c r="P984" s="232"/>
      <c r="Q984" s="232"/>
      <c r="R984" s="232"/>
      <c r="S984" s="232"/>
      <c r="T984" s="23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4" t="s">
        <v>169</v>
      </c>
      <c r="AU984" s="234" t="s">
        <v>80</v>
      </c>
      <c r="AV984" s="13" t="s">
        <v>78</v>
      </c>
      <c r="AW984" s="13" t="s">
        <v>32</v>
      </c>
      <c r="AX984" s="13" t="s">
        <v>70</v>
      </c>
      <c r="AY984" s="234" t="s">
        <v>158</v>
      </c>
    </row>
    <row r="985" s="14" customFormat="1">
      <c r="A985" s="14"/>
      <c r="B985" s="235"/>
      <c r="C985" s="236"/>
      <c r="D985" s="226" t="s">
        <v>169</v>
      </c>
      <c r="E985" s="237" t="s">
        <v>19</v>
      </c>
      <c r="F985" s="238" t="s">
        <v>1602</v>
      </c>
      <c r="G985" s="236"/>
      <c r="H985" s="239">
        <v>1.25</v>
      </c>
      <c r="I985" s="240"/>
      <c r="J985" s="236"/>
      <c r="K985" s="236"/>
      <c r="L985" s="241"/>
      <c r="M985" s="242"/>
      <c r="N985" s="243"/>
      <c r="O985" s="243"/>
      <c r="P985" s="243"/>
      <c r="Q985" s="243"/>
      <c r="R985" s="243"/>
      <c r="S985" s="243"/>
      <c r="T985" s="24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45" t="s">
        <v>169</v>
      </c>
      <c r="AU985" s="245" t="s">
        <v>80</v>
      </c>
      <c r="AV985" s="14" t="s">
        <v>80</v>
      </c>
      <c r="AW985" s="14" t="s">
        <v>32</v>
      </c>
      <c r="AX985" s="14" t="s">
        <v>70</v>
      </c>
      <c r="AY985" s="245" t="s">
        <v>158</v>
      </c>
    </row>
    <row r="986" s="13" customFormat="1">
      <c r="A986" s="13"/>
      <c r="B986" s="224"/>
      <c r="C986" s="225"/>
      <c r="D986" s="226" t="s">
        <v>169</v>
      </c>
      <c r="E986" s="227" t="s">
        <v>19</v>
      </c>
      <c r="F986" s="228" t="s">
        <v>1603</v>
      </c>
      <c r="G986" s="225"/>
      <c r="H986" s="227" t="s">
        <v>19</v>
      </c>
      <c r="I986" s="229"/>
      <c r="J986" s="225"/>
      <c r="K986" s="225"/>
      <c r="L986" s="230"/>
      <c r="M986" s="231"/>
      <c r="N986" s="232"/>
      <c r="O986" s="232"/>
      <c r="P986" s="232"/>
      <c r="Q986" s="232"/>
      <c r="R986" s="232"/>
      <c r="S986" s="232"/>
      <c r="T986" s="23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4" t="s">
        <v>169</v>
      </c>
      <c r="AU986" s="234" t="s">
        <v>80</v>
      </c>
      <c r="AV986" s="13" t="s">
        <v>78</v>
      </c>
      <c r="AW986" s="13" t="s">
        <v>32</v>
      </c>
      <c r="AX986" s="13" t="s">
        <v>70</v>
      </c>
      <c r="AY986" s="234" t="s">
        <v>158</v>
      </c>
    </row>
    <row r="987" s="14" customFormat="1">
      <c r="A987" s="14"/>
      <c r="B987" s="235"/>
      <c r="C987" s="236"/>
      <c r="D987" s="226" t="s">
        <v>169</v>
      </c>
      <c r="E987" s="237" t="s">
        <v>19</v>
      </c>
      <c r="F987" s="238" t="s">
        <v>1604</v>
      </c>
      <c r="G987" s="236"/>
      <c r="H987" s="239">
        <v>2.3399999999999999</v>
      </c>
      <c r="I987" s="240"/>
      <c r="J987" s="236"/>
      <c r="K987" s="236"/>
      <c r="L987" s="241"/>
      <c r="M987" s="242"/>
      <c r="N987" s="243"/>
      <c r="O987" s="243"/>
      <c r="P987" s="243"/>
      <c r="Q987" s="243"/>
      <c r="R987" s="243"/>
      <c r="S987" s="243"/>
      <c r="T987" s="24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45" t="s">
        <v>169</v>
      </c>
      <c r="AU987" s="245" t="s">
        <v>80</v>
      </c>
      <c r="AV987" s="14" t="s">
        <v>80</v>
      </c>
      <c r="AW987" s="14" t="s">
        <v>32</v>
      </c>
      <c r="AX987" s="14" t="s">
        <v>70</v>
      </c>
      <c r="AY987" s="245" t="s">
        <v>158</v>
      </c>
    </row>
    <row r="988" s="13" customFormat="1">
      <c r="A988" s="13"/>
      <c r="B988" s="224"/>
      <c r="C988" s="225"/>
      <c r="D988" s="226" t="s">
        <v>169</v>
      </c>
      <c r="E988" s="227" t="s">
        <v>19</v>
      </c>
      <c r="F988" s="228" t="s">
        <v>1605</v>
      </c>
      <c r="G988" s="225"/>
      <c r="H988" s="227" t="s">
        <v>19</v>
      </c>
      <c r="I988" s="229"/>
      <c r="J988" s="225"/>
      <c r="K988" s="225"/>
      <c r="L988" s="230"/>
      <c r="M988" s="231"/>
      <c r="N988" s="232"/>
      <c r="O988" s="232"/>
      <c r="P988" s="232"/>
      <c r="Q988" s="232"/>
      <c r="R988" s="232"/>
      <c r="S988" s="232"/>
      <c r="T988" s="23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4" t="s">
        <v>169</v>
      </c>
      <c r="AU988" s="234" t="s">
        <v>80</v>
      </c>
      <c r="AV988" s="13" t="s">
        <v>78</v>
      </c>
      <c r="AW988" s="13" t="s">
        <v>32</v>
      </c>
      <c r="AX988" s="13" t="s">
        <v>70</v>
      </c>
      <c r="AY988" s="234" t="s">
        <v>158</v>
      </c>
    </row>
    <row r="989" s="14" customFormat="1">
      <c r="A989" s="14"/>
      <c r="B989" s="235"/>
      <c r="C989" s="236"/>
      <c r="D989" s="226" t="s">
        <v>169</v>
      </c>
      <c r="E989" s="237" t="s">
        <v>19</v>
      </c>
      <c r="F989" s="238" t="s">
        <v>1606</v>
      </c>
      <c r="G989" s="236"/>
      <c r="H989" s="239">
        <v>1.5900000000000001</v>
      </c>
      <c r="I989" s="240"/>
      <c r="J989" s="236"/>
      <c r="K989" s="236"/>
      <c r="L989" s="241"/>
      <c r="M989" s="242"/>
      <c r="N989" s="243"/>
      <c r="O989" s="243"/>
      <c r="P989" s="243"/>
      <c r="Q989" s="243"/>
      <c r="R989" s="243"/>
      <c r="S989" s="243"/>
      <c r="T989" s="24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45" t="s">
        <v>169</v>
      </c>
      <c r="AU989" s="245" t="s">
        <v>80</v>
      </c>
      <c r="AV989" s="14" t="s">
        <v>80</v>
      </c>
      <c r="AW989" s="14" t="s">
        <v>32</v>
      </c>
      <c r="AX989" s="14" t="s">
        <v>70</v>
      </c>
      <c r="AY989" s="245" t="s">
        <v>158</v>
      </c>
    </row>
    <row r="990" s="13" customFormat="1">
      <c r="A990" s="13"/>
      <c r="B990" s="224"/>
      <c r="C990" s="225"/>
      <c r="D990" s="226" t="s">
        <v>169</v>
      </c>
      <c r="E990" s="227" t="s">
        <v>19</v>
      </c>
      <c r="F990" s="228" t="s">
        <v>1607</v>
      </c>
      <c r="G990" s="225"/>
      <c r="H990" s="227" t="s">
        <v>19</v>
      </c>
      <c r="I990" s="229"/>
      <c r="J990" s="225"/>
      <c r="K990" s="225"/>
      <c r="L990" s="230"/>
      <c r="M990" s="231"/>
      <c r="N990" s="232"/>
      <c r="O990" s="232"/>
      <c r="P990" s="232"/>
      <c r="Q990" s="232"/>
      <c r="R990" s="232"/>
      <c r="S990" s="232"/>
      <c r="T990" s="23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34" t="s">
        <v>169</v>
      </c>
      <c r="AU990" s="234" t="s">
        <v>80</v>
      </c>
      <c r="AV990" s="13" t="s">
        <v>78</v>
      </c>
      <c r="AW990" s="13" t="s">
        <v>32</v>
      </c>
      <c r="AX990" s="13" t="s">
        <v>70</v>
      </c>
      <c r="AY990" s="234" t="s">
        <v>158</v>
      </c>
    </row>
    <row r="991" s="14" customFormat="1">
      <c r="A991" s="14"/>
      <c r="B991" s="235"/>
      <c r="C991" s="236"/>
      <c r="D991" s="226" t="s">
        <v>169</v>
      </c>
      <c r="E991" s="237" t="s">
        <v>19</v>
      </c>
      <c r="F991" s="238" t="s">
        <v>1608</v>
      </c>
      <c r="G991" s="236"/>
      <c r="H991" s="239">
        <v>2.73</v>
      </c>
      <c r="I991" s="240"/>
      <c r="J991" s="236"/>
      <c r="K991" s="236"/>
      <c r="L991" s="241"/>
      <c r="M991" s="242"/>
      <c r="N991" s="243"/>
      <c r="O991" s="243"/>
      <c r="P991" s="243"/>
      <c r="Q991" s="243"/>
      <c r="R991" s="243"/>
      <c r="S991" s="243"/>
      <c r="T991" s="24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45" t="s">
        <v>169</v>
      </c>
      <c r="AU991" s="245" t="s">
        <v>80</v>
      </c>
      <c r="AV991" s="14" t="s">
        <v>80</v>
      </c>
      <c r="AW991" s="14" t="s">
        <v>32</v>
      </c>
      <c r="AX991" s="14" t="s">
        <v>70</v>
      </c>
      <c r="AY991" s="245" t="s">
        <v>158</v>
      </c>
    </row>
    <row r="992" s="13" customFormat="1">
      <c r="A992" s="13"/>
      <c r="B992" s="224"/>
      <c r="C992" s="225"/>
      <c r="D992" s="226" t="s">
        <v>169</v>
      </c>
      <c r="E992" s="227" t="s">
        <v>19</v>
      </c>
      <c r="F992" s="228" t="s">
        <v>1609</v>
      </c>
      <c r="G992" s="225"/>
      <c r="H992" s="227" t="s">
        <v>19</v>
      </c>
      <c r="I992" s="229"/>
      <c r="J992" s="225"/>
      <c r="K992" s="225"/>
      <c r="L992" s="230"/>
      <c r="M992" s="231"/>
      <c r="N992" s="232"/>
      <c r="O992" s="232"/>
      <c r="P992" s="232"/>
      <c r="Q992" s="232"/>
      <c r="R992" s="232"/>
      <c r="S992" s="232"/>
      <c r="T992" s="23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4" t="s">
        <v>169</v>
      </c>
      <c r="AU992" s="234" t="s">
        <v>80</v>
      </c>
      <c r="AV992" s="13" t="s">
        <v>78</v>
      </c>
      <c r="AW992" s="13" t="s">
        <v>32</v>
      </c>
      <c r="AX992" s="13" t="s">
        <v>70</v>
      </c>
      <c r="AY992" s="234" t="s">
        <v>158</v>
      </c>
    </row>
    <row r="993" s="14" customFormat="1">
      <c r="A993" s="14"/>
      <c r="B993" s="235"/>
      <c r="C993" s="236"/>
      <c r="D993" s="226" t="s">
        <v>169</v>
      </c>
      <c r="E993" s="237" t="s">
        <v>19</v>
      </c>
      <c r="F993" s="238" t="s">
        <v>1610</v>
      </c>
      <c r="G993" s="236"/>
      <c r="H993" s="239">
        <v>0.56000000000000005</v>
      </c>
      <c r="I993" s="240"/>
      <c r="J993" s="236"/>
      <c r="K993" s="236"/>
      <c r="L993" s="241"/>
      <c r="M993" s="242"/>
      <c r="N993" s="243"/>
      <c r="O993" s="243"/>
      <c r="P993" s="243"/>
      <c r="Q993" s="243"/>
      <c r="R993" s="243"/>
      <c r="S993" s="243"/>
      <c r="T993" s="24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45" t="s">
        <v>169</v>
      </c>
      <c r="AU993" s="245" t="s">
        <v>80</v>
      </c>
      <c r="AV993" s="14" t="s">
        <v>80</v>
      </c>
      <c r="AW993" s="14" t="s">
        <v>32</v>
      </c>
      <c r="AX993" s="14" t="s">
        <v>70</v>
      </c>
      <c r="AY993" s="245" t="s">
        <v>158</v>
      </c>
    </row>
    <row r="994" s="13" customFormat="1">
      <c r="A994" s="13"/>
      <c r="B994" s="224"/>
      <c r="C994" s="225"/>
      <c r="D994" s="226" t="s">
        <v>169</v>
      </c>
      <c r="E994" s="227" t="s">
        <v>19</v>
      </c>
      <c r="F994" s="228" t="s">
        <v>1611</v>
      </c>
      <c r="G994" s="225"/>
      <c r="H994" s="227" t="s">
        <v>19</v>
      </c>
      <c r="I994" s="229"/>
      <c r="J994" s="225"/>
      <c r="K994" s="225"/>
      <c r="L994" s="230"/>
      <c r="M994" s="231"/>
      <c r="N994" s="232"/>
      <c r="O994" s="232"/>
      <c r="P994" s="232"/>
      <c r="Q994" s="232"/>
      <c r="R994" s="232"/>
      <c r="S994" s="232"/>
      <c r="T994" s="23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4" t="s">
        <v>169</v>
      </c>
      <c r="AU994" s="234" t="s">
        <v>80</v>
      </c>
      <c r="AV994" s="13" t="s">
        <v>78</v>
      </c>
      <c r="AW994" s="13" t="s">
        <v>32</v>
      </c>
      <c r="AX994" s="13" t="s">
        <v>70</v>
      </c>
      <c r="AY994" s="234" t="s">
        <v>158</v>
      </c>
    </row>
    <row r="995" s="14" customFormat="1">
      <c r="A995" s="14"/>
      <c r="B995" s="235"/>
      <c r="C995" s="236"/>
      <c r="D995" s="226" t="s">
        <v>169</v>
      </c>
      <c r="E995" s="237" t="s">
        <v>19</v>
      </c>
      <c r="F995" s="238" t="s">
        <v>1612</v>
      </c>
      <c r="G995" s="236"/>
      <c r="H995" s="239">
        <v>1.1100000000000001</v>
      </c>
      <c r="I995" s="240"/>
      <c r="J995" s="236"/>
      <c r="K995" s="236"/>
      <c r="L995" s="241"/>
      <c r="M995" s="242"/>
      <c r="N995" s="243"/>
      <c r="O995" s="243"/>
      <c r="P995" s="243"/>
      <c r="Q995" s="243"/>
      <c r="R995" s="243"/>
      <c r="S995" s="243"/>
      <c r="T995" s="24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45" t="s">
        <v>169</v>
      </c>
      <c r="AU995" s="245" t="s">
        <v>80</v>
      </c>
      <c r="AV995" s="14" t="s">
        <v>80</v>
      </c>
      <c r="AW995" s="14" t="s">
        <v>32</v>
      </c>
      <c r="AX995" s="14" t="s">
        <v>70</v>
      </c>
      <c r="AY995" s="245" t="s">
        <v>158</v>
      </c>
    </row>
    <row r="996" s="15" customFormat="1">
      <c r="A996" s="15"/>
      <c r="B996" s="246"/>
      <c r="C996" s="247"/>
      <c r="D996" s="226" t="s">
        <v>169</v>
      </c>
      <c r="E996" s="248" t="s">
        <v>19</v>
      </c>
      <c r="F996" s="249" t="s">
        <v>179</v>
      </c>
      <c r="G996" s="247"/>
      <c r="H996" s="250">
        <v>31.620000000000001</v>
      </c>
      <c r="I996" s="251"/>
      <c r="J996" s="247"/>
      <c r="K996" s="247"/>
      <c r="L996" s="252"/>
      <c r="M996" s="253"/>
      <c r="N996" s="254"/>
      <c r="O996" s="254"/>
      <c r="P996" s="254"/>
      <c r="Q996" s="254"/>
      <c r="R996" s="254"/>
      <c r="S996" s="254"/>
      <c r="T996" s="25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56" t="s">
        <v>169</v>
      </c>
      <c r="AU996" s="256" t="s">
        <v>80</v>
      </c>
      <c r="AV996" s="15" t="s">
        <v>165</v>
      </c>
      <c r="AW996" s="15" t="s">
        <v>32</v>
      </c>
      <c r="AX996" s="15" t="s">
        <v>78</v>
      </c>
      <c r="AY996" s="256" t="s">
        <v>158</v>
      </c>
    </row>
    <row r="997" s="2" customFormat="1" ht="16.5" customHeight="1">
      <c r="A997" s="40"/>
      <c r="B997" s="41"/>
      <c r="C997" s="206" t="s">
        <v>1613</v>
      </c>
      <c r="D997" s="206" t="s">
        <v>160</v>
      </c>
      <c r="E997" s="207" t="s">
        <v>1614</v>
      </c>
      <c r="F997" s="208" t="s">
        <v>1615</v>
      </c>
      <c r="G997" s="209" t="s">
        <v>249</v>
      </c>
      <c r="H997" s="210">
        <v>60</v>
      </c>
      <c r="I997" s="211"/>
      <c r="J997" s="212">
        <f>ROUND(I997*H997,2)</f>
        <v>0</v>
      </c>
      <c r="K997" s="208" t="s">
        <v>164</v>
      </c>
      <c r="L997" s="46"/>
      <c r="M997" s="213" t="s">
        <v>19</v>
      </c>
      <c r="N997" s="214" t="s">
        <v>41</v>
      </c>
      <c r="O997" s="86"/>
      <c r="P997" s="215">
        <f>O997*H997</f>
        <v>0</v>
      </c>
      <c r="Q997" s="215">
        <v>0.0028319999999999999</v>
      </c>
      <c r="R997" s="215">
        <f>Q997*H997</f>
        <v>0.16991999999999999</v>
      </c>
      <c r="S997" s="215">
        <v>0</v>
      </c>
      <c r="T997" s="216">
        <f>S997*H997</f>
        <v>0</v>
      </c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R997" s="217" t="s">
        <v>266</v>
      </c>
      <c r="AT997" s="217" t="s">
        <v>160</v>
      </c>
      <c r="AU997" s="217" t="s">
        <v>80</v>
      </c>
      <c r="AY997" s="19" t="s">
        <v>158</v>
      </c>
      <c r="BE997" s="218">
        <f>IF(N997="základní",J997,0)</f>
        <v>0</v>
      </c>
      <c r="BF997" s="218">
        <f>IF(N997="snížená",J997,0)</f>
        <v>0</v>
      </c>
      <c r="BG997" s="218">
        <f>IF(N997="zákl. přenesená",J997,0)</f>
        <v>0</v>
      </c>
      <c r="BH997" s="218">
        <f>IF(N997="sníž. přenesená",J997,0)</f>
        <v>0</v>
      </c>
      <c r="BI997" s="218">
        <f>IF(N997="nulová",J997,0)</f>
        <v>0</v>
      </c>
      <c r="BJ997" s="19" t="s">
        <v>78</v>
      </c>
      <c r="BK997" s="218">
        <f>ROUND(I997*H997,2)</f>
        <v>0</v>
      </c>
      <c r="BL997" s="19" t="s">
        <v>266</v>
      </c>
      <c r="BM997" s="217" t="s">
        <v>1616</v>
      </c>
    </row>
    <row r="998" s="2" customFormat="1">
      <c r="A998" s="40"/>
      <c r="B998" s="41"/>
      <c r="C998" s="42"/>
      <c r="D998" s="219" t="s">
        <v>167</v>
      </c>
      <c r="E998" s="42"/>
      <c r="F998" s="220" t="s">
        <v>1617</v>
      </c>
      <c r="G998" s="42"/>
      <c r="H998" s="42"/>
      <c r="I998" s="221"/>
      <c r="J998" s="42"/>
      <c r="K998" s="42"/>
      <c r="L998" s="46"/>
      <c r="M998" s="222"/>
      <c r="N998" s="223"/>
      <c r="O998" s="86"/>
      <c r="P998" s="86"/>
      <c r="Q998" s="86"/>
      <c r="R998" s="86"/>
      <c r="S998" s="86"/>
      <c r="T998" s="87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T998" s="19" t="s">
        <v>167</v>
      </c>
      <c r="AU998" s="19" t="s">
        <v>80</v>
      </c>
    </row>
    <row r="999" s="2" customFormat="1" ht="24.15" customHeight="1">
      <c r="A999" s="40"/>
      <c r="B999" s="41"/>
      <c r="C999" s="206" t="s">
        <v>1618</v>
      </c>
      <c r="D999" s="206" t="s">
        <v>160</v>
      </c>
      <c r="E999" s="207" t="s">
        <v>1619</v>
      </c>
      <c r="F999" s="208" t="s">
        <v>1620</v>
      </c>
      <c r="G999" s="209" t="s">
        <v>255</v>
      </c>
      <c r="H999" s="210">
        <v>4.5</v>
      </c>
      <c r="I999" s="211"/>
      <c r="J999" s="212">
        <f>ROUND(I999*H999,2)</f>
        <v>0</v>
      </c>
      <c r="K999" s="208" t="s">
        <v>164</v>
      </c>
      <c r="L999" s="46"/>
      <c r="M999" s="213" t="s">
        <v>19</v>
      </c>
      <c r="N999" s="214" t="s">
        <v>41</v>
      </c>
      <c r="O999" s="86"/>
      <c r="P999" s="215">
        <f>O999*H999</f>
        <v>0</v>
      </c>
      <c r="Q999" s="215">
        <v>0.0109006</v>
      </c>
      <c r="R999" s="215">
        <f>Q999*H999</f>
        <v>0.049052699999999998</v>
      </c>
      <c r="S999" s="215">
        <v>0</v>
      </c>
      <c r="T999" s="216">
        <f>S999*H999</f>
        <v>0</v>
      </c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R999" s="217" t="s">
        <v>266</v>
      </c>
      <c r="AT999" s="217" t="s">
        <v>160</v>
      </c>
      <c r="AU999" s="217" t="s">
        <v>80</v>
      </c>
      <c r="AY999" s="19" t="s">
        <v>158</v>
      </c>
      <c r="BE999" s="218">
        <f>IF(N999="základní",J999,0)</f>
        <v>0</v>
      </c>
      <c r="BF999" s="218">
        <f>IF(N999="snížená",J999,0)</f>
        <v>0</v>
      </c>
      <c r="BG999" s="218">
        <f>IF(N999="zákl. přenesená",J999,0)</f>
        <v>0</v>
      </c>
      <c r="BH999" s="218">
        <f>IF(N999="sníž. přenesená",J999,0)</f>
        <v>0</v>
      </c>
      <c r="BI999" s="218">
        <f>IF(N999="nulová",J999,0)</f>
        <v>0</v>
      </c>
      <c r="BJ999" s="19" t="s">
        <v>78</v>
      </c>
      <c r="BK999" s="218">
        <f>ROUND(I999*H999,2)</f>
        <v>0</v>
      </c>
      <c r="BL999" s="19" t="s">
        <v>266</v>
      </c>
      <c r="BM999" s="217" t="s">
        <v>1621</v>
      </c>
    </row>
    <row r="1000" s="2" customFormat="1">
      <c r="A1000" s="40"/>
      <c r="B1000" s="41"/>
      <c r="C1000" s="42"/>
      <c r="D1000" s="219" t="s">
        <v>167</v>
      </c>
      <c r="E1000" s="42"/>
      <c r="F1000" s="220" t="s">
        <v>1622</v>
      </c>
      <c r="G1000" s="42"/>
      <c r="H1000" s="42"/>
      <c r="I1000" s="221"/>
      <c r="J1000" s="42"/>
      <c r="K1000" s="42"/>
      <c r="L1000" s="46"/>
      <c r="M1000" s="222"/>
      <c r="N1000" s="223"/>
      <c r="O1000" s="86"/>
      <c r="P1000" s="86"/>
      <c r="Q1000" s="86"/>
      <c r="R1000" s="86"/>
      <c r="S1000" s="86"/>
      <c r="T1000" s="87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T1000" s="19" t="s">
        <v>167</v>
      </c>
      <c r="AU1000" s="19" t="s">
        <v>80</v>
      </c>
    </row>
    <row r="1001" s="13" customFormat="1">
      <c r="A1001" s="13"/>
      <c r="B1001" s="224"/>
      <c r="C1001" s="225"/>
      <c r="D1001" s="226" t="s">
        <v>169</v>
      </c>
      <c r="E1001" s="227" t="s">
        <v>19</v>
      </c>
      <c r="F1001" s="228" t="s">
        <v>1623</v>
      </c>
      <c r="G1001" s="225"/>
      <c r="H1001" s="227" t="s">
        <v>19</v>
      </c>
      <c r="I1001" s="229"/>
      <c r="J1001" s="225"/>
      <c r="K1001" s="225"/>
      <c r="L1001" s="230"/>
      <c r="M1001" s="231"/>
      <c r="N1001" s="232"/>
      <c r="O1001" s="232"/>
      <c r="P1001" s="232"/>
      <c r="Q1001" s="232"/>
      <c r="R1001" s="232"/>
      <c r="S1001" s="232"/>
      <c r="T1001" s="23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4" t="s">
        <v>169</v>
      </c>
      <c r="AU1001" s="234" t="s">
        <v>80</v>
      </c>
      <c r="AV1001" s="13" t="s">
        <v>78</v>
      </c>
      <c r="AW1001" s="13" t="s">
        <v>32</v>
      </c>
      <c r="AX1001" s="13" t="s">
        <v>70</v>
      </c>
      <c r="AY1001" s="234" t="s">
        <v>158</v>
      </c>
    </row>
    <row r="1002" s="14" customFormat="1">
      <c r="A1002" s="14"/>
      <c r="B1002" s="235"/>
      <c r="C1002" s="236"/>
      <c r="D1002" s="226" t="s">
        <v>169</v>
      </c>
      <c r="E1002" s="237" t="s">
        <v>19</v>
      </c>
      <c r="F1002" s="238" t="s">
        <v>180</v>
      </c>
      <c r="G1002" s="236"/>
      <c r="H1002" s="239">
        <v>3</v>
      </c>
      <c r="I1002" s="240"/>
      <c r="J1002" s="236"/>
      <c r="K1002" s="236"/>
      <c r="L1002" s="241"/>
      <c r="M1002" s="242"/>
      <c r="N1002" s="243"/>
      <c r="O1002" s="243"/>
      <c r="P1002" s="243"/>
      <c r="Q1002" s="243"/>
      <c r="R1002" s="243"/>
      <c r="S1002" s="243"/>
      <c r="T1002" s="24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45" t="s">
        <v>169</v>
      </c>
      <c r="AU1002" s="245" t="s">
        <v>80</v>
      </c>
      <c r="AV1002" s="14" t="s">
        <v>80</v>
      </c>
      <c r="AW1002" s="14" t="s">
        <v>32</v>
      </c>
      <c r="AX1002" s="14" t="s">
        <v>70</v>
      </c>
      <c r="AY1002" s="245" t="s">
        <v>158</v>
      </c>
    </row>
    <row r="1003" s="13" customFormat="1">
      <c r="A1003" s="13"/>
      <c r="B1003" s="224"/>
      <c r="C1003" s="225"/>
      <c r="D1003" s="226" t="s">
        <v>169</v>
      </c>
      <c r="E1003" s="227" t="s">
        <v>19</v>
      </c>
      <c r="F1003" s="228" t="s">
        <v>1624</v>
      </c>
      <c r="G1003" s="225"/>
      <c r="H1003" s="227" t="s">
        <v>19</v>
      </c>
      <c r="I1003" s="229"/>
      <c r="J1003" s="225"/>
      <c r="K1003" s="225"/>
      <c r="L1003" s="230"/>
      <c r="M1003" s="231"/>
      <c r="N1003" s="232"/>
      <c r="O1003" s="232"/>
      <c r="P1003" s="232"/>
      <c r="Q1003" s="232"/>
      <c r="R1003" s="232"/>
      <c r="S1003" s="232"/>
      <c r="T1003" s="23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34" t="s">
        <v>169</v>
      </c>
      <c r="AU1003" s="234" t="s">
        <v>80</v>
      </c>
      <c r="AV1003" s="13" t="s">
        <v>78</v>
      </c>
      <c r="AW1003" s="13" t="s">
        <v>32</v>
      </c>
      <c r="AX1003" s="13" t="s">
        <v>70</v>
      </c>
      <c r="AY1003" s="234" t="s">
        <v>158</v>
      </c>
    </row>
    <row r="1004" s="14" customFormat="1">
      <c r="A1004" s="14"/>
      <c r="B1004" s="235"/>
      <c r="C1004" s="236"/>
      <c r="D1004" s="226" t="s">
        <v>169</v>
      </c>
      <c r="E1004" s="237" t="s">
        <v>19</v>
      </c>
      <c r="F1004" s="238" t="s">
        <v>1625</v>
      </c>
      <c r="G1004" s="236"/>
      <c r="H1004" s="239">
        <v>1.5</v>
      </c>
      <c r="I1004" s="240"/>
      <c r="J1004" s="236"/>
      <c r="K1004" s="236"/>
      <c r="L1004" s="241"/>
      <c r="M1004" s="242"/>
      <c r="N1004" s="243"/>
      <c r="O1004" s="243"/>
      <c r="P1004" s="243"/>
      <c r="Q1004" s="243"/>
      <c r="R1004" s="243"/>
      <c r="S1004" s="243"/>
      <c r="T1004" s="24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45" t="s">
        <v>169</v>
      </c>
      <c r="AU1004" s="245" t="s">
        <v>80</v>
      </c>
      <c r="AV1004" s="14" t="s">
        <v>80</v>
      </c>
      <c r="AW1004" s="14" t="s">
        <v>32</v>
      </c>
      <c r="AX1004" s="14" t="s">
        <v>70</v>
      </c>
      <c r="AY1004" s="245" t="s">
        <v>158</v>
      </c>
    </row>
    <row r="1005" s="15" customFormat="1">
      <c r="A1005" s="15"/>
      <c r="B1005" s="246"/>
      <c r="C1005" s="247"/>
      <c r="D1005" s="226" t="s">
        <v>169</v>
      </c>
      <c r="E1005" s="248" t="s">
        <v>19</v>
      </c>
      <c r="F1005" s="249" t="s">
        <v>179</v>
      </c>
      <c r="G1005" s="247"/>
      <c r="H1005" s="250">
        <v>4.5</v>
      </c>
      <c r="I1005" s="251"/>
      <c r="J1005" s="247"/>
      <c r="K1005" s="247"/>
      <c r="L1005" s="252"/>
      <c r="M1005" s="253"/>
      <c r="N1005" s="254"/>
      <c r="O1005" s="254"/>
      <c r="P1005" s="254"/>
      <c r="Q1005" s="254"/>
      <c r="R1005" s="254"/>
      <c r="S1005" s="254"/>
      <c r="T1005" s="25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T1005" s="256" t="s">
        <v>169</v>
      </c>
      <c r="AU1005" s="256" t="s">
        <v>80</v>
      </c>
      <c r="AV1005" s="15" t="s">
        <v>165</v>
      </c>
      <c r="AW1005" s="15" t="s">
        <v>32</v>
      </c>
      <c r="AX1005" s="15" t="s">
        <v>78</v>
      </c>
      <c r="AY1005" s="256" t="s">
        <v>158</v>
      </c>
    </row>
    <row r="1006" s="2" customFormat="1" ht="21.75" customHeight="1">
      <c r="A1006" s="40"/>
      <c r="B1006" s="41"/>
      <c r="C1006" s="206" t="s">
        <v>1626</v>
      </c>
      <c r="D1006" s="206" t="s">
        <v>160</v>
      </c>
      <c r="E1006" s="207" t="s">
        <v>1627</v>
      </c>
      <c r="F1006" s="208" t="s">
        <v>1628</v>
      </c>
      <c r="G1006" s="209" t="s">
        <v>249</v>
      </c>
      <c r="H1006" s="210">
        <v>65</v>
      </c>
      <c r="I1006" s="211"/>
      <c r="J1006" s="212">
        <f>ROUND(I1006*H1006,2)</f>
        <v>0</v>
      </c>
      <c r="K1006" s="208" t="s">
        <v>164</v>
      </c>
      <c r="L1006" s="46"/>
      <c r="M1006" s="213" t="s">
        <v>19</v>
      </c>
      <c r="N1006" s="214" t="s">
        <v>41</v>
      </c>
      <c r="O1006" s="86"/>
      <c r="P1006" s="215">
        <f>O1006*H1006</f>
        <v>0</v>
      </c>
      <c r="Q1006" s="215">
        <v>0.0027366999999999999</v>
      </c>
      <c r="R1006" s="215">
        <f>Q1006*H1006</f>
        <v>0.1778855</v>
      </c>
      <c r="S1006" s="215">
        <v>0</v>
      </c>
      <c r="T1006" s="216">
        <f>S1006*H1006</f>
        <v>0</v>
      </c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R1006" s="217" t="s">
        <v>266</v>
      </c>
      <c r="AT1006" s="217" t="s">
        <v>160</v>
      </c>
      <c r="AU1006" s="217" t="s">
        <v>80</v>
      </c>
      <c r="AY1006" s="19" t="s">
        <v>158</v>
      </c>
      <c r="BE1006" s="218">
        <f>IF(N1006="základní",J1006,0)</f>
        <v>0</v>
      </c>
      <c r="BF1006" s="218">
        <f>IF(N1006="snížená",J1006,0)</f>
        <v>0</v>
      </c>
      <c r="BG1006" s="218">
        <f>IF(N1006="zákl. přenesená",J1006,0)</f>
        <v>0</v>
      </c>
      <c r="BH1006" s="218">
        <f>IF(N1006="sníž. přenesená",J1006,0)</f>
        <v>0</v>
      </c>
      <c r="BI1006" s="218">
        <f>IF(N1006="nulová",J1006,0)</f>
        <v>0</v>
      </c>
      <c r="BJ1006" s="19" t="s">
        <v>78</v>
      </c>
      <c r="BK1006" s="218">
        <f>ROUND(I1006*H1006,2)</f>
        <v>0</v>
      </c>
      <c r="BL1006" s="19" t="s">
        <v>266</v>
      </c>
      <c r="BM1006" s="217" t="s">
        <v>1629</v>
      </c>
    </row>
    <row r="1007" s="2" customFormat="1">
      <c r="A1007" s="40"/>
      <c r="B1007" s="41"/>
      <c r="C1007" s="42"/>
      <c r="D1007" s="219" t="s">
        <v>167</v>
      </c>
      <c r="E1007" s="42"/>
      <c r="F1007" s="220" t="s">
        <v>1630</v>
      </c>
      <c r="G1007" s="42"/>
      <c r="H1007" s="42"/>
      <c r="I1007" s="221"/>
      <c r="J1007" s="42"/>
      <c r="K1007" s="42"/>
      <c r="L1007" s="46"/>
      <c r="M1007" s="222"/>
      <c r="N1007" s="223"/>
      <c r="O1007" s="86"/>
      <c r="P1007" s="86"/>
      <c r="Q1007" s="86"/>
      <c r="R1007" s="86"/>
      <c r="S1007" s="86"/>
      <c r="T1007" s="87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T1007" s="19" t="s">
        <v>167</v>
      </c>
      <c r="AU1007" s="19" t="s">
        <v>80</v>
      </c>
    </row>
    <row r="1008" s="14" customFormat="1">
      <c r="A1008" s="14"/>
      <c r="B1008" s="235"/>
      <c r="C1008" s="236"/>
      <c r="D1008" s="226" t="s">
        <v>169</v>
      </c>
      <c r="E1008" s="237" t="s">
        <v>19</v>
      </c>
      <c r="F1008" s="238" t="s">
        <v>1631</v>
      </c>
      <c r="G1008" s="236"/>
      <c r="H1008" s="239">
        <v>65</v>
      </c>
      <c r="I1008" s="240"/>
      <c r="J1008" s="236"/>
      <c r="K1008" s="236"/>
      <c r="L1008" s="241"/>
      <c r="M1008" s="242"/>
      <c r="N1008" s="243"/>
      <c r="O1008" s="243"/>
      <c r="P1008" s="243"/>
      <c r="Q1008" s="243"/>
      <c r="R1008" s="243"/>
      <c r="S1008" s="243"/>
      <c r="T1008" s="24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45" t="s">
        <v>169</v>
      </c>
      <c r="AU1008" s="245" t="s">
        <v>80</v>
      </c>
      <c r="AV1008" s="14" t="s">
        <v>80</v>
      </c>
      <c r="AW1008" s="14" t="s">
        <v>32</v>
      </c>
      <c r="AX1008" s="14" t="s">
        <v>78</v>
      </c>
      <c r="AY1008" s="245" t="s">
        <v>158</v>
      </c>
    </row>
    <row r="1009" s="2" customFormat="1" ht="24.15" customHeight="1">
      <c r="A1009" s="40"/>
      <c r="B1009" s="41"/>
      <c r="C1009" s="206" t="s">
        <v>1632</v>
      </c>
      <c r="D1009" s="206" t="s">
        <v>160</v>
      </c>
      <c r="E1009" s="207" t="s">
        <v>1633</v>
      </c>
      <c r="F1009" s="208" t="s">
        <v>1634</v>
      </c>
      <c r="G1009" s="209" t="s">
        <v>249</v>
      </c>
      <c r="H1009" s="210">
        <v>45</v>
      </c>
      <c r="I1009" s="211"/>
      <c r="J1009" s="212">
        <f>ROUND(I1009*H1009,2)</f>
        <v>0</v>
      </c>
      <c r="K1009" s="208" t="s">
        <v>164</v>
      </c>
      <c r="L1009" s="46"/>
      <c r="M1009" s="213" t="s">
        <v>19</v>
      </c>
      <c r="N1009" s="214" t="s">
        <v>41</v>
      </c>
      <c r="O1009" s="86"/>
      <c r="P1009" s="215">
        <f>O1009*H1009</f>
        <v>0</v>
      </c>
      <c r="Q1009" s="215">
        <v>0.0020606000000000001</v>
      </c>
      <c r="R1009" s="215">
        <f>Q1009*H1009</f>
        <v>0.092727000000000004</v>
      </c>
      <c r="S1009" s="215">
        <v>0</v>
      </c>
      <c r="T1009" s="216">
        <f>S1009*H1009</f>
        <v>0</v>
      </c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R1009" s="217" t="s">
        <v>266</v>
      </c>
      <c r="AT1009" s="217" t="s">
        <v>160</v>
      </c>
      <c r="AU1009" s="217" t="s">
        <v>80</v>
      </c>
      <c r="AY1009" s="19" t="s">
        <v>158</v>
      </c>
      <c r="BE1009" s="218">
        <f>IF(N1009="základní",J1009,0)</f>
        <v>0</v>
      </c>
      <c r="BF1009" s="218">
        <f>IF(N1009="snížená",J1009,0)</f>
        <v>0</v>
      </c>
      <c r="BG1009" s="218">
        <f>IF(N1009="zákl. přenesená",J1009,0)</f>
        <v>0</v>
      </c>
      <c r="BH1009" s="218">
        <f>IF(N1009="sníž. přenesená",J1009,0)</f>
        <v>0</v>
      </c>
      <c r="BI1009" s="218">
        <f>IF(N1009="nulová",J1009,0)</f>
        <v>0</v>
      </c>
      <c r="BJ1009" s="19" t="s">
        <v>78</v>
      </c>
      <c r="BK1009" s="218">
        <f>ROUND(I1009*H1009,2)</f>
        <v>0</v>
      </c>
      <c r="BL1009" s="19" t="s">
        <v>266</v>
      </c>
      <c r="BM1009" s="217" t="s">
        <v>1635</v>
      </c>
    </row>
    <row r="1010" s="2" customFormat="1">
      <c r="A1010" s="40"/>
      <c r="B1010" s="41"/>
      <c r="C1010" s="42"/>
      <c r="D1010" s="219" t="s">
        <v>167</v>
      </c>
      <c r="E1010" s="42"/>
      <c r="F1010" s="220" t="s">
        <v>1636</v>
      </c>
      <c r="G1010" s="42"/>
      <c r="H1010" s="42"/>
      <c r="I1010" s="221"/>
      <c r="J1010" s="42"/>
      <c r="K1010" s="42"/>
      <c r="L1010" s="46"/>
      <c r="M1010" s="222"/>
      <c r="N1010" s="223"/>
      <c r="O1010" s="86"/>
      <c r="P1010" s="86"/>
      <c r="Q1010" s="86"/>
      <c r="R1010" s="86"/>
      <c r="S1010" s="86"/>
      <c r="T1010" s="87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T1010" s="19" t="s">
        <v>167</v>
      </c>
      <c r="AU1010" s="19" t="s">
        <v>80</v>
      </c>
    </row>
    <row r="1011" s="14" customFormat="1">
      <c r="A1011" s="14"/>
      <c r="B1011" s="235"/>
      <c r="C1011" s="236"/>
      <c r="D1011" s="226" t="s">
        <v>169</v>
      </c>
      <c r="E1011" s="237" t="s">
        <v>19</v>
      </c>
      <c r="F1011" s="238" t="s">
        <v>457</v>
      </c>
      <c r="G1011" s="236"/>
      <c r="H1011" s="239">
        <v>45</v>
      </c>
      <c r="I1011" s="240"/>
      <c r="J1011" s="236"/>
      <c r="K1011" s="236"/>
      <c r="L1011" s="241"/>
      <c r="M1011" s="242"/>
      <c r="N1011" s="243"/>
      <c r="O1011" s="243"/>
      <c r="P1011" s="243"/>
      <c r="Q1011" s="243"/>
      <c r="R1011" s="243"/>
      <c r="S1011" s="243"/>
      <c r="T1011" s="24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45" t="s">
        <v>169</v>
      </c>
      <c r="AU1011" s="245" t="s">
        <v>80</v>
      </c>
      <c r="AV1011" s="14" t="s">
        <v>80</v>
      </c>
      <c r="AW1011" s="14" t="s">
        <v>32</v>
      </c>
      <c r="AX1011" s="14" t="s">
        <v>78</v>
      </c>
      <c r="AY1011" s="245" t="s">
        <v>158</v>
      </c>
    </row>
    <row r="1012" s="2" customFormat="1" ht="24.15" customHeight="1">
      <c r="A1012" s="40"/>
      <c r="B1012" s="41"/>
      <c r="C1012" s="206" t="s">
        <v>1637</v>
      </c>
      <c r="D1012" s="206" t="s">
        <v>160</v>
      </c>
      <c r="E1012" s="207" t="s">
        <v>1638</v>
      </c>
      <c r="F1012" s="208" t="s">
        <v>1639</v>
      </c>
      <c r="G1012" s="209" t="s">
        <v>236</v>
      </c>
      <c r="H1012" s="210">
        <v>3.5830000000000002</v>
      </c>
      <c r="I1012" s="211"/>
      <c r="J1012" s="212">
        <f>ROUND(I1012*H1012,2)</f>
        <v>0</v>
      </c>
      <c r="K1012" s="208" t="s">
        <v>164</v>
      </c>
      <c r="L1012" s="46"/>
      <c r="M1012" s="213" t="s">
        <v>19</v>
      </c>
      <c r="N1012" s="214" t="s">
        <v>41</v>
      </c>
      <c r="O1012" s="86"/>
      <c r="P1012" s="215">
        <f>O1012*H1012</f>
        <v>0</v>
      </c>
      <c r="Q1012" s="215">
        <v>0</v>
      </c>
      <c r="R1012" s="215">
        <f>Q1012*H1012</f>
        <v>0</v>
      </c>
      <c r="S1012" s="215">
        <v>0</v>
      </c>
      <c r="T1012" s="216">
        <f>S1012*H1012</f>
        <v>0</v>
      </c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R1012" s="217" t="s">
        <v>266</v>
      </c>
      <c r="AT1012" s="217" t="s">
        <v>160</v>
      </c>
      <c r="AU1012" s="217" t="s">
        <v>80</v>
      </c>
      <c r="AY1012" s="19" t="s">
        <v>158</v>
      </c>
      <c r="BE1012" s="218">
        <f>IF(N1012="základní",J1012,0)</f>
        <v>0</v>
      </c>
      <c r="BF1012" s="218">
        <f>IF(N1012="snížená",J1012,0)</f>
        <v>0</v>
      </c>
      <c r="BG1012" s="218">
        <f>IF(N1012="zákl. přenesená",J1012,0)</f>
        <v>0</v>
      </c>
      <c r="BH1012" s="218">
        <f>IF(N1012="sníž. přenesená",J1012,0)</f>
        <v>0</v>
      </c>
      <c r="BI1012" s="218">
        <f>IF(N1012="nulová",J1012,0)</f>
        <v>0</v>
      </c>
      <c r="BJ1012" s="19" t="s">
        <v>78</v>
      </c>
      <c r="BK1012" s="218">
        <f>ROUND(I1012*H1012,2)</f>
        <v>0</v>
      </c>
      <c r="BL1012" s="19" t="s">
        <v>266</v>
      </c>
      <c r="BM1012" s="217" t="s">
        <v>1640</v>
      </c>
    </row>
    <row r="1013" s="2" customFormat="1">
      <c r="A1013" s="40"/>
      <c r="B1013" s="41"/>
      <c r="C1013" s="42"/>
      <c r="D1013" s="219" t="s">
        <v>167</v>
      </c>
      <c r="E1013" s="42"/>
      <c r="F1013" s="220" t="s">
        <v>1641</v>
      </c>
      <c r="G1013" s="42"/>
      <c r="H1013" s="42"/>
      <c r="I1013" s="221"/>
      <c r="J1013" s="42"/>
      <c r="K1013" s="42"/>
      <c r="L1013" s="46"/>
      <c r="M1013" s="222"/>
      <c r="N1013" s="223"/>
      <c r="O1013" s="86"/>
      <c r="P1013" s="86"/>
      <c r="Q1013" s="86"/>
      <c r="R1013" s="86"/>
      <c r="S1013" s="86"/>
      <c r="T1013" s="87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T1013" s="19" t="s">
        <v>167</v>
      </c>
      <c r="AU1013" s="19" t="s">
        <v>80</v>
      </c>
    </row>
    <row r="1014" s="12" customFormat="1" ht="22.8" customHeight="1">
      <c r="A1014" s="12"/>
      <c r="B1014" s="190"/>
      <c r="C1014" s="191"/>
      <c r="D1014" s="192" t="s">
        <v>69</v>
      </c>
      <c r="E1014" s="204" t="s">
        <v>1642</v>
      </c>
      <c r="F1014" s="204" t="s">
        <v>1643</v>
      </c>
      <c r="G1014" s="191"/>
      <c r="H1014" s="191"/>
      <c r="I1014" s="194"/>
      <c r="J1014" s="205">
        <f>BK1014</f>
        <v>0</v>
      </c>
      <c r="K1014" s="191"/>
      <c r="L1014" s="196"/>
      <c r="M1014" s="197"/>
      <c r="N1014" s="198"/>
      <c r="O1014" s="198"/>
      <c r="P1014" s="199">
        <f>SUM(P1015:P1019)</f>
        <v>0</v>
      </c>
      <c r="Q1014" s="198"/>
      <c r="R1014" s="199">
        <f>SUM(R1015:R1019)</f>
        <v>0.065000000000000002</v>
      </c>
      <c r="S1014" s="198"/>
      <c r="T1014" s="200">
        <f>SUM(T1015:T1019)</f>
        <v>0</v>
      </c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R1014" s="201" t="s">
        <v>80</v>
      </c>
      <c r="AT1014" s="202" t="s">
        <v>69</v>
      </c>
      <c r="AU1014" s="202" t="s">
        <v>78</v>
      </c>
      <c r="AY1014" s="201" t="s">
        <v>158</v>
      </c>
      <c r="BK1014" s="203">
        <f>SUM(BK1015:BK1019)</f>
        <v>0</v>
      </c>
    </row>
    <row r="1015" s="2" customFormat="1" ht="16.5" customHeight="1">
      <c r="A1015" s="40"/>
      <c r="B1015" s="41"/>
      <c r="C1015" s="206" t="s">
        <v>1644</v>
      </c>
      <c r="D1015" s="206" t="s">
        <v>160</v>
      </c>
      <c r="E1015" s="207" t="s">
        <v>1645</v>
      </c>
      <c r="F1015" s="208" t="s">
        <v>1646</v>
      </c>
      <c r="G1015" s="209" t="s">
        <v>369</v>
      </c>
      <c r="H1015" s="210">
        <v>1</v>
      </c>
      <c r="I1015" s="211"/>
      <c r="J1015" s="212">
        <f>ROUND(I1015*H1015,2)</f>
        <v>0</v>
      </c>
      <c r="K1015" s="208" t="s">
        <v>164</v>
      </c>
      <c r="L1015" s="46"/>
      <c r="M1015" s="213" t="s">
        <v>19</v>
      </c>
      <c r="N1015" s="214" t="s">
        <v>41</v>
      </c>
      <c r="O1015" s="86"/>
      <c r="P1015" s="215">
        <f>O1015*H1015</f>
        <v>0</v>
      </c>
      <c r="Q1015" s="215">
        <v>0</v>
      </c>
      <c r="R1015" s="215">
        <f>Q1015*H1015</f>
        <v>0</v>
      </c>
      <c r="S1015" s="215">
        <v>0</v>
      </c>
      <c r="T1015" s="216">
        <f>S1015*H1015</f>
        <v>0</v>
      </c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R1015" s="217" t="s">
        <v>266</v>
      </c>
      <c r="AT1015" s="217" t="s">
        <v>160</v>
      </c>
      <c r="AU1015" s="217" t="s">
        <v>80</v>
      </c>
      <c r="AY1015" s="19" t="s">
        <v>158</v>
      </c>
      <c r="BE1015" s="218">
        <f>IF(N1015="základní",J1015,0)</f>
        <v>0</v>
      </c>
      <c r="BF1015" s="218">
        <f>IF(N1015="snížená",J1015,0)</f>
        <v>0</v>
      </c>
      <c r="BG1015" s="218">
        <f>IF(N1015="zákl. přenesená",J1015,0)</f>
        <v>0</v>
      </c>
      <c r="BH1015" s="218">
        <f>IF(N1015="sníž. přenesená",J1015,0)</f>
        <v>0</v>
      </c>
      <c r="BI1015" s="218">
        <f>IF(N1015="nulová",J1015,0)</f>
        <v>0</v>
      </c>
      <c r="BJ1015" s="19" t="s">
        <v>78</v>
      </c>
      <c r="BK1015" s="218">
        <f>ROUND(I1015*H1015,2)</f>
        <v>0</v>
      </c>
      <c r="BL1015" s="19" t="s">
        <v>266</v>
      </c>
      <c r="BM1015" s="217" t="s">
        <v>1647</v>
      </c>
    </row>
    <row r="1016" s="2" customFormat="1">
      <c r="A1016" s="40"/>
      <c r="B1016" s="41"/>
      <c r="C1016" s="42"/>
      <c r="D1016" s="219" t="s">
        <v>167</v>
      </c>
      <c r="E1016" s="42"/>
      <c r="F1016" s="220" t="s">
        <v>1648</v>
      </c>
      <c r="G1016" s="42"/>
      <c r="H1016" s="42"/>
      <c r="I1016" s="221"/>
      <c r="J1016" s="42"/>
      <c r="K1016" s="42"/>
      <c r="L1016" s="46"/>
      <c r="M1016" s="222"/>
      <c r="N1016" s="223"/>
      <c r="O1016" s="86"/>
      <c r="P1016" s="86"/>
      <c r="Q1016" s="86"/>
      <c r="R1016" s="86"/>
      <c r="S1016" s="86"/>
      <c r="T1016" s="87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T1016" s="19" t="s">
        <v>167</v>
      </c>
      <c r="AU1016" s="19" t="s">
        <v>80</v>
      </c>
    </row>
    <row r="1017" s="2" customFormat="1" ht="16.5" customHeight="1">
      <c r="A1017" s="40"/>
      <c r="B1017" s="41"/>
      <c r="C1017" s="257" t="s">
        <v>1649</v>
      </c>
      <c r="D1017" s="257" t="s">
        <v>261</v>
      </c>
      <c r="E1017" s="258" t="s">
        <v>1650</v>
      </c>
      <c r="F1017" s="259" t="s">
        <v>1651</v>
      </c>
      <c r="G1017" s="260" t="s">
        <v>369</v>
      </c>
      <c r="H1017" s="261">
        <v>1</v>
      </c>
      <c r="I1017" s="262"/>
      <c r="J1017" s="263">
        <f>ROUND(I1017*H1017,2)</f>
        <v>0</v>
      </c>
      <c r="K1017" s="259" t="s">
        <v>19</v>
      </c>
      <c r="L1017" s="264"/>
      <c r="M1017" s="265" t="s">
        <v>19</v>
      </c>
      <c r="N1017" s="266" t="s">
        <v>41</v>
      </c>
      <c r="O1017" s="86"/>
      <c r="P1017" s="215">
        <f>O1017*H1017</f>
        <v>0</v>
      </c>
      <c r="Q1017" s="215">
        <v>0.065000000000000002</v>
      </c>
      <c r="R1017" s="215">
        <f>Q1017*H1017</f>
        <v>0.065000000000000002</v>
      </c>
      <c r="S1017" s="215">
        <v>0</v>
      </c>
      <c r="T1017" s="216">
        <f>S1017*H1017</f>
        <v>0</v>
      </c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R1017" s="217" t="s">
        <v>360</v>
      </c>
      <c r="AT1017" s="217" t="s">
        <v>261</v>
      </c>
      <c r="AU1017" s="217" t="s">
        <v>80</v>
      </c>
      <c r="AY1017" s="19" t="s">
        <v>158</v>
      </c>
      <c r="BE1017" s="218">
        <f>IF(N1017="základní",J1017,0)</f>
        <v>0</v>
      </c>
      <c r="BF1017" s="218">
        <f>IF(N1017="snížená",J1017,0)</f>
        <v>0</v>
      </c>
      <c r="BG1017" s="218">
        <f>IF(N1017="zákl. přenesená",J1017,0)</f>
        <v>0</v>
      </c>
      <c r="BH1017" s="218">
        <f>IF(N1017="sníž. přenesená",J1017,0)</f>
        <v>0</v>
      </c>
      <c r="BI1017" s="218">
        <f>IF(N1017="nulová",J1017,0)</f>
        <v>0</v>
      </c>
      <c r="BJ1017" s="19" t="s">
        <v>78</v>
      </c>
      <c r="BK1017" s="218">
        <f>ROUND(I1017*H1017,2)</f>
        <v>0</v>
      </c>
      <c r="BL1017" s="19" t="s">
        <v>266</v>
      </c>
      <c r="BM1017" s="217" t="s">
        <v>1652</v>
      </c>
    </row>
    <row r="1018" s="2" customFormat="1" ht="24.15" customHeight="1">
      <c r="A1018" s="40"/>
      <c r="B1018" s="41"/>
      <c r="C1018" s="206" t="s">
        <v>1653</v>
      </c>
      <c r="D1018" s="206" t="s">
        <v>160</v>
      </c>
      <c r="E1018" s="207" t="s">
        <v>1654</v>
      </c>
      <c r="F1018" s="208" t="s">
        <v>1655</v>
      </c>
      <c r="G1018" s="209" t="s">
        <v>236</v>
      </c>
      <c r="H1018" s="210">
        <v>0.065000000000000002</v>
      </c>
      <c r="I1018" s="211"/>
      <c r="J1018" s="212">
        <f>ROUND(I1018*H1018,2)</f>
        <v>0</v>
      </c>
      <c r="K1018" s="208" t="s">
        <v>164</v>
      </c>
      <c r="L1018" s="46"/>
      <c r="M1018" s="213" t="s">
        <v>19</v>
      </c>
      <c r="N1018" s="214" t="s">
        <v>41</v>
      </c>
      <c r="O1018" s="86"/>
      <c r="P1018" s="215">
        <f>O1018*H1018</f>
        <v>0</v>
      </c>
      <c r="Q1018" s="215">
        <v>0</v>
      </c>
      <c r="R1018" s="215">
        <f>Q1018*H1018</f>
        <v>0</v>
      </c>
      <c r="S1018" s="215">
        <v>0</v>
      </c>
      <c r="T1018" s="216">
        <f>S1018*H1018</f>
        <v>0</v>
      </c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R1018" s="217" t="s">
        <v>266</v>
      </c>
      <c r="AT1018" s="217" t="s">
        <v>160</v>
      </c>
      <c r="AU1018" s="217" t="s">
        <v>80</v>
      </c>
      <c r="AY1018" s="19" t="s">
        <v>158</v>
      </c>
      <c r="BE1018" s="218">
        <f>IF(N1018="základní",J1018,0)</f>
        <v>0</v>
      </c>
      <c r="BF1018" s="218">
        <f>IF(N1018="snížená",J1018,0)</f>
        <v>0</v>
      </c>
      <c r="BG1018" s="218">
        <f>IF(N1018="zákl. přenesená",J1018,0)</f>
        <v>0</v>
      </c>
      <c r="BH1018" s="218">
        <f>IF(N1018="sníž. přenesená",J1018,0)</f>
        <v>0</v>
      </c>
      <c r="BI1018" s="218">
        <f>IF(N1018="nulová",J1018,0)</f>
        <v>0</v>
      </c>
      <c r="BJ1018" s="19" t="s">
        <v>78</v>
      </c>
      <c r="BK1018" s="218">
        <f>ROUND(I1018*H1018,2)</f>
        <v>0</v>
      </c>
      <c r="BL1018" s="19" t="s">
        <v>266</v>
      </c>
      <c r="BM1018" s="217" t="s">
        <v>1656</v>
      </c>
    </row>
    <row r="1019" s="2" customFormat="1">
      <c r="A1019" s="40"/>
      <c r="B1019" s="41"/>
      <c r="C1019" s="42"/>
      <c r="D1019" s="219" t="s">
        <v>167</v>
      </c>
      <c r="E1019" s="42"/>
      <c r="F1019" s="220" t="s">
        <v>1657</v>
      </c>
      <c r="G1019" s="42"/>
      <c r="H1019" s="42"/>
      <c r="I1019" s="221"/>
      <c r="J1019" s="42"/>
      <c r="K1019" s="42"/>
      <c r="L1019" s="46"/>
      <c r="M1019" s="222"/>
      <c r="N1019" s="223"/>
      <c r="O1019" s="86"/>
      <c r="P1019" s="86"/>
      <c r="Q1019" s="86"/>
      <c r="R1019" s="86"/>
      <c r="S1019" s="86"/>
      <c r="T1019" s="87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T1019" s="19" t="s">
        <v>167</v>
      </c>
      <c r="AU1019" s="19" t="s">
        <v>80</v>
      </c>
    </row>
    <row r="1020" s="12" customFormat="1" ht="22.8" customHeight="1">
      <c r="A1020" s="12"/>
      <c r="B1020" s="190"/>
      <c r="C1020" s="191"/>
      <c r="D1020" s="192" t="s">
        <v>69</v>
      </c>
      <c r="E1020" s="204" t="s">
        <v>1658</v>
      </c>
      <c r="F1020" s="204" t="s">
        <v>1659</v>
      </c>
      <c r="G1020" s="191"/>
      <c r="H1020" s="191"/>
      <c r="I1020" s="194"/>
      <c r="J1020" s="205">
        <f>BK1020</f>
        <v>0</v>
      </c>
      <c r="K1020" s="191"/>
      <c r="L1020" s="196"/>
      <c r="M1020" s="197"/>
      <c r="N1020" s="198"/>
      <c r="O1020" s="198"/>
      <c r="P1020" s="199">
        <f>SUM(P1021:P1171)</f>
        <v>0</v>
      </c>
      <c r="Q1020" s="198"/>
      <c r="R1020" s="199">
        <f>SUM(R1021:R1171)</f>
        <v>3.5434244447124996</v>
      </c>
      <c r="S1020" s="198"/>
      <c r="T1020" s="200">
        <f>SUM(T1021:T1171)</f>
        <v>3.3512400000000002</v>
      </c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R1020" s="201" t="s">
        <v>80</v>
      </c>
      <c r="AT1020" s="202" t="s">
        <v>69</v>
      </c>
      <c r="AU1020" s="202" t="s">
        <v>78</v>
      </c>
      <c r="AY1020" s="201" t="s">
        <v>158</v>
      </c>
      <c r="BK1020" s="203">
        <f>SUM(BK1021:BK1171)</f>
        <v>0</v>
      </c>
    </row>
    <row r="1021" s="2" customFormat="1" ht="16.5" customHeight="1">
      <c r="A1021" s="40"/>
      <c r="B1021" s="41"/>
      <c r="C1021" s="206" t="s">
        <v>1660</v>
      </c>
      <c r="D1021" s="206" t="s">
        <v>160</v>
      </c>
      <c r="E1021" s="207" t="s">
        <v>1661</v>
      </c>
      <c r="F1021" s="208" t="s">
        <v>1662</v>
      </c>
      <c r="G1021" s="209" t="s">
        <v>255</v>
      </c>
      <c r="H1021" s="210">
        <v>283</v>
      </c>
      <c r="I1021" s="211"/>
      <c r="J1021" s="212">
        <f>ROUND(I1021*H1021,2)</f>
        <v>0</v>
      </c>
      <c r="K1021" s="208" t="s">
        <v>164</v>
      </c>
      <c r="L1021" s="46"/>
      <c r="M1021" s="213" t="s">
        <v>19</v>
      </c>
      <c r="N1021" s="214" t="s">
        <v>41</v>
      </c>
      <c r="O1021" s="86"/>
      <c r="P1021" s="215">
        <f>O1021*H1021</f>
        <v>0</v>
      </c>
      <c r="Q1021" s="215">
        <v>0</v>
      </c>
      <c r="R1021" s="215">
        <f>Q1021*H1021</f>
        <v>0</v>
      </c>
      <c r="S1021" s="215">
        <v>0.01098</v>
      </c>
      <c r="T1021" s="216">
        <f>S1021*H1021</f>
        <v>3.1073400000000002</v>
      </c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R1021" s="217" t="s">
        <v>165</v>
      </c>
      <c r="AT1021" s="217" t="s">
        <v>160</v>
      </c>
      <c r="AU1021" s="217" t="s">
        <v>80</v>
      </c>
      <c r="AY1021" s="19" t="s">
        <v>158</v>
      </c>
      <c r="BE1021" s="218">
        <f>IF(N1021="základní",J1021,0)</f>
        <v>0</v>
      </c>
      <c r="BF1021" s="218">
        <f>IF(N1021="snížená",J1021,0)</f>
        <v>0</v>
      </c>
      <c r="BG1021" s="218">
        <f>IF(N1021="zákl. přenesená",J1021,0)</f>
        <v>0</v>
      </c>
      <c r="BH1021" s="218">
        <f>IF(N1021="sníž. přenesená",J1021,0)</f>
        <v>0</v>
      </c>
      <c r="BI1021" s="218">
        <f>IF(N1021="nulová",J1021,0)</f>
        <v>0</v>
      </c>
      <c r="BJ1021" s="19" t="s">
        <v>78</v>
      </c>
      <c r="BK1021" s="218">
        <f>ROUND(I1021*H1021,2)</f>
        <v>0</v>
      </c>
      <c r="BL1021" s="19" t="s">
        <v>165</v>
      </c>
      <c r="BM1021" s="217" t="s">
        <v>1663</v>
      </c>
    </row>
    <row r="1022" s="2" customFormat="1">
      <c r="A1022" s="40"/>
      <c r="B1022" s="41"/>
      <c r="C1022" s="42"/>
      <c r="D1022" s="219" t="s">
        <v>167</v>
      </c>
      <c r="E1022" s="42"/>
      <c r="F1022" s="220" t="s">
        <v>1664</v>
      </c>
      <c r="G1022" s="42"/>
      <c r="H1022" s="42"/>
      <c r="I1022" s="221"/>
      <c r="J1022" s="42"/>
      <c r="K1022" s="42"/>
      <c r="L1022" s="46"/>
      <c r="M1022" s="222"/>
      <c r="N1022" s="223"/>
      <c r="O1022" s="86"/>
      <c r="P1022" s="86"/>
      <c r="Q1022" s="86"/>
      <c r="R1022" s="86"/>
      <c r="S1022" s="86"/>
      <c r="T1022" s="87"/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T1022" s="19" t="s">
        <v>167</v>
      </c>
      <c r="AU1022" s="19" t="s">
        <v>80</v>
      </c>
    </row>
    <row r="1023" s="13" customFormat="1">
      <c r="A1023" s="13"/>
      <c r="B1023" s="224"/>
      <c r="C1023" s="225"/>
      <c r="D1023" s="226" t="s">
        <v>169</v>
      </c>
      <c r="E1023" s="227" t="s">
        <v>19</v>
      </c>
      <c r="F1023" s="228" t="s">
        <v>1665</v>
      </c>
      <c r="G1023" s="225"/>
      <c r="H1023" s="227" t="s">
        <v>19</v>
      </c>
      <c r="I1023" s="229"/>
      <c r="J1023" s="225"/>
      <c r="K1023" s="225"/>
      <c r="L1023" s="230"/>
      <c r="M1023" s="231"/>
      <c r="N1023" s="232"/>
      <c r="O1023" s="232"/>
      <c r="P1023" s="232"/>
      <c r="Q1023" s="232"/>
      <c r="R1023" s="232"/>
      <c r="S1023" s="232"/>
      <c r="T1023" s="23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4" t="s">
        <v>169</v>
      </c>
      <c r="AU1023" s="234" t="s">
        <v>80</v>
      </c>
      <c r="AV1023" s="13" t="s">
        <v>78</v>
      </c>
      <c r="AW1023" s="13" t="s">
        <v>32</v>
      </c>
      <c r="AX1023" s="13" t="s">
        <v>70</v>
      </c>
      <c r="AY1023" s="234" t="s">
        <v>158</v>
      </c>
    </row>
    <row r="1024" s="14" customFormat="1">
      <c r="A1024" s="14"/>
      <c r="B1024" s="235"/>
      <c r="C1024" s="236"/>
      <c r="D1024" s="226" t="s">
        <v>169</v>
      </c>
      <c r="E1024" s="237" t="s">
        <v>19</v>
      </c>
      <c r="F1024" s="238" t="s">
        <v>1666</v>
      </c>
      <c r="G1024" s="236"/>
      <c r="H1024" s="239">
        <v>182</v>
      </c>
      <c r="I1024" s="240"/>
      <c r="J1024" s="236"/>
      <c r="K1024" s="236"/>
      <c r="L1024" s="241"/>
      <c r="M1024" s="242"/>
      <c r="N1024" s="243"/>
      <c r="O1024" s="243"/>
      <c r="P1024" s="243"/>
      <c r="Q1024" s="243"/>
      <c r="R1024" s="243"/>
      <c r="S1024" s="243"/>
      <c r="T1024" s="24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45" t="s">
        <v>169</v>
      </c>
      <c r="AU1024" s="245" t="s">
        <v>80</v>
      </c>
      <c r="AV1024" s="14" t="s">
        <v>80</v>
      </c>
      <c r="AW1024" s="14" t="s">
        <v>32</v>
      </c>
      <c r="AX1024" s="14" t="s">
        <v>70</v>
      </c>
      <c r="AY1024" s="245" t="s">
        <v>158</v>
      </c>
    </row>
    <row r="1025" s="13" customFormat="1">
      <c r="A1025" s="13"/>
      <c r="B1025" s="224"/>
      <c r="C1025" s="225"/>
      <c r="D1025" s="226" t="s">
        <v>169</v>
      </c>
      <c r="E1025" s="227" t="s">
        <v>19</v>
      </c>
      <c r="F1025" s="228" t="s">
        <v>1667</v>
      </c>
      <c r="G1025" s="225"/>
      <c r="H1025" s="227" t="s">
        <v>19</v>
      </c>
      <c r="I1025" s="229"/>
      <c r="J1025" s="225"/>
      <c r="K1025" s="225"/>
      <c r="L1025" s="230"/>
      <c r="M1025" s="231"/>
      <c r="N1025" s="232"/>
      <c r="O1025" s="232"/>
      <c r="P1025" s="232"/>
      <c r="Q1025" s="232"/>
      <c r="R1025" s="232"/>
      <c r="S1025" s="232"/>
      <c r="T1025" s="23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34" t="s">
        <v>169</v>
      </c>
      <c r="AU1025" s="234" t="s">
        <v>80</v>
      </c>
      <c r="AV1025" s="13" t="s">
        <v>78</v>
      </c>
      <c r="AW1025" s="13" t="s">
        <v>32</v>
      </c>
      <c r="AX1025" s="13" t="s">
        <v>70</v>
      </c>
      <c r="AY1025" s="234" t="s">
        <v>158</v>
      </c>
    </row>
    <row r="1026" s="14" customFormat="1">
      <c r="A1026" s="14"/>
      <c r="B1026" s="235"/>
      <c r="C1026" s="236"/>
      <c r="D1026" s="226" t="s">
        <v>169</v>
      </c>
      <c r="E1026" s="237" t="s">
        <v>19</v>
      </c>
      <c r="F1026" s="238" t="s">
        <v>1668</v>
      </c>
      <c r="G1026" s="236"/>
      <c r="H1026" s="239">
        <v>101</v>
      </c>
      <c r="I1026" s="240"/>
      <c r="J1026" s="236"/>
      <c r="K1026" s="236"/>
      <c r="L1026" s="241"/>
      <c r="M1026" s="242"/>
      <c r="N1026" s="243"/>
      <c r="O1026" s="243"/>
      <c r="P1026" s="243"/>
      <c r="Q1026" s="243"/>
      <c r="R1026" s="243"/>
      <c r="S1026" s="243"/>
      <c r="T1026" s="24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45" t="s">
        <v>169</v>
      </c>
      <c r="AU1026" s="245" t="s">
        <v>80</v>
      </c>
      <c r="AV1026" s="14" t="s">
        <v>80</v>
      </c>
      <c r="AW1026" s="14" t="s">
        <v>32</v>
      </c>
      <c r="AX1026" s="14" t="s">
        <v>70</v>
      </c>
      <c r="AY1026" s="245" t="s">
        <v>158</v>
      </c>
    </row>
    <row r="1027" s="15" customFormat="1">
      <c r="A1027" s="15"/>
      <c r="B1027" s="246"/>
      <c r="C1027" s="247"/>
      <c r="D1027" s="226" t="s">
        <v>169</v>
      </c>
      <c r="E1027" s="248" t="s">
        <v>19</v>
      </c>
      <c r="F1027" s="249" t="s">
        <v>179</v>
      </c>
      <c r="G1027" s="247"/>
      <c r="H1027" s="250">
        <v>283</v>
      </c>
      <c r="I1027" s="251"/>
      <c r="J1027" s="247"/>
      <c r="K1027" s="247"/>
      <c r="L1027" s="252"/>
      <c r="M1027" s="253"/>
      <c r="N1027" s="254"/>
      <c r="O1027" s="254"/>
      <c r="P1027" s="254"/>
      <c r="Q1027" s="254"/>
      <c r="R1027" s="254"/>
      <c r="S1027" s="254"/>
      <c r="T1027" s="25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T1027" s="256" t="s">
        <v>169</v>
      </c>
      <c r="AU1027" s="256" t="s">
        <v>80</v>
      </c>
      <c r="AV1027" s="15" t="s">
        <v>165</v>
      </c>
      <c r="AW1027" s="15" t="s">
        <v>32</v>
      </c>
      <c r="AX1027" s="15" t="s">
        <v>78</v>
      </c>
      <c r="AY1027" s="256" t="s">
        <v>158</v>
      </c>
    </row>
    <row r="1028" s="2" customFormat="1" ht="16.5" customHeight="1">
      <c r="A1028" s="40"/>
      <c r="B1028" s="41"/>
      <c r="C1028" s="206" t="s">
        <v>1669</v>
      </c>
      <c r="D1028" s="206" t="s">
        <v>160</v>
      </c>
      <c r="E1028" s="207" t="s">
        <v>1670</v>
      </c>
      <c r="F1028" s="208" t="s">
        <v>1671</v>
      </c>
      <c r="G1028" s="209" t="s">
        <v>255</v>
      </c>
      <c r="H1028" s="210">
        <v>5.0170000000000003</v>
      </c>
      <c r="I1028" s="211"/>
      <c r="J1028" s="212">
        <f>ROUND(I1028*H1028,2)</f>
        <v>0</v>
      </c>
      <c r="K1028" s="208" t="s">
        <v>164</v>
      </c>
      <c r="L1028" s="46"/>
      <c r="M1028" s="213" t="s">
        <v>19</v>
      </c>
      <c r="N1028" s="214" t="s">
        <v>41</v>
      </c>
      <c r="O1028" s="86"/>
      <c r="P1028" s="215">
        <f>O1028*H1028</f>
        <v>0</v>
      </c>
      <c r="Q1028" s="215">
        <v>0</v>
      </c>
      <c r="R1028" s="215">
        <f>Q1028*H1028</f>
        <v>0</v>
      </c>
      <c r="S1028" s="215">
        <v>0</v>
      </c>
      <c r="T1028" s="216">
        <f>S1028*H1028</f>
        <v>0</v>
      </c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R1028" s="217" t="s">
        <v>266</v>
      </c>
      <c r="AT1028" s="217" t="s">
        <v>160</v>
      </c>
      <c r="AU1028" s="217" t="s">
        <v>80</v>
      </c>
      <c r="AY1028" s="19" t="s">
        <v>158</v>
      </c>
      <c r="BE1028" s="218">
        <f>IF(N1028="základní",J1028,0)</f>
        <v>0</v>
      </c>
      <c r="BF1028" s="218">
        <f>IF(N1028="snížená",J1028,0)</f>
        <v>0</v>
      </c>
      <c r="BG1028" s="218">
        <f>IF(N1028="zákl. přenesená",J1028,0)</f>
        <v>0</v>
      </c>
      <c r="BH1028" s="218">
        <f>IF(N1028="sníž. přenesená",J1028,0)</f>
        <v>0</v>
      </c>
      <c r="BI1028" s="218">
        <f>IF(N1028="nulová",J1028,0)</f>
        <v>0</v>
      </c>
      <c r="BJ1028" s="19" t="s">
        <v>78</v>
      </c>
      <c r="BK1028" s="218">
        <f>ROUND(I1028*H1028,2)</f>
        <v>0</v>
      </c>
      <c r="BL1028" s="19" t="s">
        <v>266</v>
      </c>
      <c r="BM1028" s="217" t="s">
        <v>1672</v>
      </c>
    </row>
    <row r="1029" s="2" customFormat="1">
      <c r="A1029" s="40"/>
      <c r="B1029" s="41"/>
      <c r="C1029" s="42"/>
      <c r="D1029" s="219" t="s">
        <v>167</v>
      </c>
      <c r="E1029" s="42"/>
      <c r="F1029" s="220" t="s">
        <v>1673</v>
      </c>
      <c r="G1029" s="42"/>
      <c r="H1029" s="42"/>
      <c r="I1029" s="221"/>
      <c r="J1029" s="42"/>
      <c r="K1029" s="42"/>
      <c r="L1029" s="46"/>
      <c r="M1029" s="222"/>
      <c r="N1029" s="223"/>
      <c r="O1029" s="86"/>
      <c r="P1029" s="86"/>
      <c r="Q1029" s="86"/>
      <c r="R1029" s="86"/>
      <c r="S1029" s="86"/>
      <c r="T1029" s="87"/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T1029" s="19" t="s">
        <v>167</v>
      </c>
      <c r="AU1029" s="19" t="s">
        <v>80</v>
      </c>
    </row>
    <row r="1030" s="14" customFormat="1">
      <c r="A1030" s="14"/>
      <c r="B1030" s="235"/>
      <c r="C1030" s="236"/>
      <c r="D1030" s="226" t="s">
        <v>169</v>
      </c>
      <c r="E1030" s="237" t="s">
        <v>19</v>
      </c>
      <c r="F1030" s="238" t="s">
        <v>1674</v>
      </c>
      <c r="G1030" s="236"/>
      <c r="H1030" s="239">
        <v>5.0170000000000003</v>
      </c>
      <c r="I1030" s="240"/>
      <c r="J1030" s="236"/>
      <c r="K1030" s="236"/>
      <c r="L1030" s="241"/>
      <c r="M1030" s="242"/>
      <c r="N1030" s="243"/>
      <c r="O1030" s="243"/>
      <c r="P1030" s="243"/>
      <c r="Q1030" s="243"/>
      <c r="R1030" s="243"/>
      <c r="S1030" s="243"/>
      <c r="T1030" s="24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5" t="s">
        <v>169</v>
      </c>
      <c r="AU1030" s="245" t="s">
        <v>80</v>
      </c>
      <c r="AV1030" s="14" t="s">
        <v>80</v>
      </c>
      <c r="AW1030" s="14" t="s">
        <v>32</v>
      </c>
      <c r="AX1030" s="14" t="s">
        <v>78</v>
      </c>
      <c r="AY1030" s="245" t="s">
        <v>158</v>
      </c>
    </row>
    <row r="1031" s="2" customFormat="1" ht="24.15" customHeight="1">
      <c r="A1031" s="40"/>
      <c r="B1031" s="41"/>
      <c r="C1031" s="257" t="s">
        <v>1675</v>
      </c>
      <c r="D1031" s="257" t="s">
        <v>261</v>
      </c>
      <c r="E1031" s="258" t="s">
        <v>1676</v>
      </c>
      <c r="F1031" s="259" t="s">
        <v>1677</v>
      </c>
      <c r="G1031" s="260" t="s">
        <v>369</v>
      </c>
      <c r="H1031" s="261">
        <v>1</v>
      </c>
      <c r="I1031" s="262"/>
      <c r="J1031" s="263">
        <f>ROUND(I1031*H1031,2)</f>
        <v>0</v>
      </c>
      <c r="K1031" s="259" t="s">
        <v>19</v>
      </c>
      <c r="L1031" s="264"/>
      <c r="M1031" s="265" t="s">
        <v>19</v>
      </c>
      <c r="N1031" s="266" t="s">
        <v>41</v>
      </c>
      <c r="O1031" s="86"/>
      <c r="P1031" s="215">
        <f>O1031*H1031</f>
        <v>0</v>
      </c>
      <c r="Q1031" s="215">
        <v>0</v>
      </c>
      <c r="R1031" s="215">
        <f>Q1031*H1031</f>
        <v>0</v>
      </c>
      <c r="S1031" s="215">
        <v>0</v>
      </c>
      <c r="T1031" s="216">
        <f>S1031*H1031</f>
        <v>0</v>
      </c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R1031" s="217" t="s">
        <v>360</v>
      </c>
      <c r="AT1031" s="217" t="s">
        <v>261</v>
      </c>
      <c r="AU1031" s="217" t="s">
        <v>80</v>
      </c>
      <c r="AY1031" s="19" t="s">
        <v>158</v>
      </c>
      <c r="BE1031" s="218">
        <f>IF(N1031="základní",J1031,0)</f>
        <v>0</v>
      </c>
      <c r="BF1031" s="218">
        <f>IF(N1031="snížená",J1031,0)</f>
        <v>0</v>
      </c>
      <c r="BG1031" s="218">
        <f>IF(N1031="zákl. přenesená",J1031,0)</f>
        <v>0</v>
      </c>
      <c r="BH1031" s="218">
        <f>IF(N1031="sníž. přenesená",J1031,0)</f>
        <v>0</v>
      </c>
      <c r="BI1031" s="218">
        <f>IF(N1031="nulová",J1031,0)</f>
        <v>0</v>
      </c>
      <c r="BJ1031" s="19" t="s">
        <v>78</v>
      </c>
      <c r="BK1031" s="218">
        <f>ROUND(I1031*H1031,2)</f>
        <v>0</v>
      </c>
      <c r="BL1031" s="19" t="s">
        <v>266</v>
      </c>
      <c r="BM1031" s="217" t="s">
        <v>1678</v>
      </c>
    </row>
    <row r="1032" s="2" customFormat="1" ht="21.75" customHeight="1">
      <c r="A1032" s="40"/>
      <c r="B1032" s="41"/>
      <c r="C1032" s="206" t="s">
        <v>1679</v>
      </c>
      <c r="D1032" s="206" t="s">
        <v>160</v>
      </c>
      <c r="E1032" s="207" t="s">
        <v>1680</v>
      </c>
      <c r="F1032" s="208" t="s">
        <v>1681</v>
      </c>
      <c r="G1032" s="209" t="s">
        <v>255</v>
      </c>
      <c r="H1032" s="210">
        <v>2.2000000000000002</v>
      </c>
      <c r="I1032" s="211"/>
      <c r="J1032" s="212">
        <f>ROUND(I1032*H1032,2)</f>
        <v>0</v>
      </c>
      <c r="K1032" s="208" t="s">
        <v>164</v>
      </c>
      <c r="L1032" s="46"/>
      <c r="M1032" s="213" t="s">
        <v>19</v>
      </c>
      <c r="N1032" s="214" t="s">
        <v>41</v>
      </c>
      <c r="O1032" s="86"/>
      <c r="P1032" s="215">
        <f>O1032*H1032</f>
        <v>0</v>
      </c>
      <c r="Q1032" s="215">
        <v>0.00024723440000000001</v>
      </c>
      <c r="R1032" s="215">
        <f>Q1032*H1032</f>
        <v>0.00054391568000000006</v>
      </c>
      <c r="S1032" s="215">
        <v>0</v>
      </c>
      <c r="T1032" s="216">
        <f>S1032*H1032</f>
        <v>0</v>
      </c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R1032" s="217" t="s">
        <v>266</v>
      </c>
      <c r="AT1032" s="217" t="s">
        <v>160</v>
      </c>
      <c r="AU1032" s="217" t="s">
        <v>80</v>
      </c>
      <c r="AY1032" s="19" t="s">
        <v>158</v>
      </c>
      <c r="BE1032" s="218">
        <f>IF(N1032="základní",J1032,0)</f>
        <v>0</v>
      </c>
      <c r="BF1032" s="218">
        <f>IF(N1032="snížená",J1032,0)</f>
        <v>0</v>
      </c>
      <c r="BG1032" s="218">
        <f>IF(N1032="zákl. přenesená",J1032,0)</f>
        <v>0</v>
      </c>
      <c r="BH1032" s="218">
        <f>IF(N1032="sníž. přenesená",J1032,0)</f>
        <v>0</v>
      </c>
      <c r="BI1032" s="218">
        <f>IF(N1032="nulová",J1032,0)</f>
        <v>0</v>
      </c>
      <c r="BJ1032" s="19" t="s">
        <v>78</v>
      </c>
      <c r="BK1032" s="218">
        <f>ROUND(I1032*H1032,2)</f>
        <v>0</v>
      </c>
      <c r="BL1032" s="19" t="s">
        <v>266</v>
      </c>
      <c r="BM1032" s="217" t="s">
        <v>1682</v>
      </c>
    </row>
    <row r="1033" s="2" customFormat="1">
      <c r="A1033" s="40"/>
      <c r="B1033" s="41"/>
      <c r="C1033" s="42"/>
      <c r="D1033" s="219" t="s">
        <v>167</v>
      </c>
      <c r="E1033" s="42"/>
      <c r="F1033" s="220" t="s">
        <v>1683</v>
      </c>
      <c r="G1033" s="42"/>
      <c r="H1033" s="42"/>
      <c r="I1033" s="221"/>
      <c r="J1033" s="42"/>
      <c r="K1033" s="42"/>
      <c r="L1033" s="46"/>
      <c r="M1033" s="222"/>
      <c r="N1033" s="223"/>
      <c r="O1033" s="86"/>
      <c r="P1033" s="86"/>
      <c r="Q1033" s="86"/>
      <c r="R1033" s="86"/>
      <c r="S1033" s="86"/>
      <c r="T1033" s="87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T1033" s="19" t="s">
        <v>167</v>
      </c>
      <c r="AU1033" s="19" t="s">
        <v>80</v>
      </c>
    </row>
    <row r="1034" s="14" customFormat="1">
      <c r="A1034" s="14"/>
      <c r="B1034" s="235"/>
      <c r="C1034" s="236"/>
      <c r="D1034" s="226" t="s">
        <v>169</v>
      </c>
      <c r="E1034" s="237" t="s">
        <v>19</v>
      </c>
      <c r="F1034" s="238" t="s">
        <v>1684</v>
      </c>
      <c r="G1034" s="236"/>
      <c r="H1034" s="239">
        <v>2.2000000000000002</v>
      </c>
      <c r="I1034" s="240"/>
      <c r="J1034" s="236"/>
      <c r="K1034" s="236"/>
      <c r="L1034" s="241"/>
      <c r="M1034" s="242"/>
      <c r="N1034" s="243"/>
      <c r="O1034" s="243"/>
      <c r="P1034" s="243"/>
      <c r="Q1034" s="243"/>
      <c r="R1034" s="243"/>
      <c r="S1034" s="243"/>
      <c r="T1034" s="24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45" t="s">
        <v>169</v>
      </c>
      <c r="AU1034" s="245" t="s">
        <v>80</v>
      </c>
      <c r="AV1034" s="14" t="s">
        <v>80</v>
      </c>
      <c r="AW1034" s="14" t="s">
        <v>32</v>
      </c>
      <c r="AX1034" s="14" t="s">
        <v>78</v>
      </c>
      <c r="AY1034" s="245" t="s">
        <v>158</v>
      </c>
    </row>
    <row r="1035" s="2" customFormat="1" ht="16.5" customHeight="1">
      <c r="A1035" s="40"/>
      <c r="B1035" s="41"/>
      <c r="C1035" s="257" t="s">
        <v>1147</v>
      </c>
      <c r="D1035" s="257" t="s">
        <v>261</v>
      </c>
      <c r="E1035" s="258" t="s">
        <v>1685</v>
      </c>
      <c r="F1035" s="259" t="s">
        <v>1686</v>
      </c>
      <c r="G1035" s="260" t="s">
        <v>255</v>
      </c>
      <c r="H1035" s="261">
        <v>2.2000000000000002</v>
      </c>
      <c r="I1035" s="262"/>
      <c r="J1035" s="263">
        <f>ROUND(I1035*H1035,2)</f>
        <v>0</v>
      </c>
      <c r="K1035" s="259" t="s">
        <v>164</v>
      </c>
      <c r="L1035" s="264"/>
      <c r="M1035" s="265" t="s">
        <v>19</v>
      </c>
      <c r="N1035" s="266" t="s">
        <v>41</v>
      </c>
      <c r="O1035" s="86"/>
      <c r="P1035" s="215">
        <f>O1035*H1035</f>
        <v>0</v>
      </c>
      <c r="Q1035" s="215">
        <v>0.035650000000000001</v>
      </c>
      <c r="R1035" s="215">
        <f>Q1035*H1035</f>
        <v>0.078430000000000014</v>
      </c>
      <c r="S1035" s="215">
        <v>0</v>
      </c>
      <c r="T1035" s="216">
        <f>S1035*H1035</f>
        <v>0</v>
      </c>
      <c r="U1035" s="40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R1035" s="217" t="s">
        <v>360</v>
      </c>
      <c r="AT1035" s="217" t="s">
        <v>261</v>
      </c>
      <c r="AU1035" s="217" t="s">
        <v>80</v>
      </c>
      <c r="AY1035" s="19" t="s">
        <v>158</v>
      </c>
      <c r="BE1035" s="218">
        <f>IF(N1035="základní",J1035,0)</f>
        <v>0</v>
      </c>
      <c r="BF1035" s="218">
        <f>IF(N1035="snížená",J1035,0)</f>
        <v>0</v>
      </c>
      <c r="BG1035" s="218">
        <f>IF(N1035="zákl. přenesená",J1035,0)</f>
        <v>0</v>
      </c>
      <c r="BH1035" s="218">
        <f>IF(N1035="sníž. přenesená",J1035,0)</f>
        <v>0</v>
      </c>
      <c r="BI1035" s="218">
        <f>IF(N1035="nulová",J1035,0)</f>
        <v>0</v>
      </c>
      <c r="BJ1035" s="19" t="s">
        <v>78</v>
      </c>
      <c r="BK1035" s="218">
        <f>ROUND(I1035*H1035,2)</f>
        <v>0</v>
      </c>
      <c r="BL1035" s="19" t="s">
        <v>266</v>
      </c>
      <c r="BM1035" s="217" t="s">
        <v>1687</v>
      </c>
    </row>
    <row r="1036" s="2" customFormat="1" ht="21.75" customHeight="1">
      <c r="A1036" s="40"/>
      <c r="B1036" s="41"/>
      <c r="C1036" s="206" t="s">
        <v>1688</v>
      </c>
      <c r="D1036" s="206" t="s">
        <v>160</v>
      </c>
      <c r="E1036" s="207" t="s">
        <v>1689</v>
      </c>
      <c r="F1036" s="208" t="s">
        <v>1690</v>
      </c>
      <c r="G1036" s="209" t="s">
        <v>255</v>
      </c>
      <c r="H1036" s="210">
        <v>3.6629999999999998</v>
      </c>
      <c r="I1036" s="211"/>
      <c r="J1036" s="212">
        <f>ROUND(I1036*H1036,2)</f>
        <v>0</v>
      </c>
      <c r="K1036" s="208" t="s">
        <v>164</v>
      </c>
      <c r="L1036" s="46"/>
      <c r="M1036" s="213" t="s">
        <v>19</v>
      </c>
      <c r="N1036" s="214" t="s">
        <v>41</v>
      </c>
      <c r="O1036" s="86"/>
      <c r="P1036" s="215">
        <f>O1036*H1036</f>
        <v>0</v>
      </c>
      <c r="Q1036" s="215">
        <v>0.00025560010000000001</v>
      </c>
      <c r="R1036" s="215">
        <f>Q1036*H1036</f>
        <v>0.00093626316630000003</v>
      </c>
      <c r="S1036" s="215">
        <v>0</v>
      </c>
      <c r="T1036" s="216">
        <f>S1036*H1036</f>
        <v>0</v>
      </c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R1036" s="217" t="s">
        <v>266</v>
      </c>
      <c r="AT1036" s="217" t="s">
        <v>160</v>
      </c>
      <c r="AU1036" s="217" t="s">
        <v>80</v>
      </c>
      <c r="AY1036" s="19" t="s">
        <v>158</v>
      </c>
      <c r="BE1036" s="218">
        <f>IF(N1036="základní",J1036,0)</f>
        <v>0</v>
      </c>
      <c r="BF1036" s="218">
        <f>IF(N1036="snížená",J1036,0)</f>
        <v>0</v>
      </c>
      <c r="BG1036" s="218">
        <f>IF(N1036="zákl. přenesená",J1036,0)</f>
        <v>0</v>
      </c>
      <c r="BH1036" s="218">
        <f>IF(N1036="sníž. přenesená",J1036,0)</f>
        <v>0</v>
      </c>
      <c r="BI1036" s="218">
        <f>IF(N1036="nulová",J1036,0)</f>
        <v>0</v>
      </c>
      <c r="BJ1036" s="19" t="s">
        <v>78</v>
      </c>
      <c r="BK1036" s="218">
        <f>ROUND(I1036*H1036,2)</f>
        <v>0</v>
      </c>
      <c r="BL1036" s="19" t="s">
        <v>266</v>
      </c>
      <c r="BM1036" s="217" t="s">
        <v>1691</v>
      </c>
    </row>
    <row r="1037" s="2" customFormat="1">
      <c r="A1037" s="40"/>
      <c r="B1037" s="41"/>
      <c r="C1037" s="42"/>
      <c r="D1037" s="219" t="s">
        <v>167</v>
      </c>
      <c r="E1037" s="42"/>
      <c r="F1037" s="220" t="s">
        <v>1692</v>
      </c>
      <c r="G1037" s="42"/>
      <c r="H1037" s="42"/>
      <c r="I1037" s="221"/>
      <c r="J1037" s="42"/>
      <c r="K1037" s="42"/>
      <c r="L1037" s="46"/>
      <c r="M1037" s="222"/>
      <c r="N1037" s="223"/>
      <c r="O1037" s="86"/>
      <c r="P1037" s="86"/>
      <c r="Q1037" s="86"/>
      <c r="R1037" s="86"/>
      <c r="S1037" s="86"/>
      <c r="T1037" s="87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T1037" s="19" t="s">
        <v>167</v>
      </c>
      <c r="AU1037" s="19" t="s">
        <v>80</v>
      </c>
    </row>
    <row r="1038" s="14" customFormat="1">
      <c r="A1038" s="14"/>
      <c r="B1038" s="235"/>
      <c r="C1038" s="236"/>
      <c r="D1038" s="226" t="s">
        <v>169</v>
      </c>
      <c r="E1038" s="237" t="s">
        <v>19</v>
      </c>
      <c r="F1038" s="238" t="s">
        <v>1693</v>
      </c>
      <c r="G1038" s="236"/>
      <c r="H1038" s="239">
        <v>2.1000000000000001</v>
      </c>
      <c r="I1038" s="240"/>
      <c r="J1038" s="236"/>
      <c r="K1038" s="236"/>
      <c r="L1038" s="241"/>
      <c r="M1038" s="242"/>
      <c r="N1038" s="243"/>
      <c r="O1038" s="243"/>
      <c r="P1038" s="243"/>
      <c r="Q1038" s="243"/>
      <c r="R1038" s="243"/>
      <c r="S1038" s="243"/>
      <c r="T1038" s="24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45" t="s">
        <v>169</v>
      </c>
      <c r="AU1038" s="245" t="s">
        <v>80</v>
      </c>
      <c r="AV1038" s="14" t="s">
        <v>80</v>
      </c>
      <c r="AW1038" s="14" t="s">
        <v>32</v>
      </c>
      <c r="AX1038" s="14" t="s">
        <v>70</v>
      </c>
      <c r="AY1038" s="245" t="s">
        <v>158</v>
      </c>
    </row>
    <row r="1039" s="14" customFormat="1">
      <c r="A1039" s="14"/>
      <c r="B1039" s="235"/>
      <c r="C1039" s="236"/>
      <c r="D1039" s="226" t="s">
        <v>169</v>
      </c>
      <c r="E1039" s="237" t="s">
        <v>19</v>
      </c>
      <c r="F1039" s="238" t="s">
        <v>1694</v>
      </c>
      <c r="G1039" s="236"/>
      <c r="H1039" s="239">
        <v>1.5629999999999999</v>
      </c>
      <c r="I1039" s="240"/>
      <c r="J1039" s="236"/>
      <c r="K1039" s="236"/>
      <c r="L1039" s="241"/>
      <c r="M1039" s="242"/>
      <c r="N1039" s="243"/>
      <c r="O1039" s="243"/>
      <c r="P1039" s="243"/>
      <c r="Q1039" s="243"/>
      <c r="R1039" s="243"/>
      <c r="S1039" s="243"/>
      <c r="T1039" s="24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45" t="s">
        <v>169</v>
      </c>
      <c r="AU1039" s="245" t="s">
        <v>80</v>
      </c>
      <c r="AV1039" s="14" t="s">
        <v>80</v>
      </c>
      <c r="AW1039" s="14" t="s">
        <v>32</v>
      </c>
      <c r="AX1039" s="14" t="s">
        <v>70</v>
      </c>
      <c r="AY1039" s="245" t="s">
        <v>158</v>
      </c>
    </row>
    <row r="1040" s="15" customFormat="1">
      <c r="A1040" s="15"/>
      <c r="B1040" s="246"/>
      <c r="C1040" s="247"/>
      <c r="D1040" s="226" t="s">
        <v>169</v>
      </c>
      <c r="E1040" s="248" t="s">
        <v>19</v>
      </c>
      <c r="F1040" s="249" t="s">
        <v>179</v>
      </c>
      <c r="G1040" s="247"/>
      <c r="H1040" s="250">
        <v>3.6629999999999998</v>
      </c>
      <c r="I1040" s="251"/>
      <c r="J1040" s="247"/>
      <c r="K1040" s="247"/>
      <c r="L1040" s="252"/>
      <c r="M1040" s="253"/>
      <c r="N1040" s="254"/>
      <c r="O1040" s="254"/>
      <c r="P1040" s="254"/>
      <c r="Q1040" s="254"/>
      <c r="R1040" s="254"/>
      <c r="S1040" s="254"/>
      <c r="T1040" s="25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T1040" s="256" t="s">
        <v>169</v>
      </c>
      <c r="AU1040" s="256" t="s">
        <v>80</v>
      </c>
      <c r="AV1040" s="15" t="s">
        <v>165</v>
      </c>
      <c r="AW1040" s="15" t="s">
        <v>32</v>
      </c>
      <c r="AX1040" s="15" t="s">
        <v>78</v>
      </c>
      <c r="AY1040" s="256" t="s">
        <v>158</v>
      </c>
    </row>
    <row r="1041" s="2" customFormat="1" ht="16.5" customHeight="1">
      <c r="A1041" s="40"/>
      <c r="B1041" s="41"/>
      <c r="C1041" s="257" t="s">
        <v>1695</v>
      </c>
      <c r="D1041" s="257" t="s">
        <v>261</v>
      </c>
      <c r="E1041" s="258" t="s">
        <v>1696</v>
      </c>
      <c r="F1041" s="259" t="s">
        <v>1697</v>
      </c>
      <c r="G1041" s="260" t="s">
        <v>255</v>
      </c>
      <c r="H1041" s="261">
        <v>3.6629999999999998</v>
      </c>
      <c r="I1041" s="262"/>
      <c r="J1041" s="263">
        <f>ROUND(I1041*H1041,2)</f>
        <v>0</v>
      </c>
      <c r="K1041" s="259" t="s">
        <v>164</v>
      </c>
      <c r="L1041" s="264"/>
      <c r="M1041" s="265" t="s">
        <v>19</v>
      </c>
      <c r="N1041" s="266" t="s">
        <v>41</v>
      </c>
      <c r="O1041" s="86"/>
      <c r="P1041" s="215">
        <f>O1041*H1041</f>
        <v>0</v>
      </c>
      <c r="Q1041" s="215">
        <v>0.039579999999999997</v>
      </c>
      <c r="R1041" s="215">
        <f>Q1041*H1041</f>
        <v>0.14498153999999999</v>
      </c>
      <c r="S1041" s="215">
        <v>0</v>
      </c>
      <c r="T1041" s="216">
        <f>S1041*H1041</f>
        <v>0</v>
      </c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R1041" s="217" t="s">
        <v>360</v>
      </c>
      <c r="AT1041" s="217" t="s">
        <v>261</v>
      </c>
      <c r="AU1041" s="217" t="s">
        <v>80</v>
      </c>
      <c r="AY1041" s="19" t="s">
        <v>158</v>
      </c>
      <c r="BE1041" s="218">
        <f>IF(N1041="základní",J1041,0)</f>
        <v>0</v>
      </c>
      <c r="BF1041" s="218">
        <f>IF(N1041="snížená",J1041,0)</f>
        <v>0</v>
      </c>
      <c r="BG1041" s="218">
        <f>IF(N1041="zákl. přenesená",J1041,0)</f>
        <v>0</v>
      </c>
      <c r="BH1041" s="218">
        <f>IF(N1041="sníž. přenesená",J1041,0)</f>
        <v>0</v>
      </c>
      <c r="BI1041" s="218">
        <f>IF(N1041="nulová",J1041,0)</f>
        <v>0</v>
      </c>
      <c r="BJ1041" s="19" t="s">
        <v>78</v>
      </c>
      <c r="BK1041" s="218">
        <f>ROUND(I1041*H1041,2)</f>
        <v>0</v>
      </c>
      <c r="BL1041" s="19" t="s">
        <v>266</v>
      </c>
      <c r="BM1041" s="217" t="s">
        <v>1698</v>
      </c>
    </row>
    <row r="1042" s="2" customFormat="1" ht="21.75" customHeight="1">
      <c r="A1042" s="40"/>
      <c r="B1042" s="41"/>
      <c r="C1042" s="206" t="s">
        <v>1699</v>
      </c>
      <c r="D1042" s="206" t="s">
        <v>160</v>
      </c>
      <c r="E1042" s="207" t="s">
        <v>1700</v>
      </c>
      <c r="F1042" s="208" t="s">
        <v>1701</v>
      </c>
      <c r="G1042" s="209" t="s">
        <v>255</v>
      </c>
      <c r="H1042" s="210">
        <v>45.396999999999998</v>
      </c>
      <c r="I1042" s="211"/>
      <c r="J1042" s="212">
        <f>ROUND(I1042*H1042,2)</f>
        <v>0</v>
      </c>
      <c r="K1042" s="208" t="s">
        <v>164</v>
      </c>
      <c r="L1042" s="46"/>
      <c r="M1042" s="213" t="s">
        <v>19</v>
      </c>
      <c r="N1042" s="214" t="s">
        <v>41</v>
      </c>
      <c r="O1042" s="86"/>
      <c r="P1042" s="215">
        <f>O1042*H1042</f>
        <v>0</v>
      </c>
      <c r="Q1042" s="215">
        <v>0.00024792459999999999</v>
      </c>
      <c r="R1042" s="215">
        <f>Q1042*H1042</f>
        <v>0.0112550330662</v>
      </c>
      <c r="S1042" s="215">
        <v>0</v>
      </c>
      <c r="T1042" s="216">
        <f>S1042*H1042</f>
        <v>0</v>
      </c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R1042" s="217" t="s">
        <v>266</v>
      </c>
      <c r="AT1042" s="217" t="s">
        <v>160</v>
      </c>
      <c r="AU1042" s="217" t="s">
        <v>80</v>
      </c>
      <c r="AY1042" s="19" t="s">
        <v>158</v>
      </c>
      <c r="BE1042" s="218">
        <f>IF(N1042="základní",J1042,0)</f>
        <v>0</v>
      </c>
      <c r="BF1042" s="218">
        <f>IF(N1042="snížená",J1042,0)</f>
        <v>0</v>
      </c>
      <c r="BG1042" s="218">
        <f>IF(N1042="zákl. přenesená",J1042,0)</f>
        <v>0</v>
      </c>
      <c r="BH1042" s="218">
        <f>IF(N1042="sníž. přenesená",J1042,0)</f>
        <v>0</v>
      </c>
      <c r="BI1042" s="218">
        <f>IF(N1042="nulová",J1042,0)</f>
        <v>0</v>
      </c>
      <c r="BJ1042" s="19" t="s">
        <v>78</v>
      </c>
      <c r="BK1042" s="218">
        <f>ROUND(I1042*H1042,2)</f>
        <v>0</v>
      </c>
      <c r="BL1042" s="19" t="s">
        <v>266</v>
      </c>
      <c r="BM1042" s="217" t="s">
        <v>1702</v>
      </c>
    </row>
    <row r="1043" s="2" customFormat="1">
      <c r="A1043" s="40"/>
      <c r="B1043" s="41"/>
      <c r="C1043" s="42"/>
      <c r="D1043" s="219" t="s">
        <v>167</v>
      </c>
      <c r="E1043" s="42"/>
      <c r="F1043" s="220" t="s">
        <v>1703</v>
      </c>
      <c r="G1043" s="42"/>
      <c r="H1043" s="42"/>
      <c r="I1043" s="221"/>
      <c r="J1043" s="42"/>
      <c r="K1043" s="42"/>
      <c r="L1043" s="46"/>
      <c r="M1043" s="222"/>
      <c r="N1043" s="223"/>
      <c r="O1043" s="86"/>
      <c r="P1043" s="86"/>
      <c r="Q1043" s="86"/>
      <c r="R1043" s="86"/>
      <c r="S1043" s="86"/>
      <c r="T1043" s="87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T1043" s="19" t="s">
        <v>167</v>
      </c>
      <c r="AU1043" s="19" t="s">
        <v>80</v>
      </c>
    </row>
    <row r="1044" s="14" customFormat="1">
      <c r="A1044" s="14"/>
      <c r="B1044" s="235"/>
      <c r="C1044" s="236"/>
      <c r="D1044" s="226" t="s">
        <v>169</v>
      </c>
      <c r="E1044" s="237" t="s">
        <v>19</v>
      </c>
      <c r="F1044" s="238" t="s">
        <v>1704</v>
      </c>
      <c r="G1044" s="236"/>
      <c r="H1044" s="239">
        <v>3.7789999999999999</v>
      </c>
      <c r="I1044" s="240"/>
      <c r="J1044" s="236"/>
      <c r="K1044" s="236"/>
      <c r="L1044" s="241"/>
      <c r="M1044" s="242"/>
      <c r="N1044" s="243"/>
      <c r="O1044" s="243"/>
      <c r="P1044" s="243"/>
      <c r="Q1044" s="243"/>
      <c r="R1044" s="243"/>
      <c r="S1044" s="243"/>
      <c r="T1044" s="24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45" t="s">
        <v>169</v>
      </c>
      <c r="AU1044" s="245" t="s">
        <v>80</v>
      </c>
      <c r="AV1044" s="14" t="s">
        <v>80</v>
      </c>
      <c r="AW1044" s="14" t="s">
        <v>32</v>
      </c>
      <c r="AX1044" s="14" t="s">
        <v>70</v>
      </c>
      <c r="AY1044" s="245" t="s">
        <v>158</v>
      </c>
    </row>
    <row r="1045" s="14" customFormat="1">
      <c r="A1045" s="14"/>
      <c r="B1045" s="235"/>
      <c r="C1045" s="236"/>
      <c r="D1045" s="226" t="s">
        <v>169</v>
      </c>
      <c r="E1045" s="237" t="s">
        <v>19</v>
      </c>
      <c r="F1045" s="238" t="s">
        <v>1705</v>
      </c>
      <c r="G1045" s="236"/>
      <c r="H1045" s="239">
        <v>2.7250000000000001</v>
      </c>
      <c r="I1045" s="240"/>
      <c r="J1045" s="236"/>
      <c r="K1045" s="236"/>
      <c r="L1045" s="241"/>
      <c r="M1045" s="242"/>
      <c r="N1045" s="243"/>
      <c r="O1045" s="243"/>
      <c r="P1045" s="243"/>
      <c r="Q1045" s="243"/>
      <c r="R1045" s="243"/>
      <c r="S1045" s="243"/>
      <c r="T1045" s="24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45" t="s">
        <v>169</v>
      </c>
      <c r="AU1045" s="245" t="s">
        <v>80</v>
      </c>
      <c r="AV1045" s="14" t="s">
        <v>80</v>
      </c>
      <c r="AW1045" s="14" t="s">
        <v>32</v>
      </c>
      <c r="AX1045" s="14" t="s">
        <v>70</v>
      </c>
      <c r="AY1045" s="245" t="s">
        <v>158</v>
      </c>
    </row>
    <row r="1046" s="14" customFormat="1">
      <c r="A1046" s="14"/>
      <c r="B1046" s="235"/>
      <c r="C1046" s="236"/>
      <c r="D1046" s="226" t="s">
        <v>169</v>
      </c>
      <c r="E1046" s="237" t="s">
        <v>19</v>
      </c>
      <c r="F1046" s="238" t="s">
        <v>1706</v>
      </c>
      <c r="G1046" s="236"/>
      <c r="H1046" s="239">
        <v>2.2000000000000002</v>
      </c>
      <c r="I1046" s="240"/>
      <c r="J1046" s="236"/>
      <c r="K1046" s="236"/>
      <c r="L1046" s="241"/>
      <c r="M1046" s="242"/>
      <c r="N1046" s="243"/>
      <c r="O1046" s="243"/>
      <c r="P1046" s="243"/>
      <c r="Q1046" s="243"/>
      <c r="R1046" s="243"/>
      <c r="S1046" s="243"/>
      <c r="T1046" s="24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45" t="s">
        <v>169</v>
      </c>
      <c r="AU1046" s="245" t="s">
        <v>80</v>
      </c>
      <c r="AV1046" s="14" t="s">
        <v>80</v>
      </c>
      <c r="AW1046" s="14" t="s">
        <v>32</v>
      </c>
      <c r="AX1046" s="14" t="s">
        <v>70</v>
      </c>
      <c r="AY1046" s="245" t="s">
        <v>158</v>
      </c>
    </row>
    <row r="1047" s="14" customFormat="1">
      <c r="A1047" s="14"/>
      <c r="B1047" s="235"/>
      <c r="C1047" s="236"/>
      <c r="D1047" s="226" t="s">
        <v>169</v>
      </c>
      <c r="E1047" s="237" t="s">
        <v>19</v>
      </c>
      <c r="F1047" s="238" t="s">
        <v>1707</v>
      </c>
      <c r="G1047" s="236"/>
      <c r="H1047" s="239">
        <v>1.4870000000000001</v>
      </c>
      <c r="I1047" s="240"/>
      <c r="J1047" s="236"/>
      <c r="K1047" s="236"/>
      <c r="L1047" s="241"/>
      <c r="M1047" s="242"/>
      <c r="N1047" s="243"/>
      <c r="O1047" s="243"/>
      <c r="P1047" s="243"/>
      <c r="Q1047" s="243"/>
      <c r="R1047" s="243"/>
      <c r="S1047" s="243"/>
      <c r="T1047" s="24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45" t="s">
        <v>169</v>
      </c>
      <c r="AU1047" s="245" t="s">
        <v>80</v>
      </c>
      <c r="AV1047" s="14" t="s">
        <v>80</v>
      </c>
      <c r="AW1047" s="14" t="s">
        <v>32</v>
      </c>
      <c r="AX1047" s="14" t="s">
        <v>70</v>
      </c>
      <c r="AY1047" s="245" t="s">
        <v>158</v>
      </c>
    </row>
    <row r="1048" s="14" customFormat="1">
      <c r="A1048" s="14"/>
      <c r="B1048" s="235"/>
      <c r="C1048" s="236"/>
      <c r="D1048" s="226" t="s">
        <v>169</v>
      </c>
      <c r="E1048" s="237" t="s">
        <v>19</v>
      </c>
      <c r="F1048" s="238" t="s">
        <v>1708</v>
      </c>
      <c r="G1048" s="236"/>
      <c r="H1048" s="239">
        <v>13.32</v>
      </c>
      <c r="I1048" s="240"/>
      <c r="J1048" s="236"/>
      <c r="K1048" s="236"/>
      <c r="L1048" s="241"/>
      <c r="M1048" s="242"/>
      <c r="N1048" s="243"/>
      <c r="O1048" s="243"/>
      <c r="P1048" s="243"/>
      <c r="Q1048" s="243"/>
      <c r="R1048" s="243"/>
      <c r="S1048" s="243"/>
      <c r="T1048" s="24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45" t="s">
        <v>169</v>
      </c>
      <c r="AU1048" s="245" t="s">
        <v>80</v>
      </c>
      <c r="AV1048" s="14" t="s">
        <v>80</v>
      </c>
      <c r="AW1048" s="14" t="s">
        <v>32</v>
      </c>
      <c r="AX1048" s="14" t="s">
        <v>70</v>
      </c>
      <c r="AY1048" s="245" t="s">
        <v>158</v>
      </c>
    </row>
    <row r="1049" s="14" customFormat="1">
      <c r="A1049" s="14"/>
      <c r="B1049" s="235"/>
      <c r="C1049" s="236"/>
      <c r="D1049" s="226" t="s">
        <v>169</v>
      </c>
      <c r="E1049" s="237" t="s">
        <v>19</v>
      </c>
      <c r="F1049" s="238" t="s">
        <v>1709</v>
      </c>
      <c r="G1049" s="236"/>
      <c r="H1049" s="239">
        <v>5.8280000000000003</v>
      </c>
      <c r="I1049" s="240"/>
      <c r="J1049" s="236"/>
      <c r="K1049" s="236"/>
      <c r="L1049" s="241"/>
      <c r="M1049" s="242"/>
      <c r="N1049" s="243"/>
      <c r="O1049" s="243"/>
      <c r="P1049" s="243"/>
      <c r="Q1049" s="243"/>
      <c r="R1049" s="243"/>
      <c r="S1049" s="243"/>
      <c r="T1049" s="24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45" t="s">
        <v>169</v>
      </c>
      <c r="AU1049" s="245" t="s">
        <v>80</v>
      </c>
      <c r="AV1049" s="14" t="s">
        <v>80</v>
      </c>
      <c r="AW1049" s="14" t="s">
        <v>32</v>
      </c>
      <c r="AX1049" s="14" t="s">
        <v>70</v>
      </c>
      <c r="AY1049" s="245" t="s">
        <v>158</v>
      </c>
    </row>
    <row r="1050" s="14" customFormat="1">
      <c r="A1050" s="14"/>
      <c r="B1050" s="235"/>
      <c r="C1050" s="236"/>
      <c r="D1050" s="226" t="s">
        <v>169</v>
      </c>
      <c r="E1050" s="237" t="s">
        <v>19</v>
      </c>
      <c r="F1050" s="238" t="s">
        <v>1710</v>
      </c>
      <c r="G1050" s="236"/>
      <c r="H1050" s="239">
        <v>4.9580000000000002</v>
      </c>
      <c r="I1050" s="240"/>
      <c r="J1050" s="236"/>
      <c r="K1050" s="236"/>
      <c r="L1050" s="241"/>
      <c r="M1050" s="242"/>
      <c r="N1050" s="243"/>
      <c r="O1050" s="243"/>
      <c r="P1050" s="243"/>
      <c r="Q1050" s="243"/>
      <c r="R1050" s="243"/>
      <c r="S1050" s="243"/>
      <c r="T1050" s="24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45" t="s">
        <v>169</v>
      </c>
      <c r="AU1050" s="245" t="s">
        <v>80</v>
      </c>
      <c r="AV1050" s="14" t="s">
        <v>80</v>
      </c>
      <c r="AW1050" s="14" t="s">
        <v>32</v>
      </c>
      <c r="AX1050" s="14" t="s">
        <v>70</v>
      </c>
      <c r="AY1050" s="245" t="s">
        <v>158</v>
      </c>
    </row>
    <row r="1051" s="14" customFormat="1">
      <c r="A1051" s="14"/>
      <c r="B1051" s="235"/>
      <c r="C1051" s="236"/>
      <c r="D1051" s="226" t="s">
        <v>169</v>
      </c>
      <c r="E1051" s="237" t="s">
        <v>19</v>
      </c>
      <c r="F1051" s="238" t="s">
        <v>1711</v>
      </c>
      <c r="G1051" s="236"/>
      <c r="H1051" s="239">
        <v>11.1</v>
      </c>
      <c r="I1051" s="240"/>
      <c r="J1051" s="236"/>
      <c r="K1051" s="236"/>
      <c r="L1051" s="241"/>
      <c r="M1051" s="242"/>
      <c r="N1051" s="243"/>
      <c r="O1051" s="243"/>
      <c r="P1051" s="243"/>
      <c r="Q1051" s="243"/>
      <c r="R1051" s="243"/>
      <c r="S1051" s="243"/>
      <c r="T1051" s="24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45" t="s">
        <v>169</v>
      </c>
      <c r="AU1051" s="245" t="s">
        <v>80</v>
      </c>
      <c r="AV1051" s="14" t="s">
        <v>80</v>
      </c>
      <c r="AW1051" s="14" t="s">
        <v>32</v>
      </c>
      <c r="AX1051" s="14" t="s">
        <v>70</v>
      </c>
      <c r="AY1051" s="245" t="s">
        <v>158</v>
      </c>
    </row>
    <row r="1052" s="15" customFormat="1">
      <c r="A1052" s="15"/>
      <c r="B1052" s="246"/>
      <c r="C1052" s="247"/>
      <c r="D1052" s="226" t="s">
        <v>169</v>
      </c>
      <c r="E1052" s="248" t="s">
        <v>19</v>
      </c>
      <c r="F1052" s="249" t="s">
        <v>179</v>
      </c>
      <c r="G1052" s="247"/>
      <c r="H1052" s="250">
        <v>45.396999999999998</v>
      </c>
      <c r="I1052" s="251"/>
      <c r="J1052" s="247"/>
      <c r="K1052" s="247"/>
      <c r="L1052" s="252"/>
      <c r="M1052" s="253"/>
      <c r="N1052" s="254"/>
      <c r="O1052" s="254"/>
      <c r="P1052" s="254"/>
      <c r="Q1052" s="254"/>
      <c r="R1052" s="254"/>
      <c r="S1052" s="254"/>
      <c r="T1052" s="255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56" t="s">
        <v>169</v>
      </c>
      <c r="AU1052" s="256" t="s">
        <v>80</v>
      </c>
      <c r="AV1052" s="15" t="s">
        <v>165</v>
      </c>
      <c r="AW1052" s="15" t="s">
        <v>32</v>
      </c>
      <c r="AX1052" s="15" t="s">
        <v>78</v>
      </c>
      <c r="AY1052" s="256" t="s">
        <v>158</v>
      </c>
    </row>
    <row r="1053" s="2" customFormat="1" ht="16.5" customHeight="1">
      <c r="A1053" s="40"/>
      <c r="B1053" s="41"/>
      <c r="C1053" s="257" t="s">
        <v>1712</v>
      </c>
      <c r="D1053" s="257" t="s">
        <v>261</v>
      </c>
      <c r="E1053" s="258" t="s">
        <v>1713</v>
      </c>
      <c r="F1053" s="259" t="s">
        <v>1714</v>
      </c>
      <c r="G1053" s="260" t="s">
        <v>255</v>
      </c>
      <c r="H1053" s="261">
        <v>45.396999999999998</v>
      </c>
      <c r="I1053" s="262"/>
      <c r="J1053" s="263">
        <f>ROUND(I1053*H1053,2)</f>
        <v>0</v>
      </c>
      <c r="K1053" s="259" t="s">
        <v>164</v>
      </c>
      <c r="L1053" s="264"/>
      <c r="M1053" s="265" t="s">
        <v>19</v>
      </c>
      <c r="N1053" s="266" t="s">
        <v>41</v>
      </c>
      <c r="O1053" s="86"/>
      <c r="P1053" s="215">
        <f>O1053*H1053</f>
        <v>0</v>
      </c>
      <c r="Q1053" s="215">
        <v>0.037960000000000001</v>
      </c>
      <c r="R1053" s="215">
        <f>Q1053*H1053</f>
        <v>1.72327012</v>
      </c>
      <c r="S1053" s="215">
        <v>0</v>
      </c>
      <c r="T1053" s="216">
        <f>S1053*H1053</f>
        <v>0</v>
      </c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R1053" s="217" t="s">
        <v>360</v>
      </c>
      <c r="AT1053" s="217" t="s">
        <v>261</v>
      </c>
      <c r="AU1053" s="217" t="s">
        <v>80</v>
      </c>
      <c r="AY1053" s="19" t="s">
        <v>158</v>
      </c>
      <c r="BE1053" s="218">
        <f>IF(N1053="základní",J1053,0)</f>
        <v>0</v>
      </c>
      <c r="BF1053" s="218">
        <f>IF(N1053="snížená",J1053,0)</f>
        <v>0</v>
      </c>
      <c r="BG1053" s="218">
        <f>IF(N1053="zákl. přenesená",J1053,0)</f>
        <v>0</v>
      </c>
      <c r="BH1053" s="218">
        <f>IF(N1053="sníž. přenesená",J1053,0)</f>
        <v>0</v>
      </c>
      <c r="BI1053" s="218">
        <f>IF(N1053="nulová",J1053,0)</f>
        <v>0</v>
      </c>
      <c r="BJ1053" s="19" t="s">
        <v>78</v>
      </c>
      <c r="BK1053" s="218">
        <f>ROUND(I1053*H1053,2)</f>
        <v>0</v>
      </c>
      <c r="BL1053" s="19" t="s">
        <v>266</v>
      </c>
      <c r="BM1053" s="217" t="s">
        <v>1715</v>
      </c>
    </row>
    <row r="1054" s="2" customFormat="1" ht="16.5" customHeight="1">
      <c r="A1054" s="40"/>
      <c r="B1054" s="41"/>
      <c r="C1054" s="206" t="s">
        <v>1716</v>
      </c>
      <c r="D1054" s="206" t="s">
        <v>160</v>
      </c>
      <c r="E1054" s="207" t="s">
        <v>1717</v>
      </c>
      <c r="F1054" s="208" t="s">
        <v>1718</v>
      </c>
      <c r="G1054" s="209" t="s">
        <v>369</v>
      </c>
      <c r="H1054" s="210">
        <v>3</v>
      </c>
      <c r="I1054" s="211"/>
      <c r="J1054" s="212">
        <f>ROUND(I1054*H1054,2)</f>
        <v>0</v>
      </c>
      <c r="K1054" s="208" t="s">
        <v>164</v>
      </c>
      <c r="L1054" s="46"/>
      <c r="M1054" s="213" t="s">
        <v>19</v>
      </c>
      <c r="N1054" s="214" t="s">
        <v>41</v>
      </c>
      <c r="O1054" s="86"/>
      <c r="P1054" s="215">
        <f>O1054*H1054</f>
        <v>0</v>
      </c>
      <c r="Q1054" s="215">
        <v>0.00025999999999999998</v>
      </c>
      <c r="R1054" s="215">
        <f>Q1054*H1054</f>
        <v>0.00077999999999999988</v>
      </c>
      <c r="S1054" s="215">
        <v>0</v>
      </c>
      <c r="T1054" s="216">
        <f>S1054*H1054</f>
        <v>0</v>
      </c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R1054" s="217" t="s">
        <v>266</v>
      </c>
      <c r="AT1054" s="217" t="s">
        <v>160</v>
      </c>
      <c r="AU1054" s="217" t="s">
        <v>80</v>
      </c>
      <c r="AY1054" s="19" t="s">
        <v>158</v>
      </c>
      <c r="BE1054" s="218">
        <f>IF(N1054="základní",J1054,0)</f>
        <v>0</v>
      </c>
      <c r="BF1054" s="218">
        <f>IF(N1054="snížená",J1054,0)</f>
        <v>0</v>
      </c>
      <c r="BG1054" s="218">
        <f>IF(N1054="zákl. přenesená",J1054,0)</f>
        <v>0</v>
      </c>
      <c r="BH1054" s="218">
        <f>IF(N1054="sníž. přenesená",J1054,0)</f>
        <v>0</v>
      </c>
      <c r="BI1054" s="218">
        <f>IF(N1054="nulová",J1054,0)</f>
        <v>0</v>
      </c>
      <c r="BJ1054" s="19" t="s">
        <v>78</v>
      </c>
      <c r="BK1054" s="218">
        <f>ROUND(I1054*H1054,2)</f>
        <v>0</v>
      </c>
      <c r="BL1054" s="19" t="s">
        <v>266</v>
      </c>
      <c r="BM1054" s="217" t="s">
        <v>1719</v>
      </c>
    </row>
    <row r="1055" s="2" customFormat="1">
      <c r="A1055" s="40"/>
      <c r="B1055" s="41"/>
      <c r="C1055" s="42"/>
      <c r="D1055" s="219" t="s">
        <v>167</v>
      </c>
      <c r="E1055" s="42"/>
      <c r="F1055" s="220" t="s">
        <v>1720</v>
      </c>
      <c r="G1055" s="42"/>
      <c r="H1055" s="42"/>
      <c r="I1055" s="221"/>
      <c r="J1055" s="42"/>
      <c r="K1055" s="42"/>
      <c r="L1055" s="46"/>
      <c r="M1055" s="222"/>
      <c r="N1055" s="223"/>
      <c r="O1055" s="86"/>
      <c r="P1055" s="86"/>
      <c r="Q1055" s="86"/>
      <c r="R1055" s="86"/>
      <c r="S1055" s="86"/>
      <c r="T1055" s="87"/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T1055" s="19" t="s">
        <v>167</v>
      </c>
      <c r="AU1055" s="19" t="s">
        <v>80</v>
      </c>
    </row>
    <row r="1056" s="14" customFormat="1">
      <c r="A1056" s="14"/>
      <c r="B1056" s="235"/>
      <c r="C1056" s="236"/>
      <c r="D1056" s="226" t="s">
        <v>169</v>
      </c>
      <c r="E1056" s="237" t="s">
        <v>19</v>
      </c>
      <c r="F1056" s="238" t="s">
        <v>180</v>
      </c>
      <c r="G1056" s="236"/>
      <c r="H1056" s="239">
        <v>3</v>
      </c>
      <c r="I1056" s="240"/>
      <c r="J1056" s="236"/>
      <c r="K1056" s="236"/>
      <c r="L1056" s="241"/>
      <c r="M1056" s="242"/>
      <c r="N1056" s="243"/>
      <c r="O1056" s="243"/>
      <c r="P1056" s="243"/>
      <c r="Q1056" s="243"/>
      <c r="R1056" s="243"/>
      <c r="S1056" s="243"/>
      <c r="T1056" s="24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45" t="s">
        <v>169</v>
      </c>
      <c r="AU1056" s="245" t="s">
        <v>80</v>
      </c>
      <c r="AV1056" s="14" t="s">
        <v>80</v>
      </c>
      <c r="AW1056" s="14" t="s">
        <v>32</v>
      </c>
      <c r="AX1056" s="14" t="s">
        <v>78</v>
      </c>
      <c r="AY1056" s="245" t="s">
        <v>158</v>
      </c>
    </row>
    <row r="1057" s="2" customFormat="1" ht="16.5" customHeight="1">
      <c r="A1057" s="40"/>
      <c r="B1057" s="41"/>
      <c r="C1057" s="257" t="s">
        <v>1721</v>
      </c>
      <c r="D1057" s="257" t="s">
        <v>261</v>
      </c>
      <c r="E1057" s="258" t="s">
        <v>1722</v>
      </c>
      <c r="F1057" s="259" t="s">
        <v>1723</v>
      </c>
      <c r="G1057" s="260" t="s">
        <v>255</v>
      </c>
      <c r="H1057" s="261">
        <v>2.0129999999999999</v>
      </c>
      <c r="I1057" s="262"/>
      <c r="J1057" s="263">
        <f>ROUND(I1057*H1057,2)</f>
        <v>0</v>
      </c>
      <c r="K1057" s="259" t="s">
        <v>164</v>
      </c>
      <c r="L1057" s="264"/>
      <c r="M1057" s="265" t="s">
        <v>19</v>
      </c>
      <c r="N1057" s="266" t="s">
        <v>41</v>
      </c>
      <c r="O1057" s="86"/>
      <c r="P1057" s="215">
        <f>O1057*H1057</f>
        <v>0</v>
      </c>
      <c r="Q1057" s="215">
        <v>0.045830000000000003</v>
      </c>
      <c r="R1057" s="215">
        <f>Q1057*H1057</f>
        <v>0.092255790000000004</v>
      </c>
      <c r="S1057" s="215">
        <v>0</v>
      </c>
      <c r="T1057" s="216">
        <f>S1057*H1057</f>
        <v>0</v>
      </c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R1057" s="217" t="s">
        <v>360</v>
      </c>
      <c r="AT1057" s="217" t="s">
        <v>261</v>
      </c>
      <c r="AU1057" s="217" t="s">
        <v>80</v>
      </c>
      <c r="AY1057" s="19" t="s">
        <v>158</v>
      </c>
      <c r="BE1057" s="218">
        <f>IF(N1057="základní",J1057,0)</f>
        <v>0</v>
      </c>
      <c r="BF1057" s="218">
        <f>IF(N1057="snížená",J1057,0)</f>
        <v>0</v>
      </c>
      <c r="BG1057" s="218">
        <f>IF(N1057="zákl. přenesená",J1057,0)</f>
        <v>0</v>
      </c>
      <c r="BH1057" s="218">
        <f>IF(N1057="sníž. přenesená",J1057,0)</f>
        <v>0</v>
      </c>
      <c r="BI1057" s="218">
        <f>IF(N1057="nulová",J1057,0)</f>
        <v>0</v>
      </c>
      <c r="BJ1057" s="19" t="s">
        <v>78</v>
      </c>
      <c r="BK1057" s="218">
        <f>ROUND(I1057*H1057,2)</f>
        <v>0</v>
      </c>
      <c r="BL1057" s="19" t="s">
        <v>266</v>
      </c>
      <c r="BM1057" s="217" t="s">
        <v>1724</v>
      </c>
    </row>
    <row r="1058" s="14" customFormat="1">
      <c r="A1058" s="14"/>
      <c r="B1058" s="235"/>
      <c r="C1058" s="236"/>
      <c r="D1058" s="226" t="s">
        <v>169</v>
      </c>
      <c r="E1058" s="237" t="s">
        <v>19</v>
      </c>
      <c r="F1058" s="238" t="s">
        <v>1725</v>
      </c>
      <c r="G1058" s="236"/>
      <c r="H1058" s="239">
        <v>2.0129999999999999</v>
      </c>
      <c r="I1058" s="240"/>
      <c r="J1058" s="236"/>
      <c r="K1058" s="236"/>
      <c r="L1058" s="241"/>
      <c r="M1058" s="242"/>
      <c r="N1058" s="243"/>
      <c r="O1058" s="243"/>
      <c r="P1058" s="243"/>
      <c r="Q1058" s="243"/>
      <c r="R1058" s="243"/>
      <c r="S1058" s="243"/>
      <c r="T1058" s="24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45" t="s">
        <v>169</v>
      </c>
      <c r="AU1058" s="245" t="s">
        <v>80</v>
      </c>
      <c r="AV1058" s="14" t="s">
        <v>80</v>
      </c>
      <c r="AW1058" s="14" t="s">
        <v>32</v>
      </c>
      <c r="AX1058" s="14" t="s">
        <v>78</v>
      </c>
      <c r="AY1058" s="245" t="s">
        <v>158</v>
      </c>
    </row>
    <row r="1059" s="2" customFormat="1" ht="21.75" customHeight="1">
      <c r="A1059" s="40"/>
      <c r="B1059" s="41"/>
      <c r="C1059" s="206" t="s">
        <v>1726</v>
      </c>
      <c r="D1059" s="206" t="s">
        <v>160</v>
      </c>
      <c r="E1059" s="207" t="s">
        <v>1727</v>
      </c>
      <c r="F1059" s="208" t="s">
        <v>1728</v>
      </c>
      <c r="G1059" s="209" t="s">
        <v>369</v>
      </c>
      <c r="H1059" s="210">
        <v>1</v>
      </c>
      <c r="I1059" s="211"/>
      <c r="J1059" s="212">
        <f>ROUND(I1059*H1059,2)</f>
        <v>0</v>
      </c>
      <c r="K1059" s="208" t="s">
        <v>164</v>
      </c>
      <c r="L1059" s="46"/>
      <c r="M1059" s="213" t="s">
        <v>19</v>
      </c>
      <c r="N1059" s="214" t="s">
        <v>41</v>
      </c>
      <c r="O1059" s="86"/>
      <c r="P1059" s="215">
        <f>O1059*H1059</f>
        <v>0</v>
      </c>
      <c r="Q1059" s="215">
        <v>0.00025438629999999999</v>
      </c>
      <c r="R1059" s="215">
        <f>Q1059*H1059</f>
        <v>0.00025438629999999999</v>
      </c>
      <c r="S1059" s="215">
        <v>0</v>
      </c>
      <c r="T1059" s="216">
        <f>S1059*H1059</f>
        <v>0</v>
      </c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R1059" s="217" t="s">
        <v>266</v>
      </c>
      <c r="AT1059" s="217" t="s">
        <v>160</v>
      </c>
      <c r="AU1059" s="217" t="s">
        <v>80</v>
      </c>
      <c r="AY1059" s="19" t="s">
        <v>158</v>
      </c>
      <c r="BE1059" s="218">
        <f>IF(N1059="základní",J1059,0)</f>
        <v>0</v>
      </c>
      <c r="BF1059" s="218">
        <f>IF(N1059="snížená",J1059,0)</f>
        <v>0</v>
      </c>
      <c r="BG1059" s="218">
        <f>IF(N1059="zákl. přenesená",J1059,0)</f>
        <v>0</v>
      </c>
      <c r="BH1059" s="218">
        <f>IF(N1059="sníž. přenesená",J1059,0)</f>
        <v>0</v>
      </c>
      <c r="BI1059" s="218">
        <f>IF(N1059="nulová",J1059,0)</f>
        <v>0</v>
      </c>
      <c r="BJ1059" s="19" t="s">
        <v>78</v>
      </c>
      <c r="BK1059" s="218">
        <f>ROUND(I1059*H1059,2)</f>
        <v>0</v>
      </c>
      <c r="BL1059" s="19" t="s">
        <v>266</v>
      </c>
      <c r="BM1059" s="217" t="s">
        <v>1729</v>
      </c>
    </row>
    <row r="1060" s="2" customFormat="1">
      <c r="A1060" s="40"/>
      <c r="B1060" s="41"/>
      <c r="C1060" s="42"/>
      <c r="D1060" s="219" t="s">
        <v>167</v>
      </c>
      <c r="E1060" s="42"/>
      <c r="F1060" s="220" t="s">
        <v>1730</v>
      </c>
      <c r="G1060" s="42"/>
      <c r="H1060" s="42"/>
      <c r="I1060" s="221"/>
      <c r="J1060" s="42"/>
      <c r="K1060" s="42"/>
      <c r="L1060" s="46"/>
      <c r="M1060" s="222"/>
      <c r="N1060" s="223"/>
      <c r="O1060" s="86"/>
      <c r="P1060" s="86"/>
      <c r="Q1060" s="86"/>
      <c r="R1060" s="86"/>
      <c r="S1060" s="86"/>
      <c r="T1060" s="87"/>
      <c r="U1060" s="40"/>
      <c r="V1060" s="40"/>
      <c r="W1060" s="40"/>
      <c r="X1060" s="40"/>
      <c r="Y1060" s="40"/>
      <c r="Z1060" s="40"/>
      <c r="AA1060" s="40"/>
      <c r="AB1060" s="40"/>
      <c r="AC1060" s="40"/>
      <c r="AD1060" s="40"/>
      <c r="AE1060" s="40"/>
      <c r="AT1060" s="19" t="s">
        <v>167</v>
      </c>
      <c r="AU1060" s="19" t="s">
        <v>80</v>
      </c>
    </row>
    <row r="1061" s="2" customFormat="1" ht="16.5" customHeight="1">
      <c r="A1061" s="40"/>
      <c r="B1061" s="41"/>
      <c r="C1061" s="257" t="s">
        <v>1731</v>
      </c>
      <c r="D1061" s="257" t="s">
        <v>261</v>
      </c>
      <c r="E1061" s="258" t="s">
        <v>1732</v>
      </c>
      <c r="F1061" s="259" t="s">
        <v>1733</v>
      </c>
      <c r="G1061" s="260" t="s">
        <v>369</v>
      </c>
      <c r="H1061" s="261">
        <v>1</v>
      </c>
      <c r="I1061" s="262"/>
      <c r="J1061" s="263">
        <f>ROUND(I1061*H1061,2)</f>
        <v>0</v>
      </c>
      <c r="K1061" s="259" t="s">
        <v>164</v>
      </c>
      <c r="L1061" s="264"/>
      <c r="M1061" s="265" t="s">
        <v>19</v>
      </c>
      <c r="N1061" s="266" t="s">
        <v>41</v>
      </c>
      <c r="O1061" s="86"/>
      <c r="P1061" s="215">
        <f>O1061*H1061</f>
        <v>0</v>
      </c>
      <c r="Q1061" s="215">
        <v>0.035999999999999997</v>
      </c>
      <c r="R1061" s="215">
        <f>Q1061*H1061</f>
        <v>0.035999999999999997</v>
      </c>
      <c r="S1061" s="215">
        <v>0</v>
      </c>
      <c r="T1061" s="216">
        <f>S1061*H1061</f>
        <v>0</v>
      </c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R1061" s="217" t="s">
        <v>360</v>
      </c>
      <c r="AT1061" s="217" t="s">
        <v>261</v>
      </c>
      <c r="AU1061" s="217" t="s">
        <v>80</v>
      </c>
      <c r="AY1061" s="19" t="s">
        <v>158</v>
      </c>
      <c r="BE1061" s="218">
        <f>IF(N1061="základní",J1061,0)</f>
        <v>0</v>
      </c>
      <c r="BF1061" s="218">
        <f>IF(N1061="snížená",J1061,0)</f>
        <v>0</v>
      </c>
      <c r="BG1061" s="218">
        <f>IF(N1061="zákl. přenesená",J1061,0)</f>
        <v>0</v>
      </c>
      <c r="BH1061" s="218">
        <f>IF(N1061="sníž. přenesená",J1061,0)</f>
        <v>0</v>
      </c>
      <c r="BI1061" s="218">
        <f>IF(N1061="nulová",J1061,0)</f>
        <v>0</v>
      </c>
      <c r="BJ1061" s="19" t="s">
        <v>78</v>
      </c>
      <c r="BK1061" s="218">
        <f>ROUND(I1061*H1061,2)</f>
        <v>0</v>
      </c>
      <c r="BL1061" s="19" t="s">
        <v>266</v>
      </c>
      <c r="BM1061" s="217" t="s">
        <v>1734</v>
      </c>
    </row>
    <row r="1062" s="2" customFormat="1" ht="24.15" customHeight="1">
      <c r="A1062" s="40"/>
      <c r="B1062" s="41"/>
      <c r="C1062" s="206" t="s">
        <v>1735</v>
      </c>
      <c r="D1062" s="206" t="s">
        <v>160</v>
      </c>
      <c r="E1062" s="207" t="s">
        <v>1736</v>
      </c>
      <c r="F1062" s="208" t="s">
        <v>1737</v>
      </c>
      <c r="G1062" s="209" t="s">
        <v>369</v>
      </c>
      <c r="H1062" s="210">
        <v>2</v>
      </c>
      <c r="I1062" s="211"/>
      <c r="J1062" s="212">
        <f>ROUND(I1062*H1062,2)</f>
        <v>0</v>
      </c>
      <c r="K1062" s="208" t="s">
        <v>164</v>
      </c>
      <c r="L1062" s="46"/>
      <c r="M1062" s="213" t="s">
        <v>19</v>
      </c>
      <c r="N1062" s="214" t="s">
        <v>41</v>
      </c>
      <c r="O1062" s="86"/>
      <c r="P1062" s="215">
        <f>O1062*H1062</f>
        <v>0</v>
      </c>
      <c r="Q1062" s="215">
        <v>0</v>
      </c>
      <c r="R1062" s="215">
        <f>Q1062*H1062</f>
        <v>0</v>
      </c>
      <c r="S1062" s="215">
        <v>0</v>
      </c>
      <c r="T1062" s="216">
        <f>S1062*H1062</f>
        <v>0</v>
      </c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R1062" s="217" t="s">
        <v>266</v>
      </c>
      <c r="AT1062" s="217" t="s">
        <v>160</v>
      </c>
      <c r="AU1062" s="217" t="s">
        <v>80</v>
      </c>
      <c r="AY1062" s="19" t="s">
        <v>158</v>
      </c>
      <c r="BE1062" s="218">
        <f>IF(N1062="základní",J1062,0)</f>
        <v>0</v>
      </c>
      <c r="BF1062" s="218">
        <f>IF(N1062="snížená",J1062,0)</f>
        <v>0</v>
      </c>
      <c r="BG1062" s="218">
        <f>IF(N1062="zákl. přenesená",J1062,0)</f>
        <v>0</v>
      </c>
      <c r="BH1062" s="218">
        <f>IF(N1062="sníž. přenesená",J1062,0)</f>
        <v>0</v>
      </c>
      <c r="BI1062" s="218">
        <f>IF(N1062="nulová",J1062,0)</f>
        <v>0</v>
      </c>
      <c r="BJ1062" s="19" t="s">
        <v>78</v>
      </c>
      <c r="BK1062" s="218">
        <f>ROUND(I1062*H1062,2)</f>
        <v>0</v>
      </c>
      <c r="BL1062" s="19" t="s">
        <v>266</v>
      </c>
      <c r="BM1062" s="217" t="s">
        <v>1738</v>
      </c>
    </row>
    <row r="1063" s="2" customFormat="1">
      <c r="A1063" s="40"/>
      <c r="B1063" s="41"/>
      <c r="C1063" s="42"/>
      <c r="D1063" s="219" t="s">
        <v>167</v>
      </c>
      <c r="E1063" s="42"/>
      <c r="F1063" s="220" t="s">
        <v>1739</v>
      </c>
      <c r="G1063" s="42"/>
      <c r="H1063" s="42"/>
      <c r="I1063" s="221"/>
      <c r="J1063" s="42"/>
      <c r="K1063" s="42"/>
      <c r="L1063" s="46"/>
      <c r="M1063" s="222"/>
      <c r="N1063" s="223"/>
      <c r="O1063" s="86"/>
      <c r="P1063" s="86"/>
      <c r="Q1063" s="86"/>
      <c r="R1063" s="86"/>
      <c r="S1063" s="86"/>
      <c r="T1063" s="87"/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T1063" s="19" t="s">
        <v>167</v>
      </c>
      <c r="AU1063" s="19" t="s">
        <v>80</v>
      </c>
    </row>
    <row r="1064" s="2" customFormat="1" ht="21.75" customHeight="1">
      <c r="A1064" s="40"/>
      <c r="B1064" s="41"/>
      <c r="C1064" s="257" t="s">
        <v>1740</v>
      </c>
      <c r="D1064" s="257" t="s">
        <v>261</v>
      </c>
      <c r="E1064" s="258" t="s">
        <v>1741</v>
      </c>
      <c r="F1064" s="259" t="s">
        <v>1742</v>
      </c>
      <c r="G1064" s="260" t="s">
        <v>369</v>
      </c>
      <c r="H1064" s="261">
        <v>2</v>
      </c>
      <c r="I1064" s="262"/>
      <c r="J1064" s="263">
        <f>ROUND(I1064*H1064,2)</f>
        <v>0</v>
      </c>
      <c r="K1064" s="259" t="s">
        <v>164</v>
      </c>
      <c r="L1064" s="264"/>
      <c r="M1064" s="265" t="s">
        <v>19</v>
      </c>
      <c r="N1064" s="266" t="s">
        <v>41</v>
      </c>
      <c r="O1064" s="86"/>
      <c r="P1064" s="215">
        <f>O1064*H1064</f>
        <v>0</v>
      </c>
      <c r="Q1064" s="215">
        <v>0.021600000000000001</v>
      </c>
      <c r="R1064" s="215">
        <f>Q1064*H1064</f>
        <v>0.043200000000000002</v>
      </c>
      <c r="S1064" s="215">
        <v>0</v>
      </c>
      <c r="T1064" s="216">
        <f>S1064*H1064</f>
        <v>0</v>
      </c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R1064" s="217" t="s">
        <v>360</v>
      </c>
      <c r="AT1064" s="217" t="s">
        <v>261</v>
      </c>
      <c r="AU1064" s="217" t="s">
        <v>80</v>
      </c>
      <c r="AY1064" s="19" t="s">
        <v>158</v>
      </c>
      <c r="BE1064" s="218">
        <f>IF(N1064="základní",J1064,0)</f>
        <v>0</v>
      </c>
      <c r="BF1064" s="218">
        <f>IF(N1064="snížená",J1064,0)</f>
        <v>0</v>
      </c>
      <c r="BG1064" s="218">
        <f>IF(N1064="zákl. přenesená",J1064,0)</f>
        <v>0</v>
      </c>
      <c r="BH1064" s="218">
        <f>IF(N1064="sníž. přenesená",J1064,0)</f>
        <v>0</v>
      </c>
      <c r="BI1064" s="218">
        <f>IF(N1064="nulová",J1064,0)</f>
        <v>0</v>
      </c>
      <c r="BJ1064" s="19" t="s">
        <v>78</v>
      </c>
      <c r="BK1064" s="218">
        <f>ROUND(I1064*H1064,2)</f>
        <v>0</v>
      </c>
      <c r="BL1064" s="19" t="s">
        <v>266</v>
      </c>
      <c r="BM1064" s="217" t="s">
        <v>1743</v>
      </c>
    </row>
    <row r="1065" s="2" customFormat="1" ht="24.15" customHeight="1">
      <c r="A1065" s="40"/>
      <c r="B1065" s="41"/>
      <c r="C1065" s="206" t="s">
        <v>1744</v>
      </c>
      <c r="D1065" s="206" t="s">
        <v>160</v>
      </c>
      <c r="E1065" s="207" t="s">
        <v>1745</v>
      </c>
      <c r="F1065" s="208" t="s">
        <v>1746</v>
      </c>
      <c r="G1065" s="209" t="s">
        <v>369</v>
      </c>
      <c r="H1065" s="210">
        <v>2</v>
      </c>
      <c r="I1065" s="211"/>
      <c r="J1065" s="212">
        <f>ROUND(I1065*H1065,2)</f>
        <v>0</v>
      </c>
      <c r="K1065" s="208" t="s">
        <v>164</v>
      </c>
      <c r="L1065" s="46"/>
      <c r="M1065" s="213" t="s">
        <v>19</v>
      </c>
      <c r="N1065" s="214" t="s">
        <v>41</v>
      </c>
      <c r="O1065" s="86"/>
      <c r="P1065" s="215">
        <f>O1065*H1065</f>
        <v>0</v>
      </c>
      <c r="Q1065" s="215">
        <v>0</v>
      </c>
      <c r="R1065" s="215">
        <f>Q1065*H1065</f>
        <v>0</v>
      </c>
      <c r="S1065" s="215">
        <v>0</v>
      </c>
      <c r="T1065" s="216">
        <f>S1065*H1065</f>
        <v>0</v>
      </c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R1065" s="217" t="s">
        <v>266</v>
      </c>
      <c r="AT1065" s="217" t="s">
        <v>160</v>
      </c>
      <c r="AU1065" s="217" t="s">
        <v>80</v>
      </c>
      <c r="AY1065" s="19" t="s">
        <v>158</v>
      </c>
      <c r="BE1065" s="218">
        <f>IF(N1065="základní",J1065,0)</f>
        <v>0</v>
      </c>
      <c r="BF1065" s="218">
        <f>IF(N1065="snížená",J1065,0)</f>
        <v>0</v>
      </c>
      <c r="BG1065" s="218">
        <f>IF(N1065="zákl. přenesená",J1065,0)</f>
        <v>0</v>
      </c>
      <c r="BH1065" s="218">
        <f>IF(N1065="sníž. přenesená",J1065,0)</f>
        <v>0</v>
      </c>
      <c r="BI1065" s="218">
        <f>IF(N1065="nulová",J1065,0)</f>
        <v>0</v>
      </c>
      <c r="BJ1065" s="19" t="s">
        <v>78</v>
      </c>
      <c r="BK1065" s="218">
        <f>ROUND(I1065*H1065,2)</f>
        <v>0</v>
      </c>
      <c r="BL1065" s="19" t="s">
        <v>266</v>
      </c>
      <c r="BM1065" s="217" t="s">
        <v>1747</v>
      </c>
    </row>
    <row r="1066" s="2" customFormat="1">
      <c r="A1066" s="40"/>
      <c r="B1066" s="41"/>
      <c r="C1066" s="42"/>
      <c r="D1066" s="219" t="s">
        <v>167</v>
      </c>
      <c r="E1066" s="42"/>
      <c r="F1066" s="220" t="s">
        <v>1748</v>
      </c>
      <c r="G1066" s="42"/>
      <c r="H1066" s="42"/>
      <c r="I1066" s="221"/>
      <c r="J1066" s="42"/>
      <c r="K1066" s="42"/>
      <c r="L1066" s="46"/>
      <c r="M1066" s="222"/>
      <c r="N1066" s="223"/>
      <c r="O1066" s="86"/>
      <c r="P1066" s="86"/>
      <c r="Q1066" s="86"/>
      <c r="R1066" s="86"/>
      <c r="S1066" s="86"/>
      <c r="T1066" s="87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T1066" s="19" t="s">
        <v>167</v>
      </c>
      <c r="AU1066" s="19" t="s">
        <v>80</v>
      </c>
    </row>
    <row r="1067" s="2" customFormat="1" ht="21.75" customHeight="1">
      <c r="A1067" s="40"/>
      <c r="B1067" s="41"/>
      <c r="C1067" s="257" t="s">
        <v>1749</v>
      </c>
      <c r="D1067" s="257" t="s">
        <v>261</v>
      </c>
      <c r="E1067" s="258" t="s">
        <v>1750</v>
      </c>
      <c r="F1067" s="259" t="s">
        <v>1751</v>
      </c>
      <c r="G1067" s="260" t="s">
        <v>369</v>
      </c>
      <c r="H1067" s="261">
        <v>2</v>
      </c>
      <c r="I1067" s="262"/>
      <c r="J1067" s="263">
        <f>ROUND(I1067*H1067,2)</f>
        <v>0</v>
      </c>
      <c r="K1067" s="259" t="s">
        <v>164</v>
      </c>
      <c r="L1067" s="264"/>
      <c r="M1067" s="265" t="s">
        <v>19</v>
      </c>
      <c r="N1067" s="266" t="s">
        <v>41</v>
      </c>
      <c r="O1067" s="86"/>
      <c r="P1067" s="215">
        <f>O1067*H1067</f>
        <v>0</v>
      </c>
      <c r="Q1067" s="215">
        <v>0.024299999999999999</v>
      </c>
      <c r="R1067" s="215">
        <f>Q1067*H1067</f>
        <v>0.048599999999999997</v>
      </c>
      <c r="S1067" s="215">
        <v>0</v>
      </c>
      <c r="T1067" s="216">
        <f>S1067*H1067</f>
        <v>0</v>
      </c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R1067" s="217" t="s">
        <v>360</v>
      </c>
      <c r="AT1067" s="217" t="s">
        <v>261</v>
      </c>
      <c r="AU1067" s="217" t="s">
        <v>80</v>
      </c>
      <c r="AY1067" s="19" t="s">
        <v>158</v>
      </c>
      <c r="BE1067" s="218">
        <f>IF(N1067="základní",J1067,0)</f>
        <v>0</v>
      </c>
      <c r="BF1067" s="218">
        <f>IF(N1067="snížená",J1067,0)</f>
        <v>0</v>
      </c>
      <c r="BG1067" s="218">
        <f>IF(N1067="zákl. přenesená",J1067,0)</f>
        <v>0</v>
      </c>
      <c r="BH1067" s="218">
        <f>IF(N1067="sníž. přenesená",J1067,0)</f>
        <v>0</v>
      </c>
      <c r="BI1067" s="218">
        <f>IF(N1067="nulová",J1067,0)</f>
        <v>0</v>
      </c>
      <c r="BJ1067" s="19" t="s">
        <v>78</v>
      </c>
      <c r="BK1067" s="218">
        <f>ROUND(I1067*H1067,2)</f>
        <v>0</v>
      </c>
      <c r="BL1067" s="19" t="s">
        <v>266</v>
      </c>
      <c r="BM1067" s="217" t="s">
        <v>1752</v>
      </c>
    </row>
    <row r="1068" s="2" customFormat="1" ht="24.15" customHeight="1">
      <c r="A1068" s="40"/>
      <c r="B1068" s="41"/>
      <c r="C1068" s="206" t="s">
        <v>1753</v>
      </c>
      <c r="D1068" s="206" t="s">
        <v>160</v>
      </c>
      <c r="E1068" s="207" t="s">
        <v>1754</v>
      </c>
      <c r="F1068" s="208" t="s">
        <v>1755</v>
      </c>
      <c r="G1068" s="209" t="s">
        <v>369</v>
      </c>
      <c r="H1068" s="210">
        <v>4</v>
      </c>
      <c r="I1068" s="211"/>
      <c r="J1068" s="212">
        <f>ROUND(I1068*H1068,2)</f>
        <v>0</v>
      </c>
      <c r="K1068" s="208" t="s">
        <v>164</v>
      </c>
      <c r="L1068" s="46"/>
      <c r="M1068" s="213" t="s">
        <v>19</v>
      </c>
      <c r="N1068" s="214" t="s">
        <v>41</v>
      </c>
      <c r="O1068" s="86"/>
      <c r="P1068" s="215">
        <f>O1068*H1068</f>
        <v>0</v>
      </c>
      <c r="Q1068" s="215">
        <v>0</v>
      </c>
      <c r="R1068" s="215">
        <f>Q1068*H1068</f>
        <v>0</v>
      </c>
      <c r="S1068" s="215">
        <v>0</v>
      </c>
      <c r="T1068" s="216">
        <f>S1068*H1068</f>
        <v>0</v>
      </c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R1068" s="217" t="s">
        <v>266</v>
      </c>
      <c r="AT1068" s="217" t="s">
        <v>160</v>
      </c>
      <c r="AU1068" s="217" t="s">
        <v>80</v>
      </c>
      <c r="AY1068" s="19" t="s">
        <v>158</v>
      </c>
      <c r="BE1068" s="218">
        <f>IF(N1068="základní",J1068,0)</f>
        <v>0</v>
      </c>
      <c r="BF1068" s="218">
        <f>IF(N1068="snížená",J1068,0)</f>
        <v>0</v>
      </c>
      <c r="BG1068" s="218">
        <f>IF(N1068="zákl. přenesená",J1068,0)</f>
        <v>0</v>
      </c>
      <c r="BH1068" s="218">
        <f>IF(N1068="sníž. přenesená",J1068,0)</f>
        <v>0</v>
      </c>
      <c r="BI1068" s="218">
        <f>IF(N1068="nulová",J1068,0)</f>
        <v>0</v>
      </c>
      <c r="BJ1068" s="19" t="s">
        <v>78</v>
      </c>
      <c r="BK1068" s="218">
        <f>ROUND(I1068*H1068,2)</f>
        <v>0</v>
      </c>
      <c r="BL1068" s="19" t="s">
        <v>266</v>
      </c>
      <c r="BM1068" s="217" t="s">
        <v>1756</v>
      </c>
    </row>
    <row r="1069" s="2" customFormat="1">
      <c r="A1069" s="40"/>
      <c r="B1069" s="41"/>
      <c r="C1069" s="42"/>
      <c r="D1069" s="219" t="s">
        <v>167</v>
      </c>
      <c r="E1069" s="42"/>
      <c r="F1069" s="220" t="s">
        <v>1757</v>
      </c>
      <c r="G1069" s="42"/>
      <c r="H1069" s="42"/>
      <c r="I1069" s="221"/>
      <c r="J1069" s="42"/>
      <c r="K1069" s="42"/>
      <c r="L1069" s="46"/>
      <c r="M1069" s="222"/>
      <c r="N1069" s="223"/>
      <c r="O1069" s="86"/>
      <c r="P1069" s="86"/>
      <c r="Q1069" s="86"/>
      <c r="R1069" s="86"/>
      <c r="S1069" s="86"/>
      <c r="T1069" s="87"/>
      <c r="U1069" s="40"/>
      <c r="V1069" s="40"/>
      <c r="W1069" s="40"/>
      <c r="X1069" s="40"/>
      <c r="Y1069" s="40"/>
      <c r="Z1069" s="40"/>
      <c r="AA1069" s="40"/>
      <c r="AB1069" s="40"/>
      <c r="AC1069" s="40"/>
      <c r="AD1069" s="40"/>
      <c r="AE1069" s="40"/>
      <c r="AT1069" s="19" t="s">
        <v>167</v>
      </c>
      <c r="AU1069" s="19" t="s">
        <v>80</v>
      </c>
    </row>
    <row r="1070" s="2" customFormat="1" ht="16.5" customHeight="1">
      <c r="A1070" s="40"/>
      <c r="B1070" s="41"/>
      <c r="C1070" s="257" t="s">
        <v>1758</v>
      </c>
      <c r="D1070" s="257" t="s">
        <v>261</v>
      </c>
      <c r="E1070" s="258" t="s">
        <v>1759</v>
      </c>
      <c r="F1070" s="259" t="s">
        <v>1760</v>
      </c>
      <c r="G1070" s="260" t="s">
        <v>369</v>
      </c>
      <c r="H1070" s="261">
        <v>2</v>
      </c>
      <c r="I1070" s="262"/>
      <c r="J1070" s="263">
        <f>ROUND(I1070*H1070,2)</f>
        <v>0</v>
      </c>
      <c r="K1070" s="259" t="s">
        <v>164</v>
      </c>
      <c r="L1070" s="264"/>
      <c r="M1070" s="265" t="s">
        <v>19</v>
      </c>
      <c r="N1070" s="266" t="s">
        <v>41</v>
      </c>
      <c r="O1070" s="86"/>
      <c r="P1070" s="215">
        <f>O1070*H1070</f>
        <v>0</v>
      </c>
      <c r="Q1070" s="215">
        <v>0.017500000000000002</v>
      </c>
      <c r="R1070" s="215">
        <f>Q1070*H1070</f>
        <v>0.035000000000000003</v>
      </c>
      <c r="S1070" s="215">
        <v>0</v>
      </c>
      <c r="T1070" s="216">
        <f>S1070*H1070</f>
        <v>0</v>
      </c>
      <c r="U1070" s="40"/>
      <c r="V1070" s="40"/>
      <c r="W1070" s="40"/>
      <c r="X1070" s="40"/>
      <c r="Y1070" s="40"/>
      <c r="Z1070" s="40"/>
      <c r="AA1070" s="40"/>
      <c r="AB1070" s="40"/>
      <c r="AC1070" s="40"/>
      <c r="AD1070" s="40"/>
      <c r="AE1070" s="40"/>
      <c r="AR1070" s="217" t="s">
        <v>360</v>
      </c>
      <c r="AT1070" s="217" t="s">
        <v>261</v>
      </c>
      <c r="AU1070" s="217" t="s">
        <v>80</v>
      </c>
      <c r="AY1070" s="19" t="s">
        <v>158</v>
      </c>
      <c r="BE1070" s="218">
        <f>IF(N1070="základní",J1070,0)</f>
        <v>0</v>
      </c>
      <c r="BF1070" s="218">
        <f>IF(N1070="snížená",J1070,0)</f>
        <v>0</v>
      </c>
      <c r="BG1070" s="218">
        <f>IF(N1070="zákl. přenesená",J1070,0)</f>
        <v>0</v>
      </c>
      <c r="BH1070" s="218">
        <f>IF(N1070="sníž. přenesená",J1070,0)</f>
        <v>0</v>
      </c>
      <c r="BI1070" s="218">
        <f>IF(N1070="nulová",J1070,0)</f>
        <v>0</v>
      </c>
      <c r="BJ1070" s="19" t="s">
        <v>78</v>
      </c>
      <c r="BK1070" s="218">
        <f>ROUND(I1070*H1070,2)</f>
        <v>0</v>
      </c>
      <c r="BL1070" s="19" t="s">
        <v>266</v>
      </c>
      <c r="BM1070" s="217" t="s">
        <v>1761</v>
      </c>
    </row>
    <row r="1071" s="2" customFormat="1" ht="16.5" customHeight="1">
      <c r="A1071" s="40"/>
      <c r="B1071" s="41"/>
      <c r="C1071" s="257" t="s">
        <v>1762</v>
      </c>
      <c r="D1071" s="257" t="s">
        <v>261</v>
      </c>
      <c r="E1071" s="258" t="s">
        <v>1763</v>
      </c>
      <c r="F1071" s="259" t="s">
        <v>1764</v>
      </c>
      <c r="G1071" s="260" t="s">
        <v>369</v>
      </c>
      <c r="H1071" s="261">
        <v>2</v>
      </c>
      <c r="I1071" s="262"/>
      <c r="J1071" s="263">
        <f>ROUND(I1071*H1071,2)</f>
        <v>0</v>
      </c>
      <c r="K1071" s="259" t="s">
        <v>164</v>
      </c>
      <c r="L1071" s="264"/>
      <c r="M1071" s="265" t="s">
        <v>19</v>
      </c>
      <c r="N1071" s="266" t="s">
        <v>41</v>
      </c>
      <c r="O1071" s="86"/>
      <c r="P1071" s="215">
        <f>O1071*H1071</f>
        <v>0</v>
      </c>
      <c r="Q1071" s="215">
        <v>0.0195</v>
      </c>
      <c r="R1071" s="215">
        <f>Q1071*H1071</f>
        <v>0.039</v>
      </c>
      <c r="S1071" s="215">
        <v>0</v>
      </c>
      <c r="T1071" s="216">
        <f>S1071*H1071</f>
        <v>0</v>
      </c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R1071" s="217" t="s">
        <v>360</v>
      </c>
      <c r="AT1071" s="217" t="s">
        <v>261</v>
      </c>
      <c r="AU1071" s="217" t="s">
        <v>80</v>
      </c>
      <c r="AY1071" s="19" t="s">
        <v>158</v>
      </c>
      <c r="BE1071" s="218">
        <f>IF(N1071="základní",J1071,0)</f>
        <v>0</v>
      </c>
      <c r="BF1071" s="218">
        <f>IF(N1071="snížená",J1071,0)</f>
        <v>0</v>
      </c>
      <c r="BG1071" s="218">
        <f>IF(N1071="zákl. přenesená",J1071,0)</f>
        <v>0</v>
      </c>
      <c r="BH1071" s="218">
        <f>IF(N1071="sníž. přenesená",J1071,0)</f>
        <v>0</v>
      </c>
      <c r="BI1071" s="218">
        <f>IF(N1071="nulová",J1071,0)</f>
        <v>0</v>
      </c>
      <c r="BJ1071" s="19" t="s">
        <v>78</v>
      </c>
      <c r="BK1071" s="218">
        <f>ROUND(I1071*H1071,2)</f>
        <v>0</v>
      </c>
      <c r="BL1071" s="19" t="s">
        <v>266</v>
      </c>
      <c r="BM1071" s="217" t="s">
        <v>1765</v>
      </c>
    </row>
    <row r="1072" s="2" customFormat="1" ht="24.15" customHeight="1">
      <c r="A1072" s="40"/>
      <c r="B1072" s="41"/>
      <c r="C1072" s="206" t="s">
        <v>1766</v>
      </c>
      <c r="D1072" s="206" t="s">
        <v>160</v>
      </c>
      <c r="E1072" s="207" t="s">
        <v>1767</v>
      </c>
      <c r="F1072" s="208" t="s">
        <v>1768</v>
      </c>
      <c r="G1072" s="209" t="s">
        <v>369</v>
      </c>
      <c r="H1072" s="210">
        <v>2</v>
      </c>
      <c r="I1072" s="211"/>
      <c r="J1072" s="212">
        <f>ROUND(I1072*H1072,2)</f>
        <v>0</v>
      </c>
      <c r="K1072" s="208" t="s">
        <v>164</v>
      </c>
      <c r="L1072" s="46"/>
      <c r="M1072" s="213" t="s">
        <v>19</v>
      </c>
      <c r="N1072" s="214" t="s">
        <v>41</v>
      </c>
      <c r="O1072" s="86"/>
      <c r="P1072" s="215">
        <f>O1072*H1072</f>
        <v>0</v>
      </c>
      <c r="Q1072" s="215">
        <v>0</v>
      </c>
      <c r="R1072" s="215">
        <f>Q1072*H1072</f>
        <v>0</v>
      </c>
      <c r="S1072" s="215">
        <v>0</v>
      </c>
      <c r="T1072" s="216">
        <f>S1072*H1072</f>
        <v>0</v>
      </c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R1072" s="217" t="s">
        <v>266</v>
      </c>
      <c r="AT1072" s="217" t="s">
        <v>160</v>
      </c>
      <c r="AU1072" s="217" t="s">
        <v>80</v>
      </c>
      <c r="AY1072" s="19" t="s">
        <v>158</v>
      </c>
      <c r="BE1072" s="218">
        <f>IF(N1072="základní",J1072,0)</f>
        <v>0</v>
      </c>
      <c r="BF1072" s="218">
        <f>IF(N1072="snížená",J1072,0)</f>
        <v>0</v>
      </c>
      <c r="BG1072" s="218">
        <f>IF(N1072="zákl. přenesená",J1072,0)</f>
        <v>0</v>
      </c>
      <c r="BH1072" s="218">
        <f>IF(N1072="sníž. přenesená",J1072,0)</f>
        <v>0</v>
      </c>
      <c r="BI1072" s="218">
        <f>IF(N1072="nulová",J1072,0)</f>
        <v>0</v>
      </c>
      <c r="BJ1072" s="19" t="s">
        <v>78</v>
      </c>
      <c r="BK1072" s="218">
        <f>ROUND(I1072*H1072,2)</f>
        <v>0</v>
      </c>
      <c r="BL1072" s="19" t="s">
        <v>266</v>
      </c>
      <c r="BM1072" s="217" t="s">
        <v>1769</v>
      </c>
    </row>
    <row r="1073" s="2" customFormat="1">
      <c r="A1073" s="40"/>
      <c r="B1073" s="41"/>
      <c r="C1073" s="42"/>
      <c r="D1073" s="219" t="s">
        <v>167</v>
      </c>
      <c r="E1073" s="42"/>
      <c r="F1073" s="220" t="s">
        <v>1770</v>
      </c>
      <c r="G1073" s="42"/>
      <c r="H1073" s="42"/>
      <c r="I1073" s="221"/>
      <c r="J1073" s="42"/>
      <c r="K1073" s="42"/>
      <c r="L1073" s="46"/>
      <c r="M1073" s="222"/>
      <c r="N1073" s="223"/>
      <c r="O1073" s="86"/>
      <c r="P1073" s="86"/>
      <c r="Q1073" s="86"/>
      <c r="R1073" s="86"/>
      <c r="S1073" s="86"/>
      <c r="T1073" s="87"/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T1073" s="19" t="s">
        <v>167</v>
      </c>
      <c r="AU1073" s="19" t="s">
        <v>80</v>
      </c>
    </row>
    <row r="1074" s="2" customFormat="1" ht="16.5" customHeight="1">
      <c r="A1074" s="40"/>
      <c r="B1074" s="41"/>
      <c r="C1074" s="257" t="s">
        <v>1771</v>
      </c>
      <c r="D1074" s="257" t="s">
        <v>261</v>
      </c>
      <c r="E1074" s="258" t="s">
        <v>1772</v>
      </c>
      <c r="F1074" s="259" t="s">
        <v>1773</v>
      </c>
      <c r="G1074" s="260" t="s">
        <v>369</v>
      </c>
      <c r="H1074" s="261">
        <v>2</v>
      </c>
      <c r="I1074" s="262"/>
      <c r="J1074" s="263">
        <f>ROUND(I1074*H1074,2)</f>
        <v>0</v>
      </c>
      <c r="K1074" s="259" t="s">
        <v>164</v>
      </c>
      <c r="L1074" s="264"/>
      <c r="M1074" s="265" t="s">
        <v>19</v>
      </c>
      <c r="N1074" s="266" t="s">
        <v>41</v>
      </c>
      <c r="O1074" s="86"/>
      <c r="P1074" s="215">
        <f>O1074*H1074</f>
        <v>0</v>
      </c>
      <c r="Q1074" s="215">
        <v>0.021999999999999999</v>
      </c>
      <c r="R1074" s="215">
        <f>Q1074*H1074</f>
        <v>0.043999999999999997</v>
      </c>
      <c r="S1074" s="215">
        <v>0</v>
      </c>
      <c r="T1074" s="216">
        <f>S1074*H1074</f>
        <v>0</v>
      </c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R1074" s="217" t="s">
        <v>360</v>
      </c>
      <c r="AT1074" s="217" t="s">
        <v>261</v>
      </c>
      <c r="AU1074" s="217" t="s">
        <v>80</v>
      </c>
      <c r="AY1074" s="19" t="s">
        <v>158</v>
      </c>
      <c r="BE1074" s="218">
        <f>IF(N1074="základní",J1074,0)</f>
        <v>0</v>
      </c>
      <c r="BF1074" s="218">
        <f>IF(N1074="snížená",J1074,0)</f>
        <v>0</v>
      </c>
      <c r="BG1074" s="218">
        <f>IF(N1074="zákl. přenesená",J1074,0)</f>
        <v>0</v>
      </c>
      <c r="BH1074" s="218">
        <f>IF(N1074="sníž. přenesená",J1074,0)</f>
        <v>0</v>
      </c>
      <c r="BI1074" s="218">
        <f>IF(N1074="nulová",J1074,0)</f>
        <v>0</v>
      </c>
      <c r="BJ1074" s="19" t="s">
        <v>78</v>
      </c>
      <c r="BK1074" s="218">
        <f>ROUND(I1074*H1074,2)</f>
        <v>0</v>
      </c>
      <c r="BL1074" s="19" t="s">
        <v>266</v>
      </c>
      <c r="BM1074" s="217" t="s">
        <v>1774</v>
      </c>
    </row>
    <row r="1075" s="2" customFormat="1" ht="24.15" customHeight="1">
      <c r="A1075" s="40"/>
      <c r="B1075" s="41"/>
      <c r="C1075" s="206" t="s">
        <v>1775</v>
      </c>
      <c r="D1075" s="206" t="s">
        <v>160</v>
      </c>
      <c r="E1075" s="207" t="s">
        <v>1776</v>
      </c>
      <c r="F1075" s="208" t="s">
        <v>1777</v>
      </c>
      <c r="G1075" s="209" t="s">
        <v>369</v>
      </c>
      <c r="H1075" s="210">
        <v>1</v>
      </c>
      <c r="I1075" s="211"/>
      <c r="J1075" s="212">
        <f>ROUND(I1075*H1075,2)</f>
        <v>0</v>
      </c>
      <c r="K1075" s="208" t="s">
        <v>164</v>
      </c>
      <c r="L1075" s="46"/>
      <c r="M1075" s="213" t="s">
        <v>19</v>
      </c>
      <c r="N1075" s="214" t="s">
        <v>41</v>
      </c>
      <c r="O1075" s="86"/>
      <c r="P1075" s="215">
        <f>O1075*H1075</f>
        <v>0</v>
      </c>
      <c r="Q1075" s="215">
        <v>0</v>
      </c>
      <c r="R1075" s="215">
        <f>Q1075*H1075</f>
        <v>0</v>
      </c>
      <c r="S1075" s="215">
        <v>0</v>
      </c>
      <c r="T1075" s="216">
        <f>S1075*H1075</f>
        <v>0</v>
      </c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R1075" s="217" t="s">
        <v>266</v>
      </c>
      <c r="AT1075" s="217" t="s">
        <v>160</v>
      </c>
      <c r="AU1075" s="217" t="s">
        <v>80</v>
      </c>
      <c r="AY1075" s="19" t="s">
        <v>158</v>
      </c>
      <c r="BE1075" s="218">
        <f>IF(N1075="základní",J1075,0)</f>
        <v>0</v>
      </c>
      <c r="BF1075" s="218">
        <f>IF(N1075="snížená",J1075,0)</f>
        <v>0</v>
      </c>
      <c r="BG1075" s="218">
        <f>IF(N1075="zákl. přenesená",J1075,0)</f>
        <v>0</v>
      </c>
      <c r="BH1075" s="218">
        <f>IF(N1075="sníž. přenesená",J1075,0)</f>
        <v>0</v>
      </c>
      <c r="BI1075" s="218">
        <f>IF(N1075="nulová",J1075,0)</f>
        <v>0</v>
      </c>
      <c r="BJ1075" s="19" t="s">
        <v>78</v>
      </c>
      <c r="BK1075" s="218">
        <f>ROUND(I1075*H1075,2)</f>
        <v>0</v>
      </c>
      <c r="BL1075" s="19" t="s">
        <v>266</v>
      </c>
      <c r="BM1075" s="217" t="s">
        <v>1778</v>
      </c>
    </row>
    <row r="1076" s="2" customFormat="1">
      <c r="A1076" s="40"/>
      <c r="B1076" s="41"/>
      <c r="C1076" s="42"/>
      <c r="D1076" s="219" t="s">
        <v>167</v>
      </c>
      <c r="E1076" s="42"/>
      <c r="F1076" s="220" t="s">
        <v>1779</v>
      </c>
      <c r="G1076" s="42"/>
      <c r="H1076" s="42"/>
      <c r="I1076" s="221"/>
      <c r="J1076" s="42"/>
      <c r="K1076" s="42"/>
      <c r="L1076" s="46"/>
      <c r="M1076" s="222"/>
      <c r="N1076" s="223"/>
      <c r="O1076" s="86"/>
      <c r="P1076" s="86"/>
      <c r="Q1076" s="86"/>
      <c r="R1076" s="86"/>
      <c r="S1076" s="86"/>
      <c r="T1076" s="87"/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T1076" s="19" t="s">
        <v>167</v>
      </c>
      <c r="AU1076" s="19" t="s">
        <v>80</v>
      </c>
    </row>
    <row r="1077" s="2" customFormat="1" ht="21.75" customHeight="1">
      <c r="A1077" s="40"/>
      <c r="B1077" s="41"/>
      <c r="C1077" s="257" t="s">
        <v>1780</v>
      </c>
      <c r="D1077" s="257" t="s">
        <v>261</v>
      </c>
      <c r="E1077" s="258" t="s">
        <v>1741</v>
      </c>
      <c r="F1077" s="259" t="s">
        <v>1742</v>
      </c>
      <c r="G1077" s="260" t="s">
        <v>369</v>
      </c>
      <c r="H1077" s="261">
        <v>1</v>
      </c>
      <c r="I1077" s="262"/>
      <c r="J1077" s="263">
        <f>ROUND(I1077*H1077,2)</f>
        <v>0</v>
      </c>
      <c r="K1077" s="259" t="s">
        <v>164</v>
      </c>
      <c r="L1077" s="264"/>
      <c r="M1077" s="265" t="s">
        <v>19</v>
      </c>
      <c r="N1077" s="266" t="s">
        <v>41</v>
      </c>
      <c r="O1077" s="86"/>
      <c r="P1077" s="215">
        <f>O1077*H1077</f>
        <v>0</v>
      </c>
      <c r="Q1077" s="215">
        <v>0.021600000000000001</v>
      </c>
      <c r="R1077" s="215">
        <f>Q1077*H1077</f>
        <v>0.021600000000000001</v>
      </c>
      <c r="S1077" s="215">
        <v>0</v>
      </c>
      <c r="T1077" s="216">
        <f>S1077*H1077</f>
        <v>0</v>
      </c>
      <c r="U1077" s="40"/>
      <c r="V1077" s="40"/>
      <c r="W1077" s="40"/>
      <c r="X1077" s="40"/>
      <c r="Y1077" s="40"/>
      <c r="Z1077" s="40"/>
      <c r="AA1077" s="40"/>
      <c r="AB1077" s="40"/>
      <c r="AC1077" s="40"/>
      <c r="AD1077" s="40"/>
      <c r="AE1077" s="40"/>
      <c r="AR1077" s="217" t="s">
        <v>360</v>
      </c>
      <c r="AT1077" s="217" t="s">
        <v>261</v>
      </c>
      <c r="AU1077" s="217" t="s">
        <v>80</v>
      </c>
      <c r="AY1077" s="19" t="s">
        <v>158</v>
      </c>
      <c r="BE1077" s="218">
        <f>IF(N1077="základní",J1077,0)</f>
        <v>0</v>
      </c>
      <c r="BF1077" s="218">
        <f>IF(N1077="snížená",J1077,0)</f>
        <v>0</v>
      </c>
      <c r="BG1077" s="218">
        <f>IF(N1077="zákl. přenesená",J1077,0)</f>
        <v>0</v>
      </c>
      <c r="BH1077" s="218">
        <f>IF(N1077="sníž. přenesená",J1077,0)</f>
        <v>0</v>
      </c>
      <c r="BI1077" s="218">
        <f>IF(N1077="nulová",J1077,0)</f>
        <v>0</v>
      </c>
      <c r="BJ1077" s="19" t="s">
        <v>78</v>
      </c>
      <c r="BK1077" s="218">
        <f>ROUND(I1077*H1077,2)</f>
        <v>0</v>
      </c>
      <c r="BL1077" s="19" t="s">
        <v>266</v>
      </c>
      <c r="BM1077" s="217" t="s">
        <v>1781</v>
      </c>
    </row>
    <row r="1078" s="2" customFormat="1" ht="24.15" customHeight="1">
      <c r="A1078" s="40"/>
      <c r="B1078" s="41"/>
      <c r="C1078" s="206" t="s">
        <v>1782</v>
      </c>
      <c r="D1078" s="206" t="s">
        <v>160</v>
      </c>
      <c r="E1078" s="207" t="s">
        <v>1783</v>
      </c>
      <c r="F1078" s="208" t="s">
        <v>1784</v>
      </c>
      <c r="G1078" s="209" t="s">
        <v>369</v>
      </c>
      <c r="H1078" s="210">
        <v>3</v>
      </c>
      <c r="I1078" s="211"/>
      <c r="J1078" s="212">
        <f>ROUND(I1078*H1078,2)</f>
        <v>0</v>
      </c>
      <c r="K1078" s="208" t="s">
        <v>164</v>
      </c>
      <c r="L1078" s="46"/>
      <c r="M1078" s="213" t="s">
        <v>19</v>
      </c>
      <c r="N1078" s="214" t="s">
        <v>41</v>
      </c>
      <c r="O1078" s="86"/>
      <c r="P1078" s="215">
        <f>O1078*H1078</f>
        <v>0</v>
      </c>
      <c r="Q1078" s="215">
        <v>0</v>
      </c>
      <c r="R1078" s="215">
        <f>Q1078*H1078</f>
        <v>0</v>
      </c>
      <c r="S1078" s="215">
        <v>0</v>
      </c>
      <c r="T1078" s="216">
        <f>S1078*H1078</f>
        <v>0</v>
      </c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R1078" s="217" t="s">
        <v>266</v>
      </c>
      <c r="AT1078" s="217" t="s">
        <v>160</v>
      </c>
      <c r="AU1078" s="217" t="s">
        <v>80</v>
      </c>
      <c r="AY1078" s="19" t="s">
        <v>158</v>
      </c>
      <c r="BE1078" s="218">
        <f>IF(N1078="základní",J1078,0)</f>
        <v>0</v>
      </c>
      <c r="BF1078" s="218">
        <f>IF(N1078="snížená",J1078,0)</f>
        <v>0</v>
      </c>
      <c r="BG1078" s="218">
        <f>IF(N1078="zákl. přenesená",J1078,0)</f>
        <v>0</v>
      </c>
      <c r="BH1078" s="218">
        <f>IF(N1078="sníž. přenesená",J1078,0)</f>
        <v>0</v>
      </c>
      <c r="BI1078" s="218">
        <f>IF(N1078="nulová",J1078,0)</f>
        <v>0</v>
      </c>
      <c r="BJ1078" s="19" t="s">
        <v>78</v>
      </c>
      <c r="BK1078" s="218">
        <f>ROUND(I1078*H1078,2)</f>
        <v>0</v>
      </c>
      <c r="BL1078" s="19" t="s">
        <v>266</v>
      </c>
      <c r="BM1078" s="217" t="s">
        <v>1785</v>
      </c>
    </row>
    <row r="1079" s="2" customFormat="1">
      <c r="A1079" s="40"/>
      <c r="B1079" s="41"/>
      <c r="C1079" s="42"/>
      <c r="D1079" s="219" t="s">
        <v>167</v>
      </c>
      <c r="E1079" s="42"/>
      <c r="F1079" s="220" t="s">
        <v>1786</v>
      </c>
      <c r="G1079" s="42"/>
      <c r="H1079" s="42"/>
      <c r="I1079" s="221"/>
      <c r="J1079" s="42"/>
      <c r="K1079" s="42"/>
      <c r="L1079" s="46"/>
      <c r="M1079" s="222"/>
      <c r="N1079" s="223"/>
      <c r="O1079" s="86"/>
      <c r="P1079" s="86"/>
      <c r="Q1079" s="86"/>
      <c r="R1079" s="86"/>
      <c r="S1079" s="86"/>
      <c r="T1079" s="87"/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T1079" s="19" t="s">
        <v>167</v>
      </c>
      <c r="AU1079" s="19" t="s">
        <v>80</v>
      </c>
    </row>
    <row r="1080" s="2" customFormat="1" ht="21.75" customHeight="1">
      <c r="A1080" s="40"/>
      <c r="B1080" s="41"/>
      <c r="C1080" s="257" t="s">
        <v>1787</v>
      </c>
      <c r="D1080" s="257" t="s">
        <v>261</v>
      </c>
      <c r="E1080" s="258" t="s">
        <v>1788</v>
      </c>
      <c r="F1080" s="259" t="s">
        <v>1789</v>
      </c>
      <c r="G1080" s="260" t="s">
        <v>369</v>
      </c>
      <c r="H1080" s="261">
        <v>2</v>
      </c>
      <c r="I1080" s="262"/>
      <c r="J1080" s="263">
        <f>ROUND(I1080*H1080,2)</f>
        <v>0</v>
      </c>
      <c r="K1080" s="259" t="s">
        <v>164</v>
      </c>
      <c r="L1080" s="264"/>
      <c r="M1080" s="265" t="s">
        <v>19</v>
      </c>
      <c r="N1080" s="266" t="s">
        <v>41</v>
      </c>
      <c r="O1080" s="86"/>
      <c r="P1080" s="215">
        <f>O1080*H1080</f>
        <v>0</v>
      </c>
      <c r="Q1080" s="215">
        <v>0.027</v>
      </c>
      <c r="R1080" s="215">
        <f>Q1080*H1080</f>
        <v>0.053999999999999999</v>
      </c>
      <c r="S1080" s="215">
        <v>0</v>
      </c>
      <c r="T1080" s="216">
        <f>S1080*H1080</f>
        <v>0</v>
      </c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R1080" s="217" t="s">
        <v>360</v>
      </c>
      <c r="AT1080" s="217" t="s">
        <v>261</v>
      </c>
      <c r="AU1080" s="217" t="s">
        <v>80</v>
      </c>
      <c r="AY1080" s="19" t="s">
        <v>158</v>
      </c>
      <c r="BE1080" s="218">
        <f>IF(N1080="základní",J1080,0)</f>
        <v>0</v>
      </c>
      <c r="BF1080" s="218">
        <f>IF(N1080="snížená",J1080,0)</f>
        <v>0</v>
      </c>
      <c r="BG1080" s="218">
        <f>IF(N1080="zákl. přenesená",J1080,0)</f>
        <v>0</v>
      </c>
      <c r="BH1080" s="218">
        <f>IF(N1080="sníž. přenesená",J1080,0)</f>
        <v>0</v>
      </c>
      <c r="BI1080" s="218">
        <f>IF(N1080="nulová",J1080,0)</f>
        <v>0</v>
      </c>
      <c r="BJ1080" s="19" t="s">
        <v>78</v>
      </c>
      <c r="BK1080" s="218">
        <f>ROUND(I1080*H1080,2)</f>
        <v>0</v>
      </c>
      <c r="BL1080" s="19" t="s">
        <v>266</v>
      </c>
      <c r="BM1080" s="217" t="s">
        <v>1790</v>
      </c>
    </row>
    <row r="1081" s="2" customFormat="1" ht="21.75" customHeight="1">
      <c r="A1081" s="40"/>
      <c r="B1081" s="41"/>
      <c r="C1081" s="257" t="s">
        <v>1791</v>
      </c>
      <c r="D1081" s="257" t="s">
        <v>261</v>
      </c>
      <c r="E1081" s="258" t="s">
        <v>1792</v>
      </c>
      <c r="F1081" s="259" t="s">
        <v>1793</v>
      </c>
      <c r="G1081" s="260" t="s">
        <v>369</v>
      </c>
      <c r="H1081" s="261">
        <v>1</v>
      </c>
      <c r="I1081" s="262"/>
      <c r="J1081" s="263">
        <f>ROUND(I1081*H1081,2)</f>
        <v>0</v>
      </c>
      <c r="K1081" s="259" t="s">
        <v>164</v>
      </c>
      <c r="L1081" s="264"/>
      <c r="M1081" s="265" t="s">
        <v>19</v>
      </c>
      <c r="N1081" s="266" t="s">
        <v>41</v>
      </c>
      <c r="O1081" s="86"/>
      <c r="P1081" s="215">
        <f>O1081*H1081</f>
        <v>0</v>
      </c>
      <c r="Q1081" s="215">
        <v>0.029700000000000001</v>
      </c>
      <c r="R1081" s="215">
        <f>Q1081*H1081</f>
        <v>0.029700000000000001</v>
      </c>
      <c r="S1081" s="215">
        <v>0</v>
      </c>
      <c r="T1081" s="216">
        <f>S1081*H1081</f>
        <v>0</v>
      </c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R1081" s="217" t="s">
        <v>360</v>
      </c>
      <c r="AT1081" s="217" t="s">
        <v>261</v>
      </c>
      <c r="AU1081" s="217" t="s">
        <v>80</v>
      </c>
      <c r="AY1081" s="19" t="s">
        <v>158</v>
      </c>
      <c r="BE1081" s="218">
        <f>IF(N1081="základní",J1081,0)</f>
        <v>0</v>
      </c>
      <c r="BF1081" s="218">
        <f>IF(N1081="snížená",J1081,0)</f>
        <v>0</v>
      </c>
      <c r="BG1081" s="218">
        <f>IF(N1081="zákl. přenesená",J1081,0)</f>
        <v>0</v>
      </c>
      <c r="BH1081" s="218">
        <f>IF(N1081="sníž. přenesená",J1081,0)</f>
        <v>0</v>
      </c>
      <c r="BI1081" s="218">
        <f>IF(N1081="nulová",J1081,0)</f>
        <v>0</v>
      </c>
      <c r="BJ1081" s="19" t="s">
        <v>78</v>
      </c>
      <c r="BK1081" s="218">
        <f>ROUND(I1081*H1081,2)</f>
        <v>0</v>
      </c>
      <c r="BL1081" s="19" t="s">
        <v>266</v>
      </c>
      <c r="BM1081" s="217" t="s">
        <v>1794</v>
      </c>
    </row>
    <row r="1082" s="2" customFormat="1" ht="24.15" customHeight="1">
      <c r="A1082" s="40"/>
      <c r="B1082" s="41"/>
      <c r="C1082" s="206" t="s">
        <v>1795</v>
      </c>
      <c r="D1082" s="206" t="s">
        <v>160</v>
      </c>
      <c r="E1082" s="207" t="s">
        <v>1796</v>
      </c>
      <c r="F1082" s="208" t="s">
        <v>1797</v>
      </c>
      <c r="G1082" s="209" t="s">
        <v>369</v>
      </c>
      <c r="H1082" s="210">
        <v>3</v>
      </c>
      <c r="I1082" s="211"/>
      <c r="J1082" s="212">
        <f>ROUND(I1082*H1082,2)</f>
        <v>0</v>
      </c>
      <c r="K1082" s="208" t="s">
        <v>164</v>
      </c>
      <c r="L1082" s="46"/>
      <c r="M1082" s="213" t="s">
        <v>19</v>
      </c>
      <c r="N1082" s="214" t="s">
        <v>41</v>
      </c>
      <c r="O1082" s="86"/>
      <c r="P1082" s="215">
        <f>O1082*H1082</f>
        <v>0</v>
      </c>
      <c r="Q1082" s="215">
        <v>0</v>
      </c>
      <c r="R1082" s="215">
        <f>Q1082*H1082</f>
        <v>0</v>
      </c>
      <c r="S1082" s="215">
        <v>0</v>
      </c>
      <c r="T1082" s="216">
        <f>S1082*H1082</f>
        <v>0</v>
      </c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R1082" s="217" t="s">
        <v>266</v>
      </c>
      <c r="AT1082" s="217" t="s">
        <v>160</v>
      </c>
      <c r="AU1082" s="217" t="s">
        <v>80</v>
      </c>
      <c r="AY1082" s="19" t="s">
        <v>158</v>
      </c>
      <c r="BE1082" s="218">
        <f>IF(N1082="základní",J1082,0)</f>
        <v>0</v>
      </c>
      <c r="BF1082" s="218">
        <f>IF(N1082="snížená",J1082,0)</f>
        <v>0</v>
      </c>
      <c r="BG1082" s="218">
        <f>IF(N1082="zákl. přenesená",J1082,0)</f>
        <v>0</v>
      </c>
      <c r="BH1082" s="218">
        <f>IF(N1082="sníž. přenesená",J1082,0)</f>
        <v>0</v>
      </c>
      <c r="BI1082" s="218">
        <f>IF(N1082="nulová",J1082,0)</f>
        <v>0</v>
      </c>
      <c r="BJ1082" s="19" t="s">
        <v>78</v>
      </c>
      <c r="BK1082" s="218">
        <f>ROUND(I1082*H1082,2)</f>
        <v>0</v>
      </c>
      <c r="BL1082" s="19" t="s">
        <v>266</v>
      </c>
      <c r="BM1082" s="217" t="s">
        <v>1798</v>
      </c>
    </row>
    <row r="1083" s="2" customFormat="1">
      <c r="A1083" s="40"/>
      <c r="B1083" s="41"/>
      <c r="C1083" s="42"/>
      <c r="D1083" s="219" t="s">
        <v>167</v>
      </c>
      <c r="E1083" s="42"/>
      <c r="F1083" s="220" t="s">
        <v>1799</v>
      </c>
      <c r="G1083" s="42"/>
      <c r="H1083" s="42"/>
      <c r="I1083" s="221"/>
      <c r="J1083" s="42"/>
      <c r="K1083" s="42"/>
      <c r="L1083" s="46"/>
      <c r="M1083" s="222"/>
      <c r="N1083" s="223"/>
      <c r="O1083" s="86"/>
      <c r="P1083" s="86"/>
      <c r="Q1083" s="86"/>
      <c r="R1083" s="86"/>
      <c r="S1083" s="86"/>
      <c r="T1083" s="87"/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T1083" s="19" t="s">
        <v>167</v>
      </c>
      <c r="AU1083" s="19" t="s">
        <v>80</v>
      </c>
    </row>
    <row r="1084" s="2" customFormat="1" ht="21.75" customHeight="1">
      <c r="A1084" s="40"/>
      <c r="B1084" s="41"/>
      <c r="C1084" s="257" t="s">
        <v>1800</v>
      </c>
      <c r="D1084" s="257" t="s">
        <v>261</v>
      </c>
      <c r="E1084" s="258" t="s">
        <v>1741</v>
      </c>
      <c r="F1084" s="259" t="s">
        <v>1742</v>
      </c>
      <c r="G1084" s="260" t="s">
        <v>369</v>
      </c>
      <c r="H1084" s="261">
        <v>3</v>
      </c>
      <c r="I1084" s="262"/>
      <c r="J1084" s="263">
        <f>ROUND(I1084*H1084,2)</f>
        <v>0</v>
      </c>
      <c r="K1084" s="259" t="s">
        <v>164</v>
      </c>
      <c r="L1084" s="264"/>
      <c r="M1084" s="265" t="s">
        <v>19</v>
      </c>
      <c r="N1084" s="266" t="s">
        <v>41</v>
      </c>
      <c r="O1084" s="86"/>
      <c r="P1084" s="215">
        <f>O1084*H1084</f>
        <v>0</v>
      </c>
      <c r="Q1084" s="215">
        <v>0.021600000000000001</v>
      </c>
      <c r="R1084" s="215">
        <f>Q1084*H1084</f>
        <v>0.064799999999999996</v>
      </c>
      <c r="S1084" s="215">
        <v>0</v>
      </c>
      <c r="T1084" s="216">
        <f>S1084*H1084</f>
        <v>0</v>
      </c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R1084" s="217" t="s">
        <v>360</v>
      </c>
      <c r="AT1084" s="217" t="s">
        <v>261</v>
      </c>
      <c r="AU1084" s="217" t="s">
        <v>80</v>
      </c>
      <c r="AY1084" s="19" t="s">
        <v>158</v>
      </c>
      <c r="BE1084" s="218">
        <f>IF(N1084="základní",J1084,0)</f>
        <v>0</v>
      </c>
      <c r="BF1084" s="218">
        <f>IF(N1084="snížená",J1084,0)</f>
        <v>0</v>
      </c>
      <c r="BG1084" s="218">
        <f>IF(N1084="zákl. přenesená",J1084,0)</f>
        <v>0</v>
      </c>
      <c r="BH1084" s="218">
        <f>IF(N1084="sníž. přenesená",J1084,0)</f>
        <v>0</v>
      </c>
      <c r="BI1084" s="218">
        <f>IF(N1084="nulová",J1084,0)</f>
        <v>0</v>
      </c>
      <c r="BJ1084" s="19" t="s">
        <v>78</v>
      </c>
      <c r="BK1084" s="218">
        <f>ROUND(I1084*H1084,2)</f>
        <v>0</v>
      </c>
      <c r="BL1084" s="19" t="s">
        <v>266</v>
      </c>
      <c r="BM1084" s="217" t="s">
        <v>1801</v>
      </c>
    </row>
    <row r="1085" s="2" customFormat="1" ht="24.15" customHeight="1">
      <c r="A1085" s="40"/>
      <c r="B1085" s="41"/>
      <c r="C1085" s="206" t="s">
        <v>1802</v>
      </c>
      <c r="D1085" s="206" t="s">
        <v>160</v>
      </c>
      <c r="E1085" s="207" t="s">
        <v>1803</v>
      </c>
      <c r="F1085" s="208" t="s">
        <v>1804</v>
      </c>
      <c r="G1085" s="209" t="s">
        <v>369</v>
      </c>
      <c r="H1085" s="210">
        <v>2</v>
      </c>
      <c r="I1085" s="211"/>
      <c r="J1085" s="212">
        <f>ROUND(I1085*H1085,2)</f>
        <v>0</v>
      </c>
      <c r="K1085" s="208" t="s">
        <v>164</v>
      </c>
      <c r="L1085" s="46"/>
      <c r="M1085" s="213" t="s">
        <v>19</v>
      </c>
      <c r="N1085" s="214" t="s">
        <v>41</v>
      </c>
      <c r="O1085" s="86"/>
      <c r="P1085" s="215">
        <f>O1085*H1085</f>
        <v>0</v>
      </c>
      <c r="Q1085" s="215">
        <v>0</v>
      </c>
      <c r="R1085" s="215">
        <f>Q1085*H1085</f>
        <v>0</v>
      </c>
      <c r="S1085" s="215">
        <v>0</v>
      </c>
      <c r="T1085" s="216">
        <f>S1085*H1085</f>
        <v>0</v>
      </c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R1085" s="217" t="s">
        <v>266</v>
      </c>
      <c r="AT1085" s="217" t="s">
        <v>160</v>
      </c>
      <c r="AU1085" s="217" t="s">
        <v>80</v>
      </c>
      <c r="AY1085" s="19" t="s">
        <v>158</v>
      </c>
      <c r="BE1085" s="218">
        <f>IF(N1085="základní",J1085,0)</f>
        <v>0</v>
      </c>
      <c r="BF1085" s="218">
        <f>IF(N1085="snížená",J1085,0)</f>
        <v>0</v>
      </c>
      <c r="BG1085" s="218">
        <f>IF(N1085="zákl. přenesená",J1085,0)</f>
        <v>0</v>
      </c>
      <c r="BH1085" s="218">
        <f>IF(N1085="sníž. přenesená",J1085,0)</f>
        <v>0</v>
      </c>
      <c r="BI1085" s="218">
        <f>IF(N1085="nulová",J1085,0)</f>
        <v>0</v>
      </c>
      <c r="BJ1085" s="19" t="s">
        <v>78</v>
      </c>
      <c r="BK1085" s="218">
        <f>ROUND(I1085*H1085,2)</f>
        <v>0</v>
      </c>
      <c r="BL1085" s="19" t="s">
        <v>266</v>
      </c>
      <c r="BM1085" s="217" t="s">
        <v>1805</v>
      </c>
    </row>
    <row r="1086" s="2" customFormat="1">
      <c r="A1086" s="40"/>
      <c r="B1086" s="41"/>
      <c r="C1086" s="42"/>
      <c r="D1086" s="219" t="s">
        <v>167</v>
      </c>
      <c r="E1086" s="42"/>
      <c r="F1086" s="220" t="s">
        <v>1806</v>
      </c>
      <c r="G1086" s="42"/>
      <c r="H1086" s="42"/>
      <c r="I1086" s="221"/>
      <c r="J1086" s="42"/>
      <c r="K1086" s="42"/>
      <c r="L1086" s="46"/>
      <c r="M1086" s="222"/>
      <c r="N1086" s="223"/>
      <c r="O1086" s="86"/>
      <c r="P1086" s="86"/>
      <c r="Q1086" s="86"/>
      <c r="R1086" s="86"/>
      <c r="S1086" s="86"/>
      <c r="T1086" s="87"/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T1086" s="19" t="s">
        <v>167</v>
      </c>
      <c r="AU1086" s="19" t="s">
        <v>80</v>
      </c>
    </row>
    <row r="1087" s="2" customFormat="1" ht="16.5" customHeight="1">
      <c r="A1087" s="40"/>
      <c r="B1087" s="41"/>
      <c r="C1087" s="257" t="s">
        <v>1807</v>
      </c>
      <c r="D1087" s="257" t="s">
        <v>261</v>
      </c>
      <c r="E1087" s="258" t="s">
        <v>1808</v>
      </c>
      <c r="F1087" s="259" t="s">
        <v>1809</v>
      </c>
      <c r="G1087" s="260" t="s">
        <v>369</v>
      </c>
      <c r="H1087" s="261">
        <v>1</v>
      </c>
      <c r="I1087" s="262"/>
      <c r="J1087" s="263">
        <f>ROUND(I1087*H1087,2)</f>
        <v>0</v>
      </c>
      <c r="K1087" s="259" t="s">
        <v>164</v>
      </c>
      <c r="L1087" s="264"/>
      <c r="M1087" s="265" t="s">
        <v>19</v>
      </c>
      <c r="N1087" s="266" t="s">
        <v>41</v>
      </c>
      <c r="O1087" s="86"/>
      <c r="P1087" s="215">
        <f>O1087*H1087</f>
        <v>0</v>
      </c>
      <c r="Q1087" s="215">
        <v>0.017500000000000002</v>
      </c>
      <c r="R1087" s="215">
        <f>Q1087*H1087</f>
        <v>0.017500000000000002</v>
      </c>
      <c r="S1087" s="215">
        <v>0</v>
      </c>
      <c r="T1087" s="216">
        <f>S1087*H1087</f>
        <v>0</v>
      </c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R1087" s="217" t="s">
        <v>360</v>
      </c>
      <c r="AT1087" s="217" t="s">
        <v>261</v>
      </c>
      <c r="AU1087" s="217" t="s">
        <v>80</v>
      </c>
      <c r="AY1087" s="19" t="s">
        <v>158</v>
      </c>
      <c r="BE1087" s="218">
        <f>IF(N1087="základní",J1087,0)</f>
        <v>0</v>
      </c>
      <c r="BF1087" s="218">
        <f>IF(N1087="snížená",J1087,0)</f>
        <v>0</v>
      </c>
      <c r="BG1087" s="218">
        <f>IF(N1087="zákl. přenesená",J1087,0)</f>
        <v>0</v>
      </c>
      <c r="BH1087" s="218">
        <f>IF(N1087="sníž. přenesená",J1087,0)</f>
        <v>0</v>
      </c>
      <c r="BI1087" s="218">
        <f>IF(N1087="nulová",J1087,0)</f>
        <v>0</v>
      </c>
      <c r="BJ1087" s="19" t="s">
        <v>78</v>
      </c>
      <c r="BK1087" s="218">
        <f>ROUND(I1087*H1087,2)</f>
        <v>0</v>
      </c>
      <c r="BL1087" s="19" t="s">
        <v>266</v>
      </c>
      <c r="BM1087" s="217" t="s">
        <v>1810</v>
      </c>
    </row>
    <row r="1088" s="2" customFormat="1" ht="16.5" customHeight="1">
      <c r="A1088" s="40"/>
      <c r="B1088" s="41"/>
      <c r="C1088" s="257" t="s">
        <v>1811</v>
      </c>
      <c r="D1088" s="257" t="s">
        <v>261</v>
      </c>
      <c r="E1088" s="258" t="s">
        <v>1812</v>
      </c>
      <c r="F1088" s="259" t="s">
        <v>1813</v>
      </c>
      <c r="G1088" s="260" t="s">
        <v>369</v>
      </c>
      <c r="H1088" s="261">
        <v>1</v>
      </c>
      <c r="I1088" s="262"/>
      <c r="J1088" s="263">
        <f>ROUND(I1088*H1088,2)</f>
        <v>0</v>
      </c>
      <c r="K1088" s="259" t="s">
        <v>164</v>
      </c>
      <c r="L1088" s="264"/>
      <c r="M1088" s="265" t="s">
        <v>19</v>
      </c>
      <c r="N1088" s="266" t="s">
        <v>41</v>
      </c>
      <c r="O1088" s="86"/>
      <c r="P1088" s="215">
        <f>O1088*H1088</f>
        <v>0</v>
      </c>
      <c r="Q1088" s="215">
        <v>0.031</v>
      </c>
      <c r="R1088" s="215">
        <f>Q1088*H1088</f>
        <v>0.031</v>
      </c>
      <c r="S1088" s="215">
        <v>0</v>
      </c>
      <c r="T1088" s="216">
        <f>S1088*H1088</f>
        <v>0</v>
      </c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R1088" s="217" t="s">
        <v>360</v>
      </c>
      <c r="AT1088" s="217" t="s">
        <v>261</v>
      </c>
      <c r="AU1088" s="217" t="s">
        <v>80</v>
      </c>
      <c r="AY1088" s="19" t="s">
        <v>158</v>
      </c>
      <c r="BE1088" s="218">
        <f>IF(N1088="základní",J1088,0)</f>
        <v>0</v>
      </c>
      <c r="BF1088" s="218">
        <f>IF(N1088="snížená",J1088,0)</f>
        <v>0</v>
      </c>
      <c r="BG1088" s="218">
        <f>IF(N1088="zákl. přenesená",J1088,0)</f>
        <v>0</v>
      </c>
      <c r="BH1088" s="218">
        <f>IF(N1088="sníž. přenesená",J1088,0)</f>
        <v>0</v>
      </c>
      <c r="BI1088" s="218">
        <f>IF(N1088="nulová",J1088,0)</f>
        <v>0</v>
      </c>
      <c r="BJ1088" s="19" t="s">
        <v>78</v>
      </c>
      <c r="BK1088" s="218">
        <f>ROUND(I1088*H1088,2)</f>
        <v>0</v>
      </c>
      <c r="BL1088" s="19" t="s">
        <v>266</v>
      </c>
      <c r="BM1088" s="217" t="s">
        <v>1814</v>
      </c>
    </row>
    <row r="1089" s="2" customFormat="1" ht="24.15" customHeight="1">
      <c r="A1089" s="40"/>
      <c r="B1089" s="41"/>
      <c r="C1089" s="206" t="s">
        <v>1815</v>
      </c>
      <c r="D1089" s="206" t="s">
        <v>160</v>
      </c>
      <c r="E1089" s="207" t="s">
        <v>1816</v>
      </c>
      <c r="F1089" s="208" t="s">
        <v>1817</v>
      </c>
      <c r="G1089" s="209" t="s">
        <v>369</v>
      </c>
      <c r="H1089" s="210">
        <v>2</v>
      </c>
      <c r="I1089" s="211"/>
      <c r="J1089" s="212">
        <f>ROUND(I1089*H1089,2)</f>
        <v>0</v>
      </c>
      <c r="K1089" s="208" t="s">
        <v>164</v>
      </c>
      <c r="L1089" s="46"/>
      <c r="M1089" s="213" t="s">
        <v>19</v>
      </c>
      <c r="N1089" s="214" t="s">
        <v>41</v>
      </c>
      <c r="O1089" s="86"/>
      <c r="P1089" s="215">
        <f>O1089*H1089</f>
        <v>0</v>
      </c>
      <c r="Q1089" s="215">
        <v>0</v>
      </c>
      <c r="R1089" s="215">
        <f>Q1089*H1089</f>
        <v>0</v>
      </c>
      <c r="S1089" s="215">
        <v>0</v>
      </c>
      <c r="T1089" s="216">
        <f>S1089*H1089</f>
        <v>0</v>
      </c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R1089" s="217" t="s">
        <v>266</v>
      </c>
      <c r="AT1089" s="217" t="s">
        <v>160</v>
      </c>
      <c r="AU1089" s="217" t="s">
        <v>80</v>
      </c>
      <c r="AY1089" s="19" t="s">
        <v>158</v>
      </c>
      <c r="BE1089" s="218">
        <f>IF(N1089="základní",J1089,0)</f>
        <v>0</v>
      </c>
      <c r="BF1089" s="218">
        <f>IF(N1089="snížená",J1089,0)</f>
        <v>0</v>
      </c>
      <c r="BG1089" s="218">
        <f>IF(N1089="zákl. přenesená",J1089,0)</f>
        <v>0</v>
      </c>
      <c r="BH1089" s="218">
        <f>IF(N1089="sníž. přenesená",J1089,0)</f>
        <v>0</v>
      </c>
      <c r="BI1089" s="218">
        <f>IF(N1089="nulová",J1089,0)</f>
        <v>0</v>
      </c>
      <c r="BJ1089" s="19" t="s">
        <v>78</v>
      </c>
      <c r="BK1089" s="218">
        <f>ROUND(I1089*H1089,2)</f>
        <v>0</v>
      </c>
      <c r="BL1089" s="19" t="s">
        <v>266</v>
      </c>
      <c r="BM1089" s="217" t="s">
        <v>1818</v>
      </c>
    </row>
    <row r="1090" s="2" customFormat="1">
      <c r="A1090" s="40"/>
      <c r="B1090" s="41"/>
      <c r="C1090" s="42"/>
      <c r="D1090" s="219" t="s">
        <v>167</v>
      </c>
      <c r="E1090" s="42"/>
      <c r="F1090" s="220" t="s">
        <v>1819</v>
      </c>
      <c r="G1090" s="42"/>
      <c r="H1090" s="42"/>
      <c r="I1090" s="221"/>
      <c r="J1090" s="42"/>
      <c r="K1090" s="42"/>
      <c r="L1090" s="46"/>
      <c r="M1090" s="222"/>
      <c r="N1090" s="223"/>
      <c r="O1090" s="86"/>
      <c r="P1090" s="86"/>
      <c r="Q1090" s="86"/>
      <c r="R1090" s="86"/>
      <c r="S1090" s="86"/>
      <c r="T1090" s="87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T1090" s="19" t="s">
        <v>167</v>
      </c>
      <c r="AU1090" s="19" t="s">
        <v>80</v>
      </c>
    </row>
    <row r="1091" s="2" customFormat="1" ht="21.75" customHeight="1">
      <c r="A1091" s="40"/>
      <c r="B1091" s="41"/>
      <c r="C1091" s="257" t="s">
        <v>1820</v>
      </c>
      <c r="D1091" s="257" t="s">
        <v>261</v>
      </c>
      <c r="E1091" s="258" t="s">
        <v>1821</v>
      </c>
      <c r="F1091" s="259" t="s">
        <v>1822</v>
      </c>
      <c r="G1091" s="260" t="s">
        <v>255</v>
      </c>
      <c r="H1091" s="261">
        <v>4.3739999999999997</v>
      </c>
      <c r="I1091" s="262"/>
      <c r="J1091" s="263">
        <f>ROUND(I1091*H1091,2)</f>
        <v>0</v>
      </c>
      <c r="K1091" s="259" t="s">
        <v>164</v>
      </c>
      <c r="L1091" s="264"/>
      <c r="M1091" s="265" t="s">
        <v>19</v>
      </c>
      <c r="N1091" s="266" t="s">
        <v>41</v>
      </c>
      <c r="O1091" s="86"/>
      <c r="P1091" s="215">
        <f>O1091*H1091</f>
        <v>0</v>
      </c>
      <c r="Q1091" s="215">
        <v>0.038150000000000003</v>
      </c>
      <c r="R1091" s="215">
        <f>Q1091*H1091</f>
        <v>0.16686809999999999</v>
      </c>
      <c r="S1091" s="215">
        <v>0</v>
      </c>
      <c r="T1091" s="216">
        <f>S1091*H1091</f>
        <v>0</v>
      </c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R1091" s="217" t="s">
        <v>360</v>
      </c>
      <c r="AT1091" s="217" t="s">
        <v>261</v>
      </c>
      <c r="AU1091" s="217" t="s">
        <v>80</v>
      </c>
      <c r="AY1091" s="19" t="s">
        <v>158</v>
      </c>
      <c r="BE1091" s="218">
        <f>IF(N1091="základní",J1091,0)</f>
        <v>0</v>
      </c>
      <c r="BF1091" s="218">
        <f>IF(N1091="snížená",J1091,0)</f>
        <v>0</v>
      </c>
      <c r="BG1091" s="218">
        <f>IF(N1091="zákl. přenesená",J1091,0)</f>
        <v>0</v>
      </c>
      <c r="BH1091" s="218">
        <f>IF(N1091="sníž. přenesená",J1091,0)</f>
        <v>0</v>
      </c>
      <c r="BI1091" s="218">
        <f>IF(N1091="nulová",J1091,0)</f>
        <v>0</v>
      </c>
      <c r="BJ1091" s="19" t="s">
        <v>78</v>
      </c>
      <c r="BK1091" s="218">
        <f>ROUND(I1091*H1091,2)</f>
        <v>0</v>
      </c>
      <c r="BL1091" s="19" t="s">
        <v>266</v>
      </c>
      <c r="BM1091" s="217" t="s">
        <v>1823</v>
      </c>
    </row>
    <row r="1092" s="14" customFormat="1">
      <c r="A1092" s="14"/>
      <c r="B1092" s="235"/>
      <c r="C1092" s="236"/>
      <c r="D1092" s="226" t="s">
        <v>169</v>
      </c>
      <c r="E1092" s="237" t="s">
        <v>19</v>
      </c>
      <c r="F1092" s="238" t="s">
        <v>1824</v>
      </c>
      <c r="G1092" s="236"/>
      <c r="H1092" s="239">
        <v>2.2589999999999999</v>
      </c>
      <c r="I1092" s="240"/>
      <c r="J1092" s="236"/>
      <c r="K1092" s="236"/>
      <c r="L1092" s="241"/>
      <c r="M1092" s="242"/>
      <c r="N1092" s="243"/>
      <c r="O1092" s="243"/>
      <c r="P1092" s="243"/>
      <c r="Q1092" s="243"/>
      <c r="R1092" s="243"/>
      <c r="S1092" s="243"/>
      <c r="T1092" s="24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45" t="s">
        <v>169</v>
      </c>
      <c r="AU1092" s="245" t="s">
        <v>80</v>
      </c>
      <c r="AV1092" s="14" t="s">
        <v>80</v>
      </c>
      <c r="AW1092" s="14" t="s">
        <v>32</v>
      </c>
      <c r="AX1092" s="14" t="s">
        <v>70</v>
      </c>
      <c r="AY1092" s="245" t="s">
        <v>158</v>
      </c>
    </row>
    <row r="1093" s="14" customFormat="1">
      <c r="A1093" s="14"/>
      <c r="B1093" s="235"/>
      <c r="C1093" s="236"/>
      <c r="D1093" s="226" t="s">
        <v>169</v>
      </c>
      <c r="E1093" s="237" t="s">
        <v>19</v>
      </c>
      <c r="F1093" s="238" t="s">
        <v>1825</v>
      </c>
      <c r="G1093" s="236"/>
      <c r="H1093" s="239">
        <v>2.1150000000000002</v>
      </c>
      <c r="I1093" s="240"/>
      <c r="J1093" s="236"/>
      <c r="K1093" s="236"/>
      <c r="L1093" s="241"/>
      <c r="M1093" s="242"/>
      <c r="N1093" s="243"/>
      <c r="O1093" s="243"/>
      <c r="P1093" s="243"/>
      <c r="Q1093" s="243"/>
      <c r="R1093" s="243"/>
      <c r="S1093" s="243"/>
      <c r="T1093" s="24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45" t="s">
        <v>169</v>
      </c>
      <c r="AU1093" s="245" t="s">
        <v>80</v>
      </c>
      <c r="AV1093" s="14" t="s">
        <v>80</v>
      </c>
      <c r="AW1093" s="14" t="s">
        <v>32</v>
      </c>
      <c r="AX1093" s="14" t="s">
        <v>70</v>
      </c>
      <c r="AY1093" s="245" t="s">
        <v>158</v>
      </c>
    </row>
    <row r="1094" s="15" customFormat="1">
      <c r="A1094" s="15"/>
      <c r="B1094" s="246"/>
      <c r="C1094" s="247"/>
      <c r="D1094" s="226" t="s">
        <v>169</v>
      </c>
      <c r="E1094" s="248" t="s">
        <v>19</v>
      </c>
      <c r="F1094" s="249" t="s">
        <v>179</v>
      </c>
      <c r="G1094" s="247"/>
      <c r="H1094" s="250">
        <v>4.3739999999999997</v>
      </c>
      <c r="I1094" s="251"/>
      <c r="J1094" s="247"/>
      <c r="K1094" s="247"/>
      <c r="L1094" s="252"/>
      <c r="M1094" s="253"/>
      <c r="N1094" s="254"/>
      <c r="O1094" s="254"/>
      <c r="P1094" s="254"/>
      <c r="Q1094" s="254"/>
      <c r="R1094" s="254"/>
      <c r="S1094" s="254"/>
      <c r="T1094" s="255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T1094" s="256" t="s">
        <v>169</v>
      </c>
      <c r="AU1094" s="256" t="s">
        <v>80</v>
      </c>
      <c r="AV1094" s="15" t="s">
        <v>165</v>
      </c>
      <c r="AW1094" s="15" t="s">
        <v>32</v>
      </c>
      <c r="AX1094" s="15" t="s">
        <v>78</v>
      </c>
      <c r="AY1094" s="256" t="s">
        <v>158</v>
      </c>
    </row>
    <row r="1095" s="2" customFormat="1" ht="16.5" customHeight="1">
      <c r="A1095" s="40"/>
      <c r="B1095" s="41"/>
      <c r="C1095" s="206" t="s">
        <v>1826</v>
      </c>
      <c r="D1095" s="206" t="s">
        <v>160</v>
      </c>
      <c r="E1095" s="207" t="s">
        <v>1827</v>
      </c>
      <c r="F1095" s="208" t="s">
        <v>1828</v>
      </c>
      <c r="G1095" s="209" t="s">
        <v>369</v>
      </c>
      <c r="H1095" s="210">
        <v>2</v>
      </c>
      <c r="I1095" s="211"/>
      <c r="J1095" s="212">
        <f>ROUND(I1095*H1095,2)</f>
        <v>0</v>
      </c>
      <c r="K1095" s="208" t="s">
        <v>164</v>
      </c>
      <c r="L1095" s="46"/>
      <c r="M1095" s="213" t="s">
        <v>19</v>
      </c>
      <c r="N1095" s="214" t="s">
        <v>41</v>
      </c>
      <c r="O1095" s="86"/>
      <c r="P1095" s="215">
        <f>O1095*H1095</f>
        <v>0</v>
      </c>
      <c r="Q1095" s="215">
        <v>0</v>
      </c>
      <c r="R1095" s="215">
        <f>Q1095*H1095</f>
        <v>0</v>
      </c>
      <c r="S1095" s="215">
        <v>0</v>
      </c>
      <c r="T1095" s="216">
        <f>S1095*H1095</f>
        <v>0</v>
      </c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R1095" s="217" t="s">
        <v>266</v>
      </c>
      <c r="AT1095" s="217" t="s">
        <v>160</v>
      </c>
      <c r="AU1095" s="217" t="s">
        <v>80</v>
      </c>
      <c r="AY1095" s="19" t="s">
        <v>158</v>
      </c>
      <c r="BE1095" s="218">
        <f>IF(N1095="základní",J1095,0)</f>
        <v>0</v>
      </c>
      <c r="BF1095" s="218">
        <f>IF(N1095="snížená",J1095,0)</f>
        <v>0</v>
      </c>
      <c r="BG1095" s="218">
        <f>IF(N1095="zákl. přenesená",J1095,0)</f>
        <v>0</v>
      </c>
      <c r="BH1095" s="218">
        <f>IF(N1095="sníž. přenesená",J1095,0)</f>
        <v>0</v>
      </c>
      <c r="BI1095" s="218">
        <f>IF(N1095="nulová",J1095,0)</f>
        <v>0</v>
      </c>
      <c r="BJ1095" s="19" t="s">
        <v>78</v>
      </c>
      <c r="BK1095" s="218">
        <f>ROUND(I1095*H1095,2)</f>
        <v>0</v>
      </c>
      <c r="BL1095" s="19" t="s">
        <v>266</v>
      </c>
      <c r="BM1095" s="217" t="s">
        <v>1829</v>
      </c>
    </row>
    <row r="1096" s="2" customFormat="1">
      <c r="A1096" s="40"/>
      <c r="B1096" s="41"/>
      <c r="C1096" s="42"/>
      <c r="D1096" s="219" t="s">
        <v>167</v>
      </c>
      <c r="E1096" s="42"/>
      <c r="F1096" s="220" t="s">
        <v>1830</v>
      </c>
      <c r="G1096" s="42"/>
      <c r="H1096" s="42"/>
      <c r="I1096" s="221"/>
      <c r="J1096" s="42"/>
      <c r="K1096" s="42"/>
      <c r="L1096" s="46"/>
      <c r="M1096" s="222"/>
      <c r="N1096" s="223"/>
      <c r="O1096" s="86"/>
      <c r="P1096" s="86"/>
      <c r="Q1096" s="86"/>
      <c r="R1096" s="86"/>
      <c r="S1096" s="86"/>
      <c r="T1096" s="87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T1096" s="19" t="s">
        <v>167</v>
      </c>
      <c r="AU1096" s="19" t="s">
        <v>80</v>
      </c>
    </row>
    <row r="1097" s="2" customFormat="1" ht="16.5" customHeight="1">
      <c r="A1097" s="40"/>
      <c r="B1097" s="41"/>
      <c r="C1097" s="257" t="s">
        <v>1831</v>
      </c>
      <c r="D1097" s="257" t="s">
        <v>261</v>
      </c>
      <c r="E1097" s="258" t="s">
        <v>1832</v>
      </c>
      <c r="F1097" s="259" t="s">
        <v>1833</v>
      </c>
      <c r="G1097" s="260" t="s">
        <v>369</v>
      </c>
      <c r="H1097" s="261">
        <v>2</v>
      </c>
      <c r="I1097" s="262"/>
      <c r="J1097" s="263">
        <f>ROUND(I1097*H1097,2)</f>
        <v>0</v>
      </c>
      <c r="K1097" s="259" t="s">
        <v>164</v>
      </c>
      <c r="L1097" s="264"/>
      <c r="M1097" s="265" t="s">
        <v>19</v>
      </c>
      <c r="N1097" s="266" t="s">
        <v>41</v>
      </c>
      <c r="O1097" s="86"/>
      <c r="P1097" s="215">
        <f>O1097*H1097</f>
        <v>0</v>
      </c>
      <c r="Q1097" s="215">
        <v>0.00046000000000000001</v>
      </c>
      <c r="R1097" s="215">
        <f>Q1097*H1097</f>
        <v>0.00092000000000000003</v>
      </c>
      <c r="S1097" s="215">
        <v>0</v>
      </c>
      <c r="T1097" s="216">
        <f>S1097*H1097</f>
        <v>0</v>
      </c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R1097" s="217" t="s">
        <v>360</v>
      </c>
      <c r="AT1097" s="217" t="s">
        <v>261</v>
      </c>
      <c r="AU1097" s="217" t="s">
        <v>80</v>
      </c>
      <c r="AY1097" s="19" t="s">
        <v>158</v>
      </c>
      <c r="BE1097" s="218">
        <f>IF(N1097="základní",J1097,0)</f>
        <v>0</v>
      </c>
      <c r="BF1097" s="218">
        <f>IF(N1097="snížená",J1097,0)</f>
        <v>0</v>
      </c>
      <c r="BG1097" s="218">
        <f>IF(N1097="zákl. přenesená",J1097,0)</f>
        <v>0</v>
      </c>
      <c r="BH1097" s="218">
        <f>IF(N1097="sníž. přenesená",J1097,0)</f>
        <v>0</v>
      </c>
      <c r="BI1097" s="218">
        <f>IF(N1097="nulová",J1097,0)</f>
        <v>0</v>
      </c>
      <c r="BJ1097" s="19" t="s">
        <v>78</v>
      </c>
      <c r="BK1097" s="218">
        <f>ROUND(I1097*H1097,2)</f>
        <v>0</v>
      </c>
      <c r="BL1097" s="19" t="s">
        <v>266</v>
      </c>
      <c r="BM1097" s="217" t="s">
        <v>1834</v>
      </c>
    </row>
    <row r="1098" s="2" customFormat="1" ht="16.5" customHeight="1">
      <c r="A1098" s="40"/>
      <c r="B1098" s="41"/>
      <c r="C1098" s="206" t="s">
        <v>1835</v>
      </c>
      <c r="D1098" s="206" t="s">
        <v>160</v>
      </c>
      <c r="E1098" s="207" t="s">
        <v>1836</v>
      </c>
      <c r="F1098" s="208" t="s">
        <v>1837</v>
      </c>
      <c r="G1098" s="209" t="s">
        <v>369</v>
      </c>
      <c r="H1098" s="210">
        <v>17</v>
      </c>
      <c r="I1098" s="211"/>
      <c r="J1098" s="212">
        <f>ROUND(I1098*H1098,2)</f>
        <v>0</v>
      </c>
      <c r="K1098" s="208" t="s">
        <v>164</v>
      </c>
      <c r="L1098" s="46"/>
      <c r="M1098" s="213" t="s">
        <v>19</v>
      </c>
      <c r="N1098" s="214" t="s">
        <v>41</v>
      </c>
      <c r="O1098" s="86"/>
      <c r="P1098" s="215">
        <f>O1098*H1098</f>
        <v>0</v>
      </c>
      <c r="Q1098" s="215">
        <v>0</v>
      </c>
      <c r="R1098" s="215">
        <f>Q1098*H1098</f>
        <v>0</v>
      </c>
      <c r="S1098" s="215">
        <v>0</v>
      </c>
      <c r="T1098" s="216">
        <f>S1098*H1098</f>
        <v>0</v>
      </c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R1098" s="217" t="s">
        <v>266</v>
      </c>
      <c r="AT1098" s="217" t="s">
        <v>160</v>
      </c>
      <c r="AU1098" s="217" t="s">
        <v>80</v>
      </c>
      <c r="AY1098" s="19" t="s">
        <v>158</v>
      </c>
      <c r="BE1098" s="218">
        <f>IF(N1098="základní",J1098,0)</f>
        <v>0</v>
      </c>
      <c r="BF1098" s="218">
        <f>IF(N1098="snížená",J1098,0)</f>
        <v>0</v>
      </c>
      <c r="BG1098" s="218">
        <f>IF(N1098="zákl. přenesená",J1098,0)</f>
        <v>0</v>
      </c>
      <c r="BH1098" s="218">
        <f>IF(N1098="sníž. přenesená",J1098,0)</f>
        <v>0</v>
      </c>
      <c r="BI1098" s="218">
        <f>IF(N1098="nulová",J1098,0)</f>
        <v>0</v>
      </c>
      <c r="BJ1098" s="19" t="s">
        <v>78</v>
      </c>
      <c r="BK1098" s="218">
        <f>ROUND(I1098*H1098,2)</f>
        <v>0</v>
      </c>
      <c r="BL1098" s="19" t="s">
        <v>266</v>
      </c>
      <c r="BM1098" s="217" t="s">
        <v>1838</v>
      </c>
    </row>
    <row r="1099" s="2" customFormat="1">
      <c r="A1099" s="40"/>
      <c r="B1099" s="41"/>
      <c r="C1099" s="42"/>
      <c r="D1099" s="219" t="s">
        <v>167</v>
      </c>
      <c r="E1099" s="42"/>
      <c r="F1099" s="220" t="s">
        <v>1839</v>
      </c>
      <c r="G1099" s="42"/>
      <c r="H1099" s="42"/>
      <c r="I1099" s="221"/>
      <c r="J1099" s="42"/>
      <c r="K1099" s="42"/>
      <c r="L1099" s="46"/>
      <c r="M1099" s="222"/>
      <c r="N1099" s="223"/>
      <c r="O1099" s="86"/>
      <c r="P1099" s="86"/>
      <c r="Q1099" s="86"/>
      <c r="R1099" s="86"/>
      <c r="S1099" s="86"/>
      <c r="T1099" s="87"/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T1099" s="19" t="s">
        <v>167</v>
      </c>
      <c r="AU1099" s="19" t="s">
        <v>80</v>
      </c>
    </row>
    <row r="1100" s="2" customFormat="1" ht="16.5" customHeight="1">
      <c r="A1100" s="40"/>
      <c r="B1100" s="41"/>
      <c r="C1100" s="257" t="s">
        <v>1840</v>
      </c>
      <c r="D1100" s="257" t="s">
        <v>261</v>
      </c>
      <c r="E1100" s="258" t="s">
        <v>1841</v>
      </c>
      <c r="F1100" s="259" t="s">
        <v>1842</v>
      </c>
      <c r="G1100" s="260" t="s">
        <v>369</v>
      </c>
      <c r="H1100" s="261">
        <v>17</v>
      </c>
      <c r="I1100" s="262"/>
      <c r="J1100" s="263">
        <f>ROUND(I1100*H1100,2)</f>
        <v>0</v>
      </c>
      <c r="K1100" s="259" t="s">
        <v>164</v>
      </c>
      <c r="L1100" s="264"/>
      <c r="M1100" s="265" t="s">
        <v>19</v>
      </c>
      <c r="N1100" s="266" t="s">
        <v>41</v>
      </c>
      <c r="O1100" s="86"/>
      <c r="P1100" s="215">
        <f>O1100*H1100</f>
        <v>0</v>
      </c>
      <c r="Q1100" s="215">
        <v>0.00014999999999999999</v>
      </c>
      <c r="R1100" s="215">
        <f>Q1100*H1100</f>
        <v>0.0025499999999999997</v>
      </c>
      <c r="S1100" s="215">
        <v>0</v>
      </c>
      <c r="T1100" s="216">
        <f>S1100*H1100</f>
        <v>0</v>
      </c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R1100" s="217" t="s">
        <v>360</v>
      </c>
      <c r="AT1100" s="217" t="s">
        <v>261</v>
      </c>
      <c r="AU1100" s="217" t="s">
        <v>80</v>
      </c>
      <c r="AY1100" s="19" t="s">
        <v>158</v>
      </c>
      <c r="BE1100" s="218">
        <f>IF(N1100="základní",J1100,0)</f>
        <v>0</v>
      </c>
      <c r="BF1100" s="218">
        <f>IF(N1100="snížená",J1100,0)</f>
        <v>0</v>
      </c>
      <c r="BG1100" s="218">
        <f>IF(N1100="zákl. přenesená",J1100,0)</f>
        <v>0</v>
      </c>
      <c r="BH1100" s="218">
        <f>IF(N1100="sníž. přenesená",J1100,0)</f>
        <v>0</v>
      </c>
      <c r="BI1100" s="218">
        <f>IF(N1100="nulová",J1100,0)</f>
        <v>0</v>
      </c>
      <c r="BJ1100" s="19" t="s">
        <v>78</v>
      </c>
      <c r="BK1100" s="218">
        <f>ROUND(I1100*H1100,2)</f>
        <v>0</v>
      </c>
      <c r="BL1100" s="19" t="s">
        <v>266</v>
      </c>
      <c r="BM1100" s="217" t="s">
        <v>1843</v>
      </c>
    </row>
    <row r="1101" s="2" customFormat="1" ht="16.5" customHeight="1">
      <c r="A1101" s="40"/>
      <c r="B1101" s="41"/>
      <c r="C1101" s="206" t="s">
        <v>1844</v>
      </c>
      <c r="D1101" s="206" t="s">
        <v>160</v>
      </c>
      <c r="E1101" s="207" t="s">
        <v>1845</v>
      </c>
      <c r="F1101" s="208" t="s">
        <v>1846</v>
      </c>
      <c r="G1101" s="209" t="s">
        <v>369</v>
      </c>
      <c r="H1101" s="210">
        <v>17</v>
      </c>
      <c r="I1101" s="211"/>
      <c r="J1101" s="212">
        <f>ROUND(I1101*H1101,2)</f>
        <v>0</v>
      </c>
      <c r="K1101" s="208" t="s">
        <v>164</v>
      </c>
      <c r="L1101" s="46"/>
      <c r="M1101" s="213" t="s">
        <v>19</v>
      </c>
      <c r="N1101" s="214" t="s">
        <v>41</v>
      </c>
      <c r="O1101" s="86"/>
      <c r="P1101" s="215">
        <f>O1101*H1101</f>
        <v>0</v>
      </c>
      <c r="Q1101" s="215">
        <v>0</v>
      </c>
      <c r="R1101" s="215">
        <f>Q1101*H1101</f>
        <v>0</v>
      </c>
      <c r="S1101" s="215">
        <v>0</v>
      </c>
      <c r="T1101" s="216">
        <f>S1101*H1101</f>
        <v>0</v>
      </c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R1101" s="217" t="s">
        <v>266</v>
      </c>
      <c r="AT1101" s="217" t="s">
        <v>160</v>
      </c>
      <c r="AU1101" s="217" t="s">
        <v>80</v>
      </c>
      <c r="AY1101" s="19" t="s">
        <v>158</v>
      </c>
      <c r="BE1101" s="218">
        <f>IF(N1101="základní",J1101,0)</f>
        <v>0</v>
      </c>
      <c r="BF1101" s="218">
        <f>IF(N1101="snížená",J1101,0)</f>
        <v>0</v>
      </c>
      <c r="BG1101" s="218">
        <f>IF(N1101="zákl. přenesená",J1101,0)</f>
        <v>0</v>
      </c>
      <c r="BH1101" s="218">
        <f>IF(N1101="sníž. přenesená",J1101,0)</f>
        <v>0</v>
      </c>
      <c r="BI1101" s="218">
        <f>IF(N1101="nulová",J1101,0)</f>
        <v>0</v>
      </c>
      <c r="BJ1101" s="19" t="s">
        <v>78</v>
      </c>
      <c r="BK1101" s="218">
        <f>ROUND(I1101*H1101,2)</f>
        <v>0</v>
      </c>
      <c r="BL1101" s="19" t="s">
        <v>266</v>
      </c>
      <c r="BM1101" s="217" t="s">
        <v>1847</v>
      </c>
    </row>
    <row r="1102" s="2" customFormat="1">
      <c r="A1102" s="40"/>
      <c r="B1102" s="41"/>
      <c r="C1102" s="42"/>
      <c r="D1102" s="219" t="s">
        <v>167</v>
      </c>
      <c r="E1102" s="42"/>
      <c r="F1102" s="220" t="s">
        <v>1848</v>
      </c>
      <c r="G1102" s="42"/>
      <c r="H1102" s="42"/>
      <c r="I1102" s="221"/>
      <c r="J1102" s="42"/>
      <c r="K1102" s="42"/>
      <c r="L1102" s="46"/>
      <c r="M1102" s="222"/>
      <c r="N1102" s="223"/>
      <c r="O1102" s="86"/>
      <c r="P1102" s="86"/>
      <c r="Q1102" s="86"/>
      <c r="R1102" s="86"/>
      <c r="S1102" s="86"/>
      <c r="T1102" s="87"/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T1102" s="19" t="s">
        <v>167</v>
      </c>
      <c r="AU1102" s="19" t="s">
        <v>80</v>
      </c>
    </row>
    <row r="1103" s="2" customFormat="1" ht="16.5" customHeight="1">
      <c r="A1103" s="40"/>
      <c r="B1103" s="41"/>
      <c r="C1103" s="257" t="s">
        <v>1849</v>
      </c>
      <c r="D1103" s="257" t="s">
        <v>261</v>
      </c>
      <c r="E1103" s="258" t="s">
        <v>1850</v>
      </c>
      <c r="F1103" s="259" t="s">
        <v>1851</v>
      </c>
      <c r="G1103" s="260" t="s">
        <v>369</v>
      </c>
      <c r="H1103" s="261">
        <v>17</v>
      </c>
      <c r="I1103" s="262"/>
      <c r="J1103" s="263">
        <f>ROUND(I1103*H1103,2)</f>
        <v>0</v>
      </c>
      <c r="K1103" s="259" t="s">
        <v>164</v>
      </c>
      <c r="L1103" s="264"/>
      <c r="M1103" s="265" t="s">
        <v>19</v>
      </c>
      <c r="N1103" s="266" t="s">
        <v>41</v>
      </c>
      <c r="O1103" s="86"/>
      <c r="P1103" s="215">
        <f>O1103*H1103</f>
        <v>0</v>
      </c>
      <c r="Q1103" s="215">
        <v>0.0022000000000000001</v>
      </c>
      <c r="R1103" s="215">
        <f>Q1103*H1103</f>
        <v>0.037400000000000003</v>
      </c>
      <c r="S1103" s="215">
        <v>0</v>
      </c>
      <c r="T1103" s="216">
        <f>S1103*H1103</f>
        <v>0</v>
      </c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R1103" s="217" t="s">
        <v>360</v>
      </c>
      <c r="AT1103" s="217" t="s">
        <v>261</v>
      </c>
      <c r="AU1103" s="217" t="s">
        <v>80</v>
      </c>
      <c r="AY1103" s="19" t="s">
        <v>158</v>
      </c>
      <c r="BE1103" s="218">
        <f>IF(N1103="základní",J1103,0)</f>
        <v>0</v>
      </c>
      <c r="BF1103" s="218">
        <f>IF(N1103="snížená",J1103,0)</f>
        <v>0</v>
      </c>
      <c r="BG1103" s="218">
        <f>IF(N1103="zákl. přenesená",J1103,0)</f>
        <v>0</v>
      </c>
      <c r="BH1103" s="218">
        <f>IF(N1103="sníž. přenesená",J1103,0)</f>
        <v>0</v>
      </c>
      <c r="BI1103" s="218">
        <f>IF(N1103="nulová",J1103,0)</f>
        <v>0</v>
      </c>
      <c r="BJ1103" s="19" t="s">
        <v>78</v>
      </c>
      <c r="BK1103" s="218">
        <f>ROUND(I1103*H1103,2)</f>
        <v>0</v>
      </c>
      <c r="BL1103" s="19" t="s">
        <v>266</v>
      </c>
      <c r="BM1103" s="217" t="s">
        <v>1852</v>
      </c>
    </row>
    <row r="1104" s="2" customFormat="1" ht="16.5" customHeight="1">
      <c r="A1104" s="40"/>
      <c r="B1104" s="41"/>
      <c r="C1104" s="206" t="s">
        <v>1853</v>
      </c>
      <c r="D1104" s="206" t="s">
        <v>160</v>
      </c>
      <c r="E1104" s="207" t="s">
        <v>1854</v>
      </c>
      <c r="F1104" s="208" t="s">
        <v>1855</v>
      </c>
      <c r="G1104" s="209" t="s">
        <v>369</v>
      </c>
      <c r="H1104" s="210">
        <v>2</v>
      </c>
      <c r="I1104" s="211"/>
      <c r="J1104" s="212">
        <f>ROUND(I1104*H1104,2)</f>
        <v>0</v>
      </c>
      <c r="K1104" s="208" t="s">
        <v>164</v>
      </c>
      <c r="L1104" s="46"/>
      <c r="M1104" s="213" t="s">
        <v>19</v>
      </c>
      <c r="N1104" s="214" t="s">
        <v>41</v>
      </c>
      <c r="O1104" s="86"/>
      <c r="P1104" s="215">
        <f>O1104*H1104</f>
        <v>0</v>
      </c>
      <c r="Q1104" s="215">
        <v>0</v>
      </c>
      <c r="R1104" s="215">
        <f>Q1104*H1104</f>
        <v>0</v>
      </c>
      <c r="S1104" s="215">
        <v>0</v>
      </c>
      <c r="T1104" s="216">
        <f>S1104*H1104</f>
        <v>0</v>
      </c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  <c r="AR1104" s="217" t="s">
        <v>266</v>
      </c>
      <c r="AT1104" s="217" t="s">
        <v>160</v>
      </c>
      <c r="AU1104" s="217" t="s">
        <v>80</v>
      </c>
      <c r="AY1104" s="19" t="s">
        <v>158</v>
      </c>
      <c r="BE1104" s="218">
        <f>IF(N1104="základní",J1104,0)</f>
        <v>0</v>
      </c>
      <c r="BF1104" s="218">
        <f>IF(N1104="snížená",J1104,0)</f>
        <v>0</v>
      </c>
      <c r="BG1104" s="218">
        <f>IF(N1104="zákl. přenesená",J1104,0)</f>
        <v>0</v>
      </c>
      <c r="BH1104" s="218">
        <f>IF(N1104="sníž. přenesená",J1104,0)</f>
        <v>0</v>
      </c>
      <c r="BI1104" s="218">
        <f>IF(N1104="nulová",J1104,0)</f>
        <v>0</v>
      </c>
      <c r="BJ1104" s="19" t="s">
        <v>78</v>
      </c>
      <c r="BK1104" s="218">
        <f>ROUND(I1104*H1104,2)</f>
        <v>0</v>
      </c>
      <c r="BL1104" s="19" t="s">
        <v>266</v>
      </c>
      <c r="BM1104" s="217" t="s">
        <v>1856</v>
      </c>
    </row>
    <row r="1105" s="2" customFormat="1">
      <c r="A1105" s="40"/>
      <c r="B1105" s="41"/>
      <c r="C1105" s="42"/>
      <c r="D1105" s="219" t="s">
        <v>167</v>
      </c>
      <c r="E1105" s="42"/>
      <c r="F1105" s="220" t="s">
        <v>1857</v>
      </c>
      <c r="G1105" s="42"/>
      <c r="H1105" s="42"/>
      <c r="I1105" s="221"/>
      <c r="J1105" s="42"/>
      <c r="K1105" s="42"/>
      <c r="L1105" s="46"/>
      <c r="M1105" s="222"/>
      <c r="N1105" s="223"/>
      <c r="O1105" s="86"/>
      <c r="P1105" s="86"/>
      <c r="Q1105" s="86"/>
      <c r="R1105" s="86"/>
      <c r="S1105" s="86"/>
      <c r="T1105" s="87"/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T1105" s="19" t="s">
        <v>167</v>
      </c>
      <c r="AU1105" s="19" t="s">
        <v>80</v>
      </c>
    </row>
    <row r="1106" s="2" customFormat="1" ht="16.5" customHeight="1">
      <c r="A1106" s="40"/>
      <c r="B1106" s="41"/>
      <c r="C1106" s="257" t="s">
        <v>1858</v>
      </c>
      <c r="D1106" s="257" t="s">
        <v>261</v>
      </c>
      <c r="E1106" s="258" t="s">
        <v>1859</v>
      </c>
      <c r="F1106" s="259" t="s">
        <v>1860</v>
      </c>
      <c r="G1106" s="260" t="s">
        <v>369</v>
      </c>
      <c r="H1106" s="261">
        <v>2</v>
      </c>
      <c r="I1106" s="262"/>
      <c r="J1106" s="263">
        <f>ROUND(I1106*H1106,2)</f>
        <v>0</v>
      </c>
      <c r="K1106" s="259" t="s">
        <v>164</v>
      </c>
      <c r="L1106" s="264"/>
      <c r="M1106" s="265" t="s">
        <v>19</v>
      </c>
      <c r="N1106" s="266" t="s">
        <v>41</v>
      </c>
      <c r="O1106" s="86"/>
      <c r="P1106" s="215">
        <f>O1106*H1106</f>
        <v>0</v>
      </c>
      <c r="Q1106" s="215">
        <v>0.0022000000000000001</v>
      </c>
      <c r="R1106" s="215">
        <f>Q1106*H1106</f>
        <v>0.0044000000000000003</v>
      </c>
      <c r="S1106" s="215">
        <v>0</v>
      </c>
      <c r="T1106" s="216">
        <f>S1106*H1106</f>
        <v>0</v>
      </c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R1106" s="217" t="s">
        <v>360</v>
      </c>
      <c r="AT1106" s="217" t="s">
        <v>261</v>
      </c>
      <c r="AU1106" s="217" t="s">
        <v>80</v>
      </c>
      <c r="AY1106" s="19" t="s">
        <v>158</v>
      </c>
      <c r="BE1106" s="218">
        <f>IF(N1106="základní",J1106,0)</f>
        <v>0</v>
      </c>
      <c r="BF1106" s="218">
        <f>IF(N1106="snížená",J1106,0)</f>
        <v>0</v>
      </c>
      <c r="BG1106" s="218">
        <f>IF(N1106="zákl. přenesená",J1106,0)</f>
        <v>0</v>
      </c>
      <c r="BH1106" s="218">
        <f>IF(N1106="sníž. přenesená",J1106,0)</f>
        <v>0</v>
      </c>
      <c r="BI1106" s="218">
        <f>IF(N1106="nulová",J1106,0)</f>
        <v>0</v>
      </c>
      <c r="BJ1106" s="19" t="s">
        <v>78</v>
      </c>
      <c r="BK1106" s="218">
        <f>ROUND(I1106*H1106,2)</f>
        <v>0</v>
      </c>
      <c r="BL1106" s="19" t="s">
        <v>266</v>
      </c>
      <c r="BM1106" s="217" t="s">
        <v>1861</v>
      </c>
    </row>
    <row r="1107" s="2" customFormat="1" ht="16.5" customHeight="1">
      <c r="A1107" s="40"/>
      <c r="B1107" s="41"/>
      <c r="C1107" s="206" t="s">
        <v>1862</v>
      </c>
      <c r="D1107" s="206" t="s">
        <v>160</v>
      </c>
      <c r="E1107" s="207" t="s">
        <v>1863</v>
      </c>
      <c r="F1107" s="208" t="s">
        <v>1864</v>
      </c>
      <c r="G1107" s="209" t="s">
        <v>369</v>
      </c>
      <c r="H1107" s="210">
        <v>4</v>
      </c>
      <c r="I1107" s="211"/>
      <c r="J1107" s="212">
        <f>ROUND(I1107*H1107,2)</f>
        <v>0</v>
      </c>
      <c r="K1107" s="208" t="s">
        <v>164</v>
      </c>
      <c r="L1107" s="46"/>
      <c r="M1107" s="213" t="s">
        <v>19</v>
      </c>
      <c r="N1107" s="214" t="s">
        <v>41</v>
      </c>
      <c r="O1107" s="86"/>
      <c r="P1107" s="215">
        <f>O1107*H1107</f>
        <v>0</v>
      </c>
      <c r="Q1107" s="215">
        <v>0</v>
      </c>
      <c r="R1107" s="215">
        <f>Q1107*H1107</f>
        <v>0</v>
      </c>
      <c r="S1107" s="215">
        <v>0</v>
      </c>
      <c r="T1107" s="216">
        <f>S1107*H1107</f>
        <v>0</v>
      </c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R1107" s="217" t="s">
        <v>266</v>
      </c>
      <c r="AT1107" s="217" t="s">
        <v>160</v>
      </c>
      <c r="AU1107" s="217" t="s">
        <v>80</v>
      </c>
      <c r="AY1107" s="19" t="s">
        <v>158</v>
      </c>
      <c r="BE1107" s="218">
        <f>IF(N1107="základní",J1107,0)</f>
        <v>0</v>
      </c>
      <c r="BF1107" s="218">
        <f>IF(N1107="snížená",J1107,0)</f>
        <v>0</v>
      </c>
      <c r="BG1107" s="218">
        <f>IF(N1107="zákl. přenesená",J1107,0)</f>
        <v>0</v>
      </c>
      <c r="BH1107" s="218">
        <f>IF(N1107="sníž. přenesená",J1107,0)</f>
        <v>0</v>
      </c>
      <c r="BI1107" s="218">
        <f>IF(N1107="nulová",J1107,0)</f>
        <v>0</v>
      </c>
      <c r="BJ1107" s="19" t="s">
        <v>78</v>
      </c>
      <c r="BK1107" s="218">
        <f>ROUND(I1107*H1107,2)</f>
        <v>0</v>
      </c>
      <c r="BL1107" s="19" t="s">
        <v>266</v>
      </c>
      <c r="BM1107" s="217" t="s">
        <v>1865</v>
      </c>
    </row>
    <row r="1108" s="2" customFormat="1">
      <c r="A1108" s="40"/>
      <c r="B1108" s="41"/>
      <c r="C1108" s="42"/>
      <c r="D1108" s="219" t="s">
        <v>167</v>
      </c>
      <c r="E1108" s="42"/>
      <c r="F1108" s="220" t="s">
        <v>1866</v>
      </c>
      <c r="G1108" s="42"/>
      <c r="H1108" s="42"/>
      <c r="I1108" s="221"/>
      <c r="J1108" s="42"/>
      <c r="K1108" s="42"/>
      <c r="L1108" s="46"/>
      <c r="M1108" s="222"/>
      <c r="N1108" s="223"/>
      <c r="O1108" s="86"/>
      <c r="P1108" s="86"/>
      <c r="Q1108" s="86"/>
      <c r="R1108" s="86"/>
      <c r="S1108" s="86"/>
      <c r="T1108" s="87"/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T1108" s="19" t="s">
        <v>167</v>
      </c>
      <c r="AU1108" s="19" t="s">
        <v>80</v>
      </c>
    </row>
    <row r="1109" s="2" customFormat="1" ht="16.5" customHeight="1">
      <c r="A1109" s="40"/>
      <c r="B1109" s="41"/>
      <c r="C1109" s="257" t="s">
        <v>1867</v>
      </c>
      <c r="D1109" s="257" t="s">
        <v>261</v>
      </c>
      <c r="E1109" s="258" t="s">
        <v>1868</v>
      </c>
      <c r="F1109" s="259" t="s">
        <v>1869</v>
      </c>
      <c r="G1109" s="260" t="s">
        <v>369</v>
      </c>
      <c r="H1109" s="261">
        <v>4</v>
      </c>
      <c r="I1109" s="262"/>
      <c r="J1109" s="263">
        <f>ROUND(I1109*H1109,2)</f>
        <v>0</v>
      </c>
      <c r="K1109" s="259" t="s">
        <v>164</v>
      </c>
      <c r="L1109" s="264"/>
      <c r="M1109" s="265" t="s">
        <v>19</v>
      </c>
      <c r="N1109" s="266" t="s">
        <v>41</v>
      </c>
      <c r="O1109" s="86"/>
      <c r="P1109" s="215">
        <f>O1109*H1109</f>
        <v>0</v>
      </c>
      <c r="Q1109" s="215">
        <v>0.00014999999999999999</v>
      </c>
      <c r="R1109" s="215">
        <f>Q1109*H1109</f>
        <v>0.00059999999999999995</v>
      </c>
      <c r="S1109" s="215">
        <v>0</v>
      </c>
      <c r="T1109" s="216">
        <f>S1109*H1109</f>
        <v>0</v>
      </c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R1109" s="217" t="s">
        <v>360</v>
      </c>
      <c r="AT1109" s="217" t="s">
        <v>261</v>
      </c>
      <c r="AU1109" s="217" t="s">
        <v>80</v>
      </c>
      <c r="AY1109" s="19" t="s">
        <v>158</v>
      </c>
      <c r="BE1109" s="218">
        <f>IF(N1109="základní",J1109,0)</f>
        <v>0</v>
      </c>
      <c r="BF1109" s="218">
        <f>IF(N1109="snížená",J1109,0)</f>
        <v>0</v>
      </c>
      <c r="BG1109" s="218">
        <f>IF(N1109="zákl. přenesená",J1109,0)</f>
        <v>0</v>
      </c>
      <c r="BH1109" s="218">
        <f>IF(N1109="sníž. přenesená",J1109,0)</f>
        <v>0</v>
      </c>
      <c r="BI1109" s="218">
        <f>IF(N1109="nulová",J1109,0)</f>
        <v>0</v>
      </c>
      <c r="BJ1109" s="19" t="s">
        <v>78</v>
      </c>
      <c r="BK1109" s="218">
        <f>ROUND(I1109*H1109,2)</f>
        <v>0</v>
      </c>
      <c r="BL1109" s="19" t="s">
        <v>266</v>
      </c>
      <c r="BM1109" s="217" t="s">
        <v>1870</v>
      </c>
    </row>
    <row r="1110" s="2" customFormat="1" ht="16.5" customHeight="1">
      <c r="A1110" s="40"/>
      <c r="B1110" s="41"/>
      <c r="C1110" s="206" t="s">
        <v>1871</v>
      </c>
      <c r="D1110" s="206" t="s">
        <v>160</v>
      </c>
      <c r="E1110" s="207" t="s">
        <v>1872</v>
      </c>
      <c r="F1110" s="208" t="s">
        <v>1873</v>
      </c>
      <c r="G1110" s="209" t="s">
        <v>369</v>
      </c>
      <c r="H1110" s="210">
        <v>4</v>
      </c>
      <c r="I1110" s="211"/>
      <c r="J1110" s="212">
        <f>ROUND(I1110*H1110,2)</f>
        <v>0</v>
      </c>
      <c r="K1110" s="208" t="s">
        <v>164</v>
      </c>
      <c r="L1110" s="46"/>
      <c r="M1110" s="213" t="s">
        <v>19</v>
      </c>
      <c r="N1110" s="214" t="s">
        <v>41</v>
      </c>
      <c r="O1110" s="86"/>
      <c r="P1110" s="215">
        <f>O1110*H1110</f>
        <v>0</v>
      </c>
      <c r="Q1110" s="215">
        <v>0</v>
      </c>
      <c r="R1110" s="215">
        <f>Q1110*H1110</f>
        <v>0</v>
      </c>
      <c r="S1110" s="215">
        <v>0</v>
      </c>
      <c r="T1110" s="216">
        <f>S1110*H1110</f>
        <v>0</v>
      </c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R1110" s="217" t="s">
        <v>266</v>
      </c>
      <c r="AT1110" s="217" t="s">
        <v>160</v>
      </c>
      <c r="AU1110" s="217" t="s">
        <v>80</v>
      </c>
      <c r="AY1110" s="19" t="s">
        <v>158</v>
      </c>
      <c r="BE1110" s="218">
        <f>IF(N1110="základní",J1110,0)</f>
        <v>0</v>
      </c>
      <c r="BF1110" s="218">
        <f>IF(N1110="snížená",J1110,0)</f>
        <v>0</v>
      </c>
      <c r="BG1110" s="218">
        <f>IF(N1110="zákl. přenesená",J1110,0)</f>
        <v>0</v>
      </c>
      <c r="BH1110" s="218">
        <f>IF(N1110="sníž. přenesená",J1110,0)</f>
        <v>0</v>
      </c>
      <c r="BI1110" s="218">
        <f>IF(N1110="nulová",J1110,0)</f>
        <v>0</v>
      </c>
      <c r="BJ1110" s="19" t="s">
        <v>78</v>
      </c>
      <c r="BK1110" s="218">
        <f>ROUND(I1110*H1110,2)</f>
        <v>0</v>
      </c>
      <c r="BL1110" s="19" t="s">
        <v>266</v>
      </c>
      <c r="BM1110" s="217" t="s">
        <v>1874</v>
      </c>
    </row>
    <row r="1111" s="2" customFormat="1">
      <c r="A1111" s="40"/>
      <c r="B1111" s="41"/>
      <c r="C1111" s="42"/>
      <c r="D1111" s="219" t="s">
        <v>167</v>
      </c>
      <c r="E1111" s="42"/>
      <c r="F1111" s="220" t="s">
        <v>1875</v>
      </c>
      <c r="G1111" s="42"/>
      <c r="H1111" s="42"/>
      <c r="I1111" s="221"/>
      <c r="J1111" s="42"/>
      <c r="K1111" s="42"/>
      <c r="L1111" s="46"/>
      <c r="M1111" s="222"/>
      <c r="N1111" s="223"/>
      <c r="O1111" s="86"/>
      <c r="P1111" s="86"/>
      <c r="Q1111" s="86"/>
      <c r="R1111" s="86"/>
      <c r="S1111" s="86"/>
      <c r="T1111" s="87"/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T1111" s="19" t="s">
        <v>167</v>
      </c>
      <c r="AU1111" s="19" t="s">
        <v>80</v>
      </c>
    </row>
    <row r="1112" s="2" customFormat="1" ht="16.5" customHeight="1">
      <c r="A1112" s="40"/>
      <c r="B1112" s="41"/>
      <c r="C1112" s="257" t="s">
        <v>1876</v>
      </c>
      <c r="D1112" s="257" t="s">
        <v>261</v>
      </c>
      <c r="E1112" s="258" t="s">
        <v>1877</v>
      </c>
      <c r="F1112" s="259" t="s">
        <v>1878</v>
      </c>
      <c r="G1112" s="260" t="s">
        <v>369</v>
      </c>
      <c r="H1112" s="261">
        <v>4</v>
      </c>
      <c r="I1112" s="262"/>
      <c r="J1112" s="263">
        <f>ROUND(I1112*H1112,2)</f>
        <v>0</v>
      </c>
      <c r="K1112" s="259" t="s">
        <v>164</v>
      </c>
      <c r="L1112" s="264"/>
      <c r="M1112" s="265" t="s">
        <v>19</v>
      </c>
      <c r="N1112" s="266" t="s">
        <v>41</v>
      </c>
      <c r="O1112" s="86"/>
      <c r="P1112" s="215">
        <f>O1112*H1112</f>
        <v>0</v>
      </c>
      <c r="Q1112" s="215">
        <v>0.0022000000000000001</v>
      </c>
      <c r="R1112" s="215">
        <f>Q1112*H1112</f>
        <v>0.0088000000000000005</v>
      </c>
      <c r="S1112" s="215">
        <v>0</v>
      </c>
      <c r="T1112" s="216">
        <f>S1112*H1112</f>
        <v>0</v>
      </c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R1112" s="217" t="s">
        <v>360</v>
      </c>
      <c r="AT1112" s="217" t="s">
        <v>261</v>
      </c>
      <c r="AU1112" s="217" t="s">
        <v>80</v>
      </c>
      <c r="AY1112" s="19" t="s">
        <v>158</v>
      </c>
      <c r="BE1112" s="218">
        <f>IF(N1112="základní",J1112,0)</f>
        <v>0</v>
      </c>
      <c r="BF1112" s="218">
        <f>IF(N1112="snížená",J1112,0)</f>
        <v>0</v>
      </c>
      <c r="BG1112" s="218">
        <f>IF(N1112="zákl. přenesená",J1112,0)</f>
        <v>0</v>
      </c>
      <c r="BH1112" s="218">
        <f>IF(N1112="sníž. přenesená",J1112,0)</f>
        <v>0</v>
      </c>
      <c r="BI1112" s="218">
        <f>IF(N1112="nulová",J1112,0)</f>
        <v>0</v>
      </c>
      <c r="BJ1112" s="19" t="s">
        <v>78</v>
      </c>
      <c r="BK1112" s="218">
        <f>ROUND(I1112*H1112,2)</f>
        <v>0</v>
      </c>
      <c r="BL1112" s="19" t="s">
        <v>266</v>
      </c>
      <c r="BM1112" s="217" t="s">
        <v>1879</v>
      </c>
    </row>
    <row r="1113" s="2" customFormat="1" ht="16.5" customHeight="1">
      <c r="A1113" s="40"/>
      <c r="B1113" s="41"/>
      <c r="C1113" s="206" t="s">
        <v>1880</v>
      </c>
      <c r="D1113" s="206" t="s">
        <v>160</v>
      </c>
      <c r="E1113" s="207" t="s">
        <v>1881</v>
      </c>
      <c r="F1113" s="208" t="s">
        <v>1882</v>
      </c>
      <c r="G1113" s="209" t="s">
        <v>369</v>
      </c>
      <c r="H1113" s="210">
        <v>1</v>
      </c>
      <c r="I1113" s="211"/>
      <c r="J1113" s="212">
        <f>ROUND(I1113*H1113,2)</f>
        <v>0</v>
      </c>
      <c r="K1113" s="208" t="s">
        <v>164</v>
      </c>
      <c r="L1113" s="46"/>
      <c r="M1113" s="213" t="s">
        <v>19</v>
      </c>
      <c r="N1113" s="214" t="s">
        <v>41</v>
      </c>
      <c r="O1113" s="86"/>
      <c r="P1113" s="215">
        <f>O1113*H1113</f>
        <v>0</v>
      </c>
      <c r="Q1113" s="215">
        <v>0</v>
      </c>
      <c r="R1113" s="215">
        <f>Q1113*H1113</f>
        <v>0</v>
      </c>
      <c r="S1113" s="215">
        <v>0</v>
      </c>
      <c r="T1113" s="216">
        <f>S1113*H1113</f>
        <v>0</v>
      </c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R1113" s="217" t="s">
        <v>266</v>
      </c>
      <c r="AT1113" s="217" t="s">
        <v>160</v>
      </c>
      <c r="AU1113" s="217" t="s">
        <v>80</v>
      </c>
      <c r="AY1113" s="19" t="s">
        <v>158</v>
      </c>
      <c r="BE1113" s="218">
        <f>IF(N1113="základní",J1113,0)</f>
        <v>0</v>
      </c>
      <c r="BF1113" s="218">
        <f>IF(N1113="snížená",J1113,0)</f>
        <v>0</v>
      </c>
      <c r="BG1113" s="218">
        <f>IF(N1113="zákl. přenesená",J1113,0)</f>
        <v>0</v>
      </c>
      <c r="BH1113" s="218">
        <f>IF(N1113="sníž. přenesená",J1113,0)</f>
        <v>0</v>
      </c>
      <c r="BI1113" s="218">
        <f>IF(N1113="nulová",J1113,0)</f>
        <v>0</v>
      </c>
      <c r="BJ1113" s="19" t="s">
        <v>78</v>
      </c>
      <c r="BK1113" s="218">
        <f>ROUND(I1113*H1113,2)</f>
        <v>0</v>
      </c>
      <c r="BL1113" s="19" t="s">
        <v>266</v>
      </c>
      <c r="BM1113" s="217" t="s">
        <v>1883</v>
      </c>
    </row>
    <row r="1114" s="2" customFormat="1">
      <c r="A1114" s="40"/>
      <c r="B1114" s="41"/>
      <c r="C1114" s="42"/>
      <c r="D1114" s="219" t="s">
        <v>167</v>
      </c>
      <c r="E1114" s="42"/>
      <c r="F1114" s="220" t="s">
        <v>1884</v>
      </c>
      <c r="G1114" s="42"/>
      <c r="H1114" s="42"/>
      <c r="I1114" s="221"/>
      <c r="J1114" s="42"/>
      <c r="K1114" s="42"/>
      <c r="L1114" s="46"/>
      <c r="M1114" s="222"/>
      <c r="N1114" s="223"/>
      <c r="O1114" s="86"/>
      <c r="P1114" s="86"/>
      <c r="Q1114" s="86"/>
      <c r="R1114" s="86"/>
      <c r="S1114" s="86"/>
      <c r="T1114" s="87"/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T1114" s="19" t="s">
        <v>167</v>
      </c>
      <c r="AU1114" s="19" t="s">
        <v>80</v>
      </c>
    </row>
    <row r="1115" s="2" customFormat="1" ht="16.5" customHeight="1">
      <c r="A1115" s="40"/>
      <c r="B1115" s="41"/>
      <c r="C1115" s="257" t="s">
        <v>1885</v>
      </c>
      <c r="D1115" s="257" t="s">
        <v>261</v>
      </c>
      <c r="E1115" s="258" t="s">
        <v>1886</v>
      </c>
      <c r="F1115" s="259" t="s">
        <v>1887</v>
      </c>
      <c r="G1115" s="260" t="s">
        <v>369</v>
      </c>
      <c r="H1115" s="261">
        <v>1</v>
      </c>
      <c r="I1115" s="262"/>
      <c r="J1115" s="263">
        <f>ROUND(I1115*H1115,2)</f>
        <v>0</v>
      </c>
      <c r="K1115" s="259" t="s">
        <v>164</v>
      </c>
      <c r="L1115" s="264"/>
      <c r="M1115" s="265" t="s">
        <v>19</v>
      </c>
      <c r="N1115" s="266" t="s">
        <v>41</v>
      </c>
      <c r="O1115" s="86"/>
      <c r="P1115" s="215">
        <f>O1115*H1115</f>
        <v>0</v>
      </c>
      <c r="Q1115" s="215">
        <v>0.00010000000000000001</v>
      </c>
      <c r="R1115" s="215">
        <f>Q1115*H1115</f>
        <v>0.00010000000000000001</v>
      </c>
      <c r="S1115" s="215">
        <v>0</v>
      </c>
      <c r="T1115" s="216">
        <f>S1115*H1115</f>
        <v>0</v>
      </c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R1115" s="217" t="s">
        <v>360</v>
      </c>
      <c r="AT1115" s="217" t="s">
        <v>261</v>
      </c>
      <c r="AU1115" s="217" t="s">
        <v>80</v>
      </c>
      <c r="AY1115" s="19" t="s">
        <v>158</v>
      </c>
      <c r="BE1115" s="218">
        <f>IF(N1115="základní",J1115,0)</f>
        <v>0</v>
      </c>
      <c r="BF1115" s="218">
        <f>IF(N1115="snížená",J1115,0)</f>
        <v>0</v>
      </c>
      <c r="BG1115" s="218">
        <f>IF(N1115="zákl. přenesená",J1115,0)</f>
        <v>0</v>
      </c>
      <c r="BH1115" s="218">
        <f>IF(N1115="sníž. přenesená",J1115,0)</f>
        <v>0</v>
      </c>
      <c r="BI1115" s="218">
        <f>IF(N1115="nulová",J1115,0)</f>
        <v>0</v>
      </c>
      <c r="BJ1115" s="19" t="s">
        <v>78</v>
      </c>
      <c r="BK1115" s="218">
        <f>ROUND(I1115*H1115,2)</f>
        <v>0</v>
      </c>
      <c r="BL1115" s="19" t="s">
        <v>266</v>
      </c>
      <c r="BM1115" s="217" t="s">
        <v>1888</v>
      </c>
    </row>
    <row r="1116" s="2" customFormat="1" ht="33" customHeight="1">
      <c r="A1116" s="40"/>
      <c r="B1116" s="41"/>
      <c r="C1116" s="206" t="s">
        <v>1889</v>
      </c>
      <c r="D1116" s="206" t="s">
        <v>160</v>
      </c>
      <c r="E1116" s="207" t="s">
        <v>1890</v>
      </c>
      <c r="F1116" s="208" t="s">
        <v>1891</v>
      </c>
      <c r="G1116" s="209" t="s">
        <v>369</v>
      </c>
      <c r="H1116" s="210">
        <v>2</v>
      </c>
      <c r="I1116" s="211"/>
      <c r="J1116" s="212">
        <f>ROUND(I1116*H1116,2)</f>
        <v>0</v>
      </c>
      <c r="K1116" s="208" t="s">
        <v>164</v>
      </c>
      <c r="L1116" s="46"/>
      <c r="M1116" s="213" t="s">
        <v>19</v>
      </c>
      <c r="N1116" s="214" t="s">
        <v>41</v>
      </c>
      <c r="O1116" s="86"/>
      <c r="P1116" s="215">
        <f>O1116*H1116</f>
        <v>0</v>
      </c>
      <c r="Q1116" s="215">
        <v>0.00025555249999999999</v>
      </c>
      <c r="R1116" s="215">
        <f>Q1116*H1116</f>
        <v>0.00051110499999999998</v>
      </c>
      <c r="S1116" s="215">
        <v>0</v>
      </c>
      <c r="T1116" s="216">
        <f>S1116*H1116</f>
        <v>0</v>
      </c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R1116" s="217" t="s">
        <v>266</v>
      </c>
      <c r="AT1116" s="217" t="s">
        <v>160</v>
      </c>
      <c r="AU1116" s="217" t="s">
        <v>80</v>
      </c>
      <c r="AY1116" s="19" t="s">
        <v>158</v>
      </c>
      <c r="BE1116" s="218">
        <f>IF(N1116="základní",J1116,0)</f>
        <v>0</v>
      </c>
      <c r="BF1116" s="218">
        <f>IF(N1116="snížená",J1116,0)</f>
        <v>0</v>
      </c>
      <c r="BG1116" s="218">
        <f>IF(N1116="zákl. přenesená",J1116,0)</f>
        <v>0</v>
      </c>
      <c r="BH1116" s="218">
        <f>IF(N1116="sníž. přenesená",J1116,0)</f>
        <v>0</v>
      </c>
      <c r="BI1116" s="218">
        <f>IF(N1116="nulová",J1116,0)</f>
        <v>0</v>
      </c>
      <c r="BJ1116" s="19" t="s">
        <v>78</v>
      </c>
      <c r="BK1116" s="218">
        <f>ROUND(I1116*H1116,2)</f>
        <v>0</v>
      </c>
      <c r="BL1116" s="19" t="s">
        <v>266</v>
      </c>
      <c r="BM1116" s="217" t="s">
        <v>1892</v>
      </c>
    </row>
    <row r="1117" s="2" customFormat="1">
      <c r="A1117" s="40"/>
      <c r="B1117" s="41"/>
      <c r="C1117" s="42"/>
      <c r="D1117" s="219" t="s">
        <v>167</v>
      </c>
      <c r="E1117" s="42"/>
      <c r="F1117" s="220" t="s">
        <v>1893</v>
      </c>
      <c r="G1117" s="42"/>
      <c r="H1117" s="42"/>
      <c r="I1117" s="221"/>
      <c r="J1117" s="42"/>
      <c r="K1117" s="42"/>
      <c r="L1117" s="46"/>
      <c r="M1117" s="222"/>
      <c r="N1117" s="223"/>
      <c r="O1117" s="86"/>
      <c r="P1117" s="86"/>
      <c r="Q1117" s="86"/>
      <c r="R1117" s="86"/>
      <c r="S1117" s="86"/>
      <c r="T1117" s="87"/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T1117" s="19" t="s">
        <v>167</v>
      </c>
      <c r="AU1117" s="19" t="s">
        <v>80</v>
      </c>
    </row>
    <row r="1118" s="2" customFormat="1" ht="16.5" customHeight="1">
      <c r="A1118" s="40"/>
      <c r="B1118" s="41"/>
      <c r="C1118" s="257" t="s">
        <v>1894</v>
      </c>
      <c r="D1118" s="257" t="s">
        <v>261</v>
      </c>
      <c r="E1118" s="258" t="s">
        <v>1895</v>
      </c>
      <c r="F1118" s="259" t="s">
        <v>1896</v>
      </c>
      <c r="G1118" s="260" t="s">
        <v>369</v>
      </c>
      <c r="H1118" s="261">
        <v>2</v>
      </c>
      <c r="I1118" s="262"/>
      <c r="J1118" s="263">
        <f>ROUND(I1118*H1118,2)</f>
        <v>0</v>
      </c>
      <c r="K1118" s="259" t="s">
        <v>164</v>
      </c>
      <c r="L1118" s="264"/>
      <c r="M1118" s="265" t="s">
        <v>19</v>
      </c>
      <c r="N1118" s="266" t="s">
        <v>41</v>
      </c>
      <c r="O1118" s="86"/>
      <c r="P1118" s="215">
        <f>O1118*H1118</f>
        <v>0</v>
      </c>
      <c r="Q1118" s="215">
        <v>0.035499999999999997</v>
      </c>
      <c r="R1118" s="215">
        <f>Q1118*H1118</f>
        <v>0.070999999999999994</v>
      </c>
      <c r="S1118" s="215">
        <v>0</v>
      </c>
      <c r="T1118" s="216">
        <f>S1118*H1118</f>
        <v>0</v>
      </c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R1118" s="217" t="s">
        <v>360</v>
      </c>
      <c r="AT1118" s="217" t="s">
        <v>261</v>
      </c>
      <c r="AU1118" s="217" t="s">
        <v>80</v>
      </c>
      <c r="AY1118" s="19" t="s">
        <v>158</v>
      </c>
      <c r="BE1118" s="218">
        <f>IF(N1118="základní",J1118,0)</f>
        <v>0</v>
      </c>
      <c r="BF1118" s="218">
        <f>IF(N1118="snížená",J1118,0)</f>
        <v>0</v>
      </c>
      <c r="BG1118" s="218">
        <f>IF(N1118="zákl. přenesená",J1118,0)</f>
        <v>0</v>
      </c>
      <c r="BH1118" s="218">
        <f>IF(N1118="sníž. přenesená",J1118,0)</f>
        <v>0</v>
      </c>
      <c r="BI1118" s="218">
        <f>IF(N1118="nulová",J1118,0)</f>
        <v>0</v>
      </c>
      <c r="BJ1118" s="19" t="s">
        <v>78</v>
      </c>
      <c r="BK1118" s="218">
        <f>ROUND(I1118*H1118,2)</f>
        <v>0</v>
      </c>
      <c r="BL1118" s="19" t="s">
        <v>266</v>
      </c>
      <c r="BM1118" s="217" t="s">
        <v>1897</v>
      </c>
    </row>
    <row r="1119" s="2" customFormat="1" ht="16.5" customHeight="1">
      <c r="A1119" s="40"/>
      <c r="B1119" s="41"/>
      <c r="C1119" s="206" t="s">
        <v>1898</v>
      </c>
      <c r="D1119" s="206" t="s">
        <v>160</v>
      </c>
      <c r="E1119" s="207" t="s">
        <v>1899</v>
      </c>
      <c r="F1119" s="208" t="s">
        <v>1900</v>
      </c>
      <c r="G1119" s="209" t="s">
        <v>369</v>
      </c>
      <c r="H1119" s="210">
        <v>2</v>
      </c>
      <c r="I1119" s="211"/>
      <c r="J1119" s="212">
        <f>ROUND(I1119*H1119,2)</f>
        <v>0</v>
      </c>
      <c r="K1119" s="208" t="s">
        <v>164</v>
      </c>
      <c r="L1119" s="46"/>
      <c r="M1119" s="213" t="s">
        <v>19</v>
      </c>
      <c r="N1119" s="214" t="s">
        <v>41</v>
      </c>
      <c r="O1119" s="86"/>
      <c r="P1119" s="215">
        <f>O1119*H1119</f>
        <v>0</v>
      </c>
      <c r="Q1119" s="215">
        <v>0</v>
      </c>
      <c r="R1119" s="215">
        <f>Q1119*H1119</f>
        <v>0</v>
      </c>
      <c r="S1119" s="215">
        <v>0.041700000000000001</v>
      </c>
      <c r="T1119" s="216">
        <f>S1119*H1119</f>
        <v>0.083400000000000002</v>
      </c>
      <c r="U1119" s="40"/>
      <c r="V1119" s="40"/>
      <c r="W1119" s="40"/>
      <c r="X1119" s="40"/>
      <c r="Y1119" s="40"/>
      <c r="Z1119" s="40"/>
      <c r="AA1119" s="40"/>
      <c r="AB1119" s="40"/>
      <c r="AC1119" s="40"/>
      <c r="AD1119" s="40"/>
      <c r="AE1119" s="40"/>
      <c r="AR1119" s="217" t="s">
        <v>266</v>
      </c>
      <c r="AT1119" s="217" t="s">
        <v>160</v>
      </c>
      <c r="AU1119" s="217" t="s">
        <v>80</v>
      </c>
      <c r="AY1119" s="19" t="s">
        <v>158</v>
      </c>
      <c r="BE1119" s="218">
        <f>IF(N1119="základní",J1119,0)</f>
        <v>0</v>
      </c>
      <c r="BF1119" s="218">
        <f>IF(N1119="snížená",J1119,0)</f>
        <v>0</v>
      </c>
      <c r="BG1119" s="218">
        <f>IF(N1119="zákl. přenesená",J1119,0)</f>
        <v>0</v>
      </c>
      <c r="BH1119" s="218">
        <f>IF(N1119="sníž. přenesená",J1119,0)</f>
        <v>0</v>
      </c>
      <c r="BI1119" s="218">
        <f>IF(N1119="nulová",J1119,0)</f>
        <v>0</v>
      </c>
      <c r="BJ1119" s="19" t="s">
        <v>78</v>
      </c>
      <c r="BK1119" s="218">
        <f>ROUND(I1119*H1119,2)</f>
        <v>0</v>
      </c>
      <c r="BL1119" s="19" t="s">
        <v>266</v>
      </c>
      <c r="BM1119" s="217" t="s">
        <v>1901</v>
      </c>
    </row>
    <row r="1120" s="2" customFormat="1">
      <c r="A1120" s="40"/>
      <c r="B1120" s="41"/>
      <c r="C1120" s="42"/>
      <c r="D1120" s="219" t="s">
        <v>167</v>
      </c>
      <c r="E1120" s="42"/>
      <c r="F1120" s="220" t="s">
        <v>1902</v>
      </c>
      <c r="G1120" s="42"/>
      <c r="H1120" s="42"/>
      <c r="I1120" s="221"/>
      <c r="J1120" s="42"/>
      <c r="K1120" s="42"/>
      <c r="L1120" s="46"/>
      <c r="M1120" s="222"/>
      <c r="N1120" s="223"/>
      <c r="O1120" s="86"/>
      <c r="P1120" s="86"/>
      <c r="Q1120" s="86"/>
      <c r="R1120" s="86"/>
      <c r="S1120" s="86"/>
      <c r="T1120" s="87"/>
      <c r="U1120" s="40"/>
      <c r="V1120" s="40"/>
      <c r="W1120" s="40"/>
      <c r="X1120" s="40"/>
      <c r="Y1120" s="40"/>
      <c r="Z1120" s="40"/>
      <c r="AA1120" s="40"/>
      <c r="AB1120" s="40"/>
      <c r="AC1120" s="40"/>
      <c r="AD1120" s="40"/>
      <c r="AE1120" s="40"/>
      <c r="AT1120" s="19" t="s">
        <v>167</v>
      </c>
      <c r="AU1120" s="19" t="s">
        <v>80</v>
      </c>
    </row>
    <row r="1121" s="2" customFormat="1" ht="16.5" customHeight="1">
      <c r="A1121" s="40"/>
      <c r="B1121" s="41"/>
      <c r="C1121" s="206" t="s">
        <v>1903</v>
      </c>
      <c r="D1121" s="206" t="s">
        <v>160</v>
      </c>
      <c r="E1121" s="207" t="s">
        <v>1904</v>
      </c>
      <c r="F1121" s="208" t="s">
        <v>1905</v>
      </c>
      <c r="G1121" s="209" t="s">
        <v>369</v>
      </c>
      <c r="H1121" s="210">
        <v>5</v>
      </c>
      <c r="I1121" s="211"/>
      <c r="J1121" s="212">
        <f>ROUND(I1121*H1121,2)</f>
        <v>0</v>
      </c>
      <c r="K1121" s="208" t="s">
        <v>164</v>
      </c>
      <c r="L1121" s="46"/>
      <c r="M1121" s="213" t="s">
        <v>19</v>
      </c>
      <c r="N1121" s="214" t="s">
        <v>41</v>
      </c>
      <c r="O1121" s="86"/>
      <c r="P1121" s="215">
        <f>O1121*H1121</f>
        <v>0</v>
      </c>
      <c r="Q1121" s="215">
        <v>0.00045145029999999999</v>
      </c>
      <c r="R1121" s="215">
        <f>Q1121*H1121</f>
        <v>0.0022572514999999998</v>
      </c>
      <c r="S1121" s="215">
        <v>0</v>
      </c>
      <c r="T1121" s="216">
        <f>S1121*H1121</f>
        <v>0</v>
      </c>
      <c r="U1121" s="40"/>
      <c r="V1121" s="40"/>
      <c r="W1121" s="40"/>
      <c r="X1121" s="40"/>
      <c r="Y1121" s="40"/>
      <c r="Z1121" s="40"/>
      <c r="AA1121" s="40"/>
      <c r="AB1121" s="40"/>
      <c r="AC1121" s="40"/>
      <c r="AD1121" s="40"/>
      <c r="AE1121" s="40"/>
      <c r="AR1121" s="217" t="s">
        <v>266</v>
      </c>
      <c r="AT1121" s="217" t="s">
        <v>160</v>
      </c>
      <c r="AU1121" s="217" t="s">
        <v>80</v>
      </c>
      <c r="AY1121" s="19" t="s">
        <v>158</v>
      </c>
      <c r="BE1121" s="218">
        <f>IF(N1121="základní",J1121,0)</f>
        <v>0</v>
      </c>
      <c r="BF1121" s="218">
        <f>IF(N1121="snížená",J1121,0)</f>
        <v>0</v>
      </c>
      <c r="BG1121" s="218">
        <f>IF(N1121="zákl. přenesená",J1121,0)</f>
        <v>0</v>
      </c>
      <c r="BH1121" s="218">
        <f>IF(N1121="sníž. přenesená",J1121,0)</f>
        <v>0</v>
      </c>
      <c r="BI1121" s="218">
        <f>IF(N1121="nulová",J1121,0)</f>
        <v>0</v>
      </c>
      <c r="BJ1121" s="19" t="s">
        <v>78</v>
      </c>
      <c r="BK1121" s="218">
        <f>ROUND(I1121*H1121,2)</f>
        <v>0</v>
      </c>
      <c r="BL1121" s="19" t="s">
        <v>266</v>
      </c>
      <c r="BM1121" s="217" t="s">
        <v>1906</v>
      </c>
    </row>
    <row r="1122" s="2" customFormat="1">
      <c r="A1122" s="40"/>
      <c r="B1122" s="41"/>
      <c r="C1122" s="42"/>
      <c r="D1122" s="219" t="s">
        <v>167</v>
      </c>
      <c r="E1122" s="42"/>
      <c r="F1122" s="220" t="s">
        <v>1907</v>
      </c>
      <c r="G1122" s="42"/>
      <c r="H1122" s="42"/>
      <c r="I1122" s="221"/>
      <c r="J1122" s="42"/>
      <c r="K1122" s="42"/>
      <c r="L1122" s="46"/>
      <c r="M1122" s="222"/>
      <c r="N1122" s="223"/>
      <c r="O1122" s="86"/>
      <c r="P1122" s="86"/>
      <c r="Q1122" s="86"/>
      <c r="R1122" s="86"/>
      <c r="S1122" s="86"/>
      <c r="T1122" s="87"/>
      <c r="U1122" s="40"/>
      <c r="V1122" s="40"/>
      <c r="W1122" s="40"/>
      <c r="X1122" s="40"/>
      <c r="Y1122" s="40"/>
      <c r="Z1122" s="40"/>
      <c r="AA1122" s="40"/>
      <c r="AB1122" s="40"/>
      <c r="AC1122" s="40"/>
      <c r="AD1122" s="40"/>
      <c r="AE1122" s="40"/>
      <c r="AT1122" s="19" t="s">
        <v>167</v>
      </c>
      <c r="AU1122" s="19" t="s">
        <v>80</v>
      </c>
    </row>
    <row r="1123" s="2" customFormat="1" ht="16.5" customHeight="1">
      <c r="A1123" s="40"/>
      <c r="B1123" s="41"/>
      <c r="C1123" s="257" t="s">
        <v>1908</v>
      </c>
      <c r="D1123" s="257" t="s">
        <v>261</v>
      </c>
      <c r="E1123" s="258" t="s">
        <v>1909</v>
      </c>
      <c r="F1123" s="259" t="s">
        <v>1910</v>
      </c>
      <c r="G1123" s="260" t="s">
        <v>369</v>
      </c>
      <c r="H1123" s="261">
        <v>3</v>
      </c>
      <c r="I1123" s="262"/>
      <c r="J1123" s="263">
        <f>ROUND(I1123*H1123,2)</f>
        <v>0</v>
      </c>
      <c r="K1123" s="259" t="s">
        <v>164</v>
      </c>
      <c r="L1123" s="264"/>
      <c r="M1123" s="265" t="s">
        <v>19</v>
      </c>
      <c r="N1123" s="266" t="s">
        <v>41</v>
      </c>
      <c r="O1123" s="86"/>
      <c r="P1123" s="215">
        <f>O1123*H1123</f>
        <v>0</v>
      </c>
      <c r="Q1123" s="215">
        <v>0.010999999999999999</v>
      </c>
      <c r="R1123" s="215">
        <f>Q1123*H1123</f>
        <v>0.033000000000000002</v>
      </c>
      <c r="S1123" s="215">
        <v>0</v>
      </c>
      <c r="T1123" s="216">
        <f>S1123*H1123</f>
        <v>0</v>
      </c>
      <c r="U1123" s="40"/>
      <c r="V1123" s="40"/>
      <c r="W1123" s="40"/>
      <c r="X1123" s="40"/>
      <c r="Y1123" s="40"/>
      <c r="Z1123" s="40"/>
      <c r="AA1123" s="40"/>
      <c r="AB1123" s="40"/>
      <c r="AC1123" s="40"/>
      <c r="AD1123" s="40"/>
      <c r="AE1123" s="40"/>
      <c r="AR1123" s="217" t="s">
        <v>360</v>
      </c>
      <c r="AT1123" s="217" t="s">
        <v>261</v>
      </c>
      <c r="AU1123" s="217" t="s">
        <v>80</v>
      </c>
      <c r="AY1123" s="19" t="s">
        <v>158</v>
      </c>
      <c r="BE1123" s="218">
        <f>IF(N1123="základní",J1123,0)</f>
        <v>0</v>
      </c>
      <c r="BF1123" s="218">
        <f>IF(N1123="snížená",J1123,0)</f>
        <v>0</v>
      </c>
      <c r="BG1123" s="218">
        <f>IF(N1123="zákl. přenesená",J1123,0)</f>
        <v>0</v>
      </c>
      <c r="BH1123" s="218">
        <f>IF(N1123="sníž. přenesená",J1123,0)</f>
        <v>0</v>
      </c>
      <c r="BI1123" s="218">
        <f>IF(N1123="nulová",J1123,0)</f>
        <v>0</v>
      </c>
      <c r="BJ1123" s="19" t="s">
        <v>78</v>
      </c>
      <c r="BK1123" s="218">
        <f>ROUND(I1123*H1123,2)</f>
        <v>0</v>
      </c>
      <c r="BL1123" s="19" t="s">
        <v>266</v>
      </c>
      <c r="BM1123" s="217" t="s">
        <v>1911</v>
      </c>
    </row>
    <row r="1124" s="2" customFormat="1" ht="16.5" customHeight="1">
      <c r="A1124" s="40"/>
      <c r="B1124" s="41"/>
      <c r="C1124" s="257" t="s">
        <v>1912</v>
      </c>
      <c r="D1124" s="257" t="s">
        <v>261</v>
      </c>
      <c r="E1124" s="258" t="s">
        <v>1913</v>
      </c>
      <c r="F1124" s="259" t="s">
        <v>1914</v>
      </c>
      <c r="G1124" s="260" t="s">
        <v>369</v>
      </c>
      <c r="H1124" s="261">
        <v>2</v>
      </c>
      <c r="I1124" s="262"/>
      <c r="J1124" s="263">
        <f>ROUND(I1124*H1124,2)</f>
        <v>0</v>
      </c>
      <c r="K1124" s="259" t="s">
        <v>164</v>
      </c>
      <c r="L1124" s="264"/>
      <c r="M1124" s="265" t="s">
        <v>19</v>
      </c>
      <c r="N1124" s="266" t="s">
        <v>41</v>
      </c>
      <c r="O1124" s="86"/>
      <c r="P1124" s="215">
        <f>O1124*H1124</f>
        <v>0</v>
      </c>
      <c r="Q1124" s="215">
        <v>0.01</v>
      </c>
      <c r="R1124" s="215">
        <f>Q1124*H1124</f>
        <v>0.02</v>
      </c>
      <c r="S1124" s="215">
        <v>0</v>
      </c>
      <c r="T1124" s="216">
        <f>S1124*H1124</f>
        <v>0</v>
      </c>
      <c r="U1124" s="40"/>
      <c r="V1124" s="40"/>
      <c r="W1124" s="40"/>
      <c r="X1124" s="40"/>
      <c r="Y1124" s="40"/>
      <c r="Z1124" s="40"/>
      <c r="AA1124" s="40"/>
      <c r="AB1124" s="40"/>
      <c r="AC1124" s="40"/>
      <c r="AD1124" s="40"/>
      <c r="AE1124" s="40"/>
      <c r="AR1124" s="217" t="s">
        <v>360</v>
      </c>
      <c r="AT1124" s="217" t="s">
        <v>261</v>
      </c>
      <c r="AU1124" s="217" t="s">
        <v>80</v>
      </c>
      <c r="AY1124" s="19" t="s">
        <v>158</v>
      </c>
      <c r="BE1124" s="218">
        <f>IF(N1124="základní",J1124,0)</f>
        <v>0</v>
      </c>
      <c r="BF1124" s="218">
        <f>IF(N1124="snížená",J1124,0)</f>
        <v>0</v>
      </c>
      <c r="BG1124" s="218">
        <f>IF(N1124="zákl. přenesená",J1124,0)</f>
        <v>0</v>
      </c>
      <c r="BH1124" s="218">
        <f>IF(N1124="sníž. přenesená",J1124,0)</f>
        <v>0</v>
      </c>
      <c r="BI1124" s="218">
        <f>IF(N1124="nulová",J1124,0)</f>
        <v>0</v>
      </c>
      <c r="BJ1124" s="19" t="s">
        <v>78</v>
      </c>
      <c r="BK1124" s="218">
        <f>ROUND(I1124*H1124,2)</f>
        <v>0</v>
      </c>
      <c r="BL1124" s="19" t="s">
        <v>266</v>
      </c>
      <c r="BM1124" s="217" t="s">
        <v>1915</v>
      </c>
    </row>
    <row r="1125" s="2" customFormat="1" ht="16.5" customHeight="1">
      <c r="A1125" s="40"/>
      <c r="B1125" s="41"/>
      <c r="C1125" s="206" t="s">
        <v>1916</v>
      </c>
      <c r="D1125" s="206" t="s">
        <v>160</v>
      </c>
      <c r="E1125" s="207" t="s">
        <v>1917</v>
      </c>
      <c r="F1125" s="208" t="s">
        <v>1918</v>
      </c>
      <c r="G1125" s="209" t="s">
        <v>369</v>
      </c>
      <c r="H1125" s="210">
        <v>1</v>
      </c>
      <c r="I1125" s="211"/>
      <c r="J1125" s="212">
        <f>ROUND(I1125*H1125,2)</f>
        <v>0</v>
      </c>
      <c r="K1125" s="208" t="s">
        <v>164</v>
      </c>
      <c r="L1125" s="46"/>
      <c r="M1125" s="213" t="s">
        <v>19</v>
      </c>
      <c r="N1125" s="214" t="s">
        <v>41</v>
      </c>
      <c r="O1125" s="86"/>
      <c r="P1125" s="215">
        <f>O1125*H1125</f>
        <v>0</v>
      </c>
      <c r="Q1125" s="215">
        <v>0.00044999999999999999</v>
      </c>
      <c r="R1125" s="215">
        <f>Q1125*H1125</f>
        <v>0.00044999999999999999</v>
      </c>
      <c r="S1125" s="215">
        <v>0</v>
      </c>
      <c r="T1125" s="216">
        <f>S1125*H1125</f>
        <v>0</v>
      </c>
      <c r="U1125" s="40"/>
      <c r="V1125" s="40"/>
      <c r="W1125" s="40"/>
      <c r="X1125" s="40"/>
      <c r="Y1125" s="40"/>
      <c r="Z1125" s="40"/>
      <c r="AA1125" s="40"/>
      <c r="AB1125" s="40"/>
      <c r="AC1125" s="40"/>
      <c r="AD1125" s="40"/>
      <c r="AE1125" s="40"/>
      <c r="AR1125" s="217" t="s">
        <v>266</v>
      </c>
      <c r="AT1125" s="217" t="s">
        <v>160</v>
      </c>
      <c r="AU1125" s="217" t="s">
        <v>80</v>
      </c>
      <c r="AY1125" s="19" t="s">
        <v>158</v>
      </c>
      <c r="BE1125" s="218">
        <f>IF(N1125="základní",J1125,0)</f>
        <v>0</v>
      </c>
      <c r="BF1125" s="218">
        <f>IF(N1125="snížená",J1125,0)</f>
        <v>0</v>
      </c>
      <c r="BG1125" s="218">
        <f>IF(N1125="zákl. přenesená",J1125,0)</f>
        <v>0</v>
      </c>
      <c r="BH1125" s="218">
        <f>IF(N1125="sníž. přenesená",J1125,0)</f>
        <v>0</v>
      </c>
      <c r="BI1125" s="218">
        <f>IF(N1125="nulová",J1125,0)</f>
        <v>0</v>
      </c>
      <c r="BJ1125" s="19" t="s">
        <v>78</v>
      </c>
      <c r="BK1125" s="218">
        <f>ROUND(I1125*H1125,2)</f>
        <v>0</v>
      </c>
      <c r="BL1125" s="19" t="s">
        <v>266</v>
      </c>
      <c r="BM1125" s="217" t="s">
        <v>1919</v>
      </c>
    </row>
    <row r="1126" s="2" customFormat="1">
      <c r="A1126" s="40"/>
      <c r="B1126" s="41"/>
      <c r="C1126" s="42"/>
      <c r="D1126" s="219" t="s">
        <v>167</v>
      </c>
      <c r="E1126" s="42"/>
      <c r="F1126" s="220" t="s">
        <v>1920</v>
      </c>
      <c r="G1126" s="42"/>
      <c r="H1126" s="42"/>
      <c r="I1126" s="221"/>
      <c r="J1126" s="42"/>
      <c r="K1126" s="42"/>
      <c r="L1126" s="46"/>
      <c r="M1126" s="222"/>
      <c r="N1126" s="223"/>
      <c r="O1126" s="86"/>
      <c r="P1126" s="86"/>
      <c r="Q1126" s="86"/>
      <c r="R1126" s="86"/>
      <c r="S1126" s="86"/>
      <c r="T1126" s="87"/>
      <c r="U1126" s="40"/>
      <c r="V1126" s="40"/>
      <c r="W1126" s="40"/>
      <c r="X1126" s="40"/>
      <c r="Y1126" s="40"/>
      <c r="Z1126" s="40"/>
      <c r="AA1126" s="40"/>
      <c r="AB1126" s="40"/>
      <c r="AC1126" s="40"/>
      <c r="AD1126" s="40"/>
      <c r="AE1126" s="40"/>
      <c r="AT1126" s="19" t="s">
        <v>167</v>
      </c>
      <c r="AU1126" s="19" t="s">
        <v>80</v>
      </c>
    </row>
    <row r="1127" s="2" customFormat="1" ht="16.5" customHeight="1">
      <c r="A1127" s="40"/>
      <c r="B1127" s="41"/>
      <c r="C1127" s="257" t="s">
        <v>1921</v>
      </c>
      <c r="D1127" s="257" t="s">
        <v>261</v>
      </c>
      <c r="E1127" s="258" t="s">
        <v>1922</v>
      </c>
      <c r="F1127" s="259" t="s">
        <v>1923</v>
      </c>
      <c r="G1127" s="260" t="s">
        <v>369</v>
      </c>
      <c r="H1127" s="261">
        <v>1</v>
      </c>
      <c r="I1127" s="262"/>
      <c r="J1127" s="263">
        <f>ROUND(I1127*H1127,2)</f>
        <v>0</v>
      </c>
      <c r="K1127" s="259" t="s">
        <v>164</v>
      </c>
      <c r="L1127" s="264"/>
      <c r="M1127" s="265" t="s">
        <v>19</v>
      </c>
      <c r="N1127" s="266" t="s">
        <v>41</v>
      </c>
      <c r="O1127" s="86"/>
      <c r="P1127" s="215">
        <f>O1127*H1127</f>
        <v>0</v>
      </c>
      <c r="Q1127" s="215">
        <v>0.0115</v>
      </c>
      <c r="R1127" s="215">
        <f>Q1127*H1127</f>
        <v>0.0115</v>
      </c>
      <c r="S1127" s="215">
        <v>0</v>
      </c>
      <c r="T1127" s="216">
        <f>S1127*H1127</f>
        <v>0</v>
      </c>
      <c r="U1127" s="40"/>
      <c r="V1127" s="40"/>
      <c r="W1127" s="40"/>
      <c r="X1127" s="40"/>
      <c r="Y1127" s="40"/>
      <c r="Z1127" s="40"/>
      <c r="AA1127" s="40"/>
      <c r="AB1127" s="40"/>
      <c r="AC1127" s="40"/>
      <c r="AD1127" s="40"/>
      <c r="AE1127" s="40"/>
      <c r="AR1127" s="217" t="s">
        <v>360</v>
      </c>
      <c r="AT1127" s="217" t="s">
        <v>261</v>
      </c>
      <c r="AU1127" s="217" t="s">
        <v>80</v>
      </c>
      <c r="AY1127" s="19" t="s">
        <v>158</v>
      </c>
      <c r="BE1127" s="218">
        <f>IF(N1127="základní",J1127,0)</f>
        <v>0</v>
      </c>
      <c r="BF1127" s="218">
        <f>IF(N1127="snížená",J1127,0)</f>
        <v>0</v>
      </c>
      <c r="BG1127" s="218">
        <f>IF(N1127="zákl. přenesená",J1127,0)</f>
        <v>0</v>
      </c>
      <c r="BH1127" s="218">
        <f>IF(N1127="sníž. přenesená",J1127,0)</f>
        <v>0</v>
      </c>
      <c r="BI1127" s="218">
        <f>IF(N1127="nulová",J1127,0)</f>
        <v>0</v>
      </c>
      <c r="BJ1127" s="19" t="s">
        <v>78</v>
      </c>
      <c r="BK1127" s="218">
        <f>ROUND(I1127*H1127,2)</f>
        <v>0</v>
      </c>
      <c r="BL1127" s="19" t="s">
        <v>266</v>
      </c>
      <c r="BM1127" s="217" t="s">
        <v>1924</v>
      </c>
    </row>
    <row r="1128" s="2" customFormat="1" ht="16.5" customHeight="1">
      <c r="A1128" s="40"/>
      <c r="B1128" s="41"/>
      <c r="C1128" s="206" t="s">
        <v>1925</v>
      </c>
      <c r="D1128" s="206" t="s">
        <v>160</v>
      </c>
      <c r="E1128" s="207" t="s">
        <v>1926</v>
      </c>
      <c r="F1128" s="208" t="s">
        <v>1927</v>
      </c>
      <c r="G1128" s="209" t="s">
        <v>369</v>
      </c>
      <c r="H1128" s="210">
        <v>2</v>
      </c>
      <c r="I1128" s="211"/>
      <c r="J1128" s="212">
        <f>ROUND(I1128*H1128,2)</f>
        <v>0</v>
      </c>
      <c r="K1128" s="208" t="s">
        <v>164</v>
      </c>
      <c r="L1128" s="46"/>
      <c r="M1128" s="213" t="s">
        <v>19</v>
      </c>
      <c r="N1128" s="214" t="s">
        <v>41</v>
      </c>
      <c r="O1128" s="86"/>
      <c r="P1128" s="215">
        <f>O1128*H1128</f>
        <v>0</v>
      </c>
      <c r="Q1128" s="215">
        <v>0.00044999999999999999</v>
      </c>
      <c r="R1128" s="215">
        <f>Q1128*H1128</f>
        <v>0.00089999999999999998</v>
      </c>
      <c r="S1128" s="215">
        <v>0</v>
      </c>
      <c r="T1128" s="216">
        <f>S1128*H1128</f>
        <v>0</v>
      </c>
      <c r="U1128" s="40"/>
      <c r="V1128" s="40"/>
      <c r="W1128" s="40"/>
      <c r="X1128" s="40"/>
      <c r="Y1128" s="40"/>
      <c r="Z1128" s="40"/>
      <c r="AA1128" s="40"/>
      <c r="AB1128" s="40"/>
      <c r="AC1128" s="40"/>
      <c r="AD1128" s="40"/>
      <c r="AE1128" s="40"/>
      <c r="AR1128" s="217" t="s">
        <v>266</v>
      </c>
      <c r="AT1128" s="217" t="s">
        <v>160</v>
      </c>
      <c r="AU1128" s="217" t="s">
        <v>80</v>
      </c>
      <c r="AY1128" s="19" t="s">
        <v>158</v>
      </c>
      <c r="BE1128" s="218">
        <f>IF(N1128="základní",J1128,0)</f>
        <v>0</v>
      </c>
      <c r="BF1128" s="218">
        <f>IF(N1128="snížená",J1128,0)</f>
        <v>0</v>
      </c>
      <c r="BG1128" s="218">
        <f>IF(N1128="zákl. přenesená",J1128,0)</f>
        <v>0</v>
      </c>
      <c r="BH1128" s="218">
        <f>IF(N1128="sníž. přenesená",J1128,0)</f>
        <v>0</v>
      </c>
      <c r="BI1128" s="218">
        <f>IF(N1128="nulová",J1128,0)</f>
        <v>0</v>
      </c>
      <c r="BJ1128" s="19" t="s">
        <v>78</v>
      </c>
      <c r="BK1128" s="218">
        <f>ROUND(I1128*H1128,2)</f>
        <v>0</v>
      </c>
      <c r="BL1128" s="19" t="s">
        <v>266</v>
      </c>
      <c r="BM1128" s="217" t="s">
        <v>1928</v>
      </c>
    </row>
    <row r="1129" s="2" customFormat="1">
      <c r="A1129" s="40"/>
      <c r="B1129" s="41"/>
      <c r="C1129" s="42"/>
      <c r="D1129" s="219" t="s">
        <v>167</v>
      </c>
      <c r="E1129" s="42"/>
      <c r="F1129" s="220" t="s">
        <v>1929</v>
      </c>
      <c r="G1129" s="42"/>
      <c r="H1129" s="42"/>
      <c r="I1129" s="221"/>
      <c r="J1129" s="42"/>
      <c r="K1129" s="42"/>
      <c r="L1129" s="46"/>
      <c r="M1129" s="222"/>
      <c r="N1129" s="223"/>
      <c r="O1129" s="86"/>
      <c r="P1129" s="86"/>
      <c r="Q1129" s="86"/>
      <c r="R1129" s="86"/>
      <c r="S1129" s="86"/>
      <c r="T1129" s="87"/>
      <c r="U1129" s="40"/>
      <c r="V1129" s="40"/>
      <c r="W1129" s="40"/>
      <c r="X1129" s="40"/>
      <c r="Y1129" s="40"/>
      <c r="Z1129" s="40"/>
      <c r="AA1129" s="40"/>
      <c r="AB1129" s="40"/>
      <c r="AC1129" s="40"/>
      <c r="AD1129" s="40"/>
      <c r="AE1129" s="40"/>
      <c r="AT1129" s="19" t="s">
        <v>167</v>
      </c>
      <c r="AU1129" s="19" t="s">
        <v>80</v>
      </c>
    </row>
    <row r="1130" s="2" customFormat="1" ht="16.5" customHeight="1">
      <c r="A1130" s="40"/>
      <c r="B1130" s="41"/>
      <c r="C1130" s="257" t="s">
        <v>1930</v>
      </c>
      <c r="D1130" s="257" t="s">
        <v>261</v>
      </c>
      <c r="E1130" s="258" t="s">
        <v>1931</v>
      </c>
      <c r="F1130" s="259" t="s">
        <v>1932</v>
      </c>
      <c r="G1130" s="260" t="s">
        <v>369</v>
      </c>
      <c r="H1130" s="261">
        <v>1</v>
      </c>
      <c r="I1130" s="262"/>
      <c r="J1130" s="263">
        <f>ROUND(I1130*H1130,2)</f>
        <v>0</v>
      </c>
      <c r="K1130" s="259" t="s">
        <v>164</v>
      </c>
      <c r="L1130" s="264"/>
      <c r="M1130" s="265" t="s">
        <v>19</v>
      </c>
      <c r="N1130" s="266" t="s">
        <v>41</v>
      </c>
      <c r="O1130" s="86"/>
      <c r="P1130" s="215">
        <f>O1130*H1130</f>
        <v>0</v>
      </c>
      <c r="Q1130" s="215">
        <v>0.012</v>
      </c>
      <c r="R1130" s="215">
        <f>Q1130*H1130</f>
        <v>0.012</v>
      </c>
      <c r="S1130" s="215">
        <v>0</v>
      </c>
      <c r="T1130" s="216">
        <f>S1130*H1130</f>
        <v>0</v>
      </c>
      <c r="U1130" s="40"/>
      <c r="V1130" s="40"/>
      <c r="W1130" s="40"/>
      <c r="X1130" s="40"/>
      <c r="Y1130" s="40"/>
      <c r="Z1130" s="40"/>
      <c r="AA1130" s="40"/>
      <c r="AB1130" s="40"/>
      <c r="AC1130" s="40"/>
      <c r="AD1130" s="40"/>
      <c r="AE1130" s="40"/>
      <c r="AR1130" s="217" t="s">
        <v>360</v>
      </c>
      <c r="AT1130" s="217" t="s">
        <v>261</v>
      </c>
      <c r="AU1130" s="217" t="s">
        <v>80</v>
      </c>
      <c r="AY1130" s="19" t="s">
        <v>158</v>
      </c>
      <c r="BE1130" s="218">
        <f>IF(N1130="základní",J1130,0)</f>
        <v>0</v>
      </c>
      <c r="BF1130" s="218">
        <f>IF(N1130="snížená",J1130,0)</f>
        <v>0</v>
      </c>
      <c r="BG1130" s="218">
        <f>IF(N1130="zákl. přenesená",J1130,0)</f>
        <v>0</v>
      </c>
      <c r="BH1130" s="218">
        <f>IF(N1130="sníž. přenesená",J1130,0)</f>
        <v>0</v>
      </c>
      <c r="BI1130" s="218">
        <f>IF(N1130="nulová",J1130,0)</f>
        <v>0</v>
      </c>
      <c r="BJ1130" s="19" t="s">
        <v>78</v>
      </c>
      <c r="BK1130" s="218">
        <f>ROUND(I1130*H1130,2)</f>
        <v>0</v>
      </c>
      <c r="BL1130" s="19" t="s">
        <v>266</v>
      </c>
      <c r="BM1130" s="217" t="s">
        <v>1933</v>
      </c>
    </row>
    <row r="1131" s="2" customFormat="1" ht="16.5" customHeight="1">
      <c r="A1131" s="40"/>
      <c r="B1131" s="41"/>
      <c r="C1131" s="257" t="s">
        <v>1934</v>
      </c>
      <c r="D1131" s="257" t="s">
        <v>261</v>
      </c>
      <c r="E1131" s="258" t="s">
        <v>1935</v>
      </c>
      <c r="F1131" s="259" t="s">
        <v>1936</v>
      </c>
      <c r="G1131" s="260" t="s">
        <v>369</v>
      </c>
      <c r="H1131" s="261">
        <v>1</v>
      </c>
      <c r="I1131" s="262"/>
      <c r="J1131" s="263">
        <f>ROUND(I1131*H1131,2)</f>
        <v>0</v>
      </c>
      <c r="K1131" s="259" t="s">
        <v>164</v>
      </c>
      <c r="L1131" s="264"/>
      <c r="M1131" s="265" t="s">
        <v>19</v>
      </c>
      <c r="N1131" s="266" t="s">
        <v>41</v>
      </c>
      <c r="O1131" s="86"/>
      <c r="P1131" s="215">
        <f>O1131*H1131</f>
        <v>0</v>
      </c>
      <c r="Q1131" s="215">
        <v>0.012500000000000001</v>
      </c>
      <c r="R1131" s="215">
        <f>Q1131*H1131</f>
        <v>0.012500000000000001</v>
      </c>
      <c r="S1131" s="215">
        <v>0</v>
      </c>
      <c r="T1131" s="216">
        <f>S1131*H1131</f>
        <v>0</v>
      </c>
      <c r="U1131" s="40"/>
      <c r="V1131" s="40"/>
      <c r="W1131" s="40"/>
      <c r="X1131" s="40"/>
      <c r="Y1131" s="40"/>
      <c r="Z1131" s="40"/>
      <c r="AA1131" s="40"/>
      <c r="AB1131" s="40"/>
      <c r="AC1131" s="40"/>
      <c r="AD1131" s="40"/>
      <c r="AE1131" s="40"/>
      <c r="AR1131" s="217" t="s">
        <v>360</v>
      </c>
      <c r="AT1131" s="217" t="s">
        <v>261</v>
      </c>
      <c r="AU1131" s="217" t="s">
        <v>80</v>
      </c>
      <c r="AY1131" s="19" t="s">
        <v>158</v>
      </c>
      <c r="BE1131" s="218">
        <f>IF(N1131="základní",J1131,0)</f>
        <v>0</v>
      </c>
      <c r="BF1131" s="218">
        <f>IF(N1131="snížená",J1131,0)</f>
        <v>0</v>
      </c>
      <c r="BG1131" s="218">
        <f>IF(N1131="zákl. přenesená",J1131,0)</f>
        <v>0</v>
      </c>
      <c r="BH1131" s="218">
        <f>IF(N1131="sníž. přenesená",J1131,0)</f>
        <v>0</v>
      </c>
      <c r="BI1131" s="218">
        <f>IF(N1131="nulová",J1131,0)</f>
        <v>0</v>
      </c>
      <c r="BJ1131" s="19" t="s">
        <v>78</v>
      </c>
      <c r="BK1131" s="218">
        <f>ROUND(I1131*H1131,2)</f>
        <v>0</v>
      </c>
      <c r="BL1131" s="19" t="s">
        <v>266</v>
      </c>
      <c r="BM1131" s="217" t="s">
        <v>1937</v>
      </c>
    </row>
    <row r="1132" s="2" customFormat="1" ht="21.75" customHeight="1">
      <c r="A1132" s="40"/>
      <c r="B1132" s="41"/>
      <c r="C1132" s="206" t="s">
        <v>1938</v>
      </c>
      <c r="D1132" s="206" t="s">
        <v>160</v>
      </c>
      <c r="E1132" s="207" t="s">
        <v>1939</v>
      </c>
      <c r="F1132" s="208" t="s">
        <v>1940</v>
      </c>
      <c r="G1132" s="209" t="s">
        <v>369</v>
      </c>
      <c r="H1132" s="210">
        <v>8</v>
      </c>
      <c r="I1132" s="211"/>
      <c r="J1132" s="212">
        <f>ROUND(I1132*H1132,2)</f>
        <v>0</v>
      </c>
      <c r="K1132" s="208" t="s">
        <v>164</v>
      </c>
      <c r="L1132" s="46"/>
      <c r="M1132" s="213" t="s">
        <v>19</v>
      </c>
      <c r="N1132" s="214" t="s">
        <v>41</v>
      </c>
      <c r="O1132" s="86"/>
      <c r="P1132" s="215">
        <f>O1132*H1132</f>
        <v>0</v>
      </c>
      <c r="Q1132" s="215">
        <v>0.00045011749999999999</v>
      </c>
      <c r="R1132" s="215">
        <f>Q1132*H1132</f>
        <v>0.00360094</v>
      </c>
      <c r="S1132" s="215">
        <v>0</v>
      </c>
      <c r="T1132" s="216">
        <f>S1132*H1132</f>
        <v>0</v>
      </c>
      <c r="U1132" s="40"/>
      <c r="V1132" s="40"/>
      <c r="W1132" s="40"/>
      <c r="X1132" s="40"/>
      <c r="Y1132" s="40"/>
      <c r="Z1132" s="40"/>
      <c r="AA1132" s="40"/>
      <c r="AB1132" s="40"/>
      <c r="AC1132" s="40"/>
      <c r="AD1132" s="40"/>
      <c r="AE1132" s="40"/>
      <c r="AR1132" s="217" t="s">
        <v>266</v>
      </c>
      <c r="AT1132" s="217" t="s">
        <v>160</v>
      </c>
      <c r="AU1132" s="217" t="s">
        <v>80</v>
      </c>
      <c r="AY1132" s="19" t="s">
        <v>158</v>
      </c>
      <c r="BE1132" s="218">
        <f>IF(N1132="základní",J1132,0)</f>
        <v>0</v>
      </c>
      <c r="BF1132" s="218">
        <f>IF(N1132="snížená",J1132,0)</f>
        <v>0</v>
      </c>
      <c r="BG1132" s="218">
        <f>IF(N1132="zákl. přenesená",J1132,0)</f>
        <v>0</v>
      </c>
      <c r="BH1132" s="218">
        <f>IF(N1132="sníž. přenesená",J1132,0)</f>
        <v>0</v>
      </c>
      <c r="BI1132" s="218">
        <f>IF(N1132="nulová",J1132,0)</f>
        <v>0</v>
      </c>
      <c r="BJ1132" s="19" t="s">
        <v>78</v>
      </c>
      <c r="BK1132" s="218">
        <f>ROUND(I1132*H1132,2)</f>
        <v>0</v>
      </c>
      <c r="BL1132" s="19" t="s">
        <v>266</v>
      </c>
      <c r="BM1132" s="217" t="s">
        <v>1941</v>
      </c>
    </row>
    <row r="1133" s="2" customFormat="1">
      <c r="A1133" s="40"/>
      <c r="B1133" s="41"/>
      <c r="C1133" s="42"/>
      <c r="D1133" s="219" t="s">
        <v>167</v>
      </c>
      <c r="E1133" s="42"/>
      <c r="F1133" s="220" t="s">
        <v>1942</v>
      </c>
      <c r="G1133" s="42"/>
      <c r="H1133" s="42"/>
      <c r="I1133" s="221"/>
      <c r="J1133" s="42"/>
      <c r="K1133" s="42"/>
      <c r="L1133" s="46"/>
      <c r="M1133" s="222"/>
      <c r="N1133" s="223"/>
      <c r="O1133" s="86"/>
      <c r="P1133" s="86"/>
      <c r="Q1133" s="86"/>
      <c r="R1133" s="86"/>
      <c r="S1133" s="86"/>
      <c r="T1133" s="87"/>
      <c r="U1133" s="40"/>
      <c r="V1133" s="40"/>
      <c r="W1133" s="40"/>
      <c r="X1133" s="40"/>
      <c r="Y1133" s="40"/>
      <c r="Z1133" s="40"/>
      <c r="AA1133" s="40"/>
      <c r="AB1133" s="40"/>
      <c r="AC1133" s="40"/>
      <c r="AD1133" s="40"/>
      <c r="AE1133" s="40"/>
      <c r="AT1133" s="19" t="s">
        <v>167</v>
      </c>
      <c r="AU1133" s="19" t="s">
        <v>80</v>
      </c>
    </row>
    <row r="1134" s="2" customFormat="1" ht="21.75" customHeight="1">
      <c r="A1134" s="40"/>
      <c r="B1134" s="41"/>
      <c r="C1134" s="257" t="s">
        <v>1943</v>
      </c>
      <c r="D1134" s="257" t="s">
        <v>261</v>
      </c>
      <c r="E1134" s="258" t="s">
        <v>1944</v>
      </c>
      <c r="F1134" s="259" t="s">
        <v>1945</v>
      </c>
      <c r="G1134" s="260" t="s">
        <v>369</v>
      </c>
      <c r="H1134" s="261">
        <v>8</v>
      </c>
      <c r="I1134" s="262"/>
      <c r="J1134" s="263">
        <f>ROUND(I1134*H1134,2)</f>
        <v>0</v>
      </c>
      <c r="K1134" s="259" t="s">
        <v>164</v>
      </c>
      <c r="L1134" s="264"/>
      <c r="M1134" s="265" t="s">
        <v>19</v>
      </c>
      <c r="N1134" s="266" t="s">
        <v>41</v>
      </c>
      <c r="O1134" s="86"/>
      <c r="P1134" s="215">
        <f>O1134*H1134</f>
        <v>0</v>
      </c>
      <c r="Q1134" s="215">
        <v>0.016</v>
      </c>
      <c r="R1134" s="215">
        <f>Q1134*H1134</f>
        <v>0.128</v>
      </c>
      <c r="S1134" s="215">
        <v>0</v>
      </c>
      <c r="T1134" s="216">
        <f>S1134*H1134</f>
        <v>0</v>
      </c>
      <c r="U1134" s="40"/>
      <c r="V1134" s="40"/>
      <c r="W1134" s="40"/>
      <c r="X1134" s="40"/>
      <c r="Y1134" s="40"/>
      <c r="Z1134" s="40"/>
      <c r="AA1134" s="40"/>
      <c r="AB1134" s="40"/>
      <c r="AC1134" s="40"/>
      <c r="AD1134" s="40"/>
      <c r="AE1134" s="40"/>
      <c r="AR1134" s="217" t="s">
        <v>360</v>
      </c>
      <c r="AT1134" s="217" t="s">
        <v>261</v>
      </c>
      <c r="AU1134" s="217" t="s">
        <v>80</v>
      </c>
      <c r="AY1134" s="19" t="s">
        <v>158</v>
      </c>
      <c r="BE1134" s="218">
        <f>IF(N1134="základní",J1134,0)</f>
        <v>0</v>
      </c>
      <c r="BF1134" s="218">
        <f>IF(N1134="snížená",J1134,0)</f>
        <v>0</v>
      </c>
      <c r="BG1134" s="218">
        <f>IF(N1134="zákl. přenesená",J1134,0)</f>
        <v>0</v>
      </c>
      <c r="BH1134" s="218">
        <f>IF(N1134="sníž. přenesená",J1134,0)</f>
        <v>0</v>
      </c>
      <c r="BI1134" s="218">
        <f>IF(N1134="nulová",J1134,0)</f>
        <v>0</v>
      </c>
      <c r="BJ1134" s="19" t="s">
        <v>78</v>
      </c>
      <c r="BK1134" s="218">
        <f>ROUND(I1134*H1134,2)</f>
        <v>0</v>
      </c>
      <c r="BL1134" s="19" t="s">
        <v>266</v>
      </c>
      <c r="BM1134" s="217" t="s">
        <v>1946</v>
      </c>
    </row>
    <row r="1135" s="2" customFormat="1" ht="16.5" customHeight="1">
      <c r="A1135" s="40"/>
      <c r="B1135" s="41"/>
      <c r="C1135" s="206" t="s">
        <v>1947</v>
      </c>
      <c r="D1135" s="206" t="s">
        <v>160</v>
      </c>
      <c r="E1135" s="207" t="s">
        <v>1948</v>
      </c>
      <c r="F1135" s="208" t="s">
        <v>1949</v>
      </c>
      <c r="G1135" s="209" t="s">
        <v>369</v>
      </c>
      <c r="H1135" s="210">
        <v>1</v>
      </c>
      <c r="I1135" s="211"/>
      <c r="J1135" s="212">
        <f>ROUND(I1135*H1135,2)</f>
        <v>0</v>
      </c>
      <c r="K1135" s="208" t="s">
        <v>19</v>
      </c>
      <c r="L1135" s="46"/>
      <c r="M1135" s="213" t="s">
        <v>19</v>
      </c>
      <c r="N1135" s="214" t="s">
        <v>41</v>
      </c>
      <c r="O1135" s="86"/>
      <c r="P1135" s="215">
        <f>O1135*H1135</f>
        <v>0</v>
      </c>
      <c r="Q1135" s="215">
        <v>0</v>
      </c>
      <c r="R1135" s="215">
        <f>Q1135*H1135</f>
        <v>0</v>
      </c>
      <c r="S1135" s="215">
        <v>0</v>
      </c>
      <c r="T1135" s="216">
        <f>S1135*H1135</f>
        <v>0</v>
      </c>
      <c r="U1135" s="40"/>
      <c r="V1135" s="40"/>
      <c r="W1135" s="40"/>
      <c r="X1135" s="40"/>
      <c r="Y1135" s="40"/>
      <c r="Z1135" s="40"/>
      <c r="AA1135" s="40"/>
      <c r="AB1135" s="40"/>
      <c r="AC1135" s="40"/>
      <c r="AD1135" s="40"/>
      <c r="AE1135" s="40"/>
      <c r="AR1135" s="217" t="s">
        <v>266</v>
      </c>
      <c r="AT1135" s="217" t="s">
        <v>160</v>
      </c>
      <c r="AU1135" s="217" t="s">
        <v>80</v>
      </c>
      <c r="AY1135" s="19" t="s">
        <v>158</v>
      </c>
      <c r="BE1135" s="218">
        <f>IF(N1135="základní",J1135,0)</f>
        <v>0</v>
      </c>
      <c r="BF1135" s="218">
        <f>IF(N1135="snížená",J1135,0)</f>
        <v>0</v>
      </c>
      <c r="BG1135" s="218">
        <f>IF(N1135="zákl. přenesená",J1135,0)</f>
        <v>0</v>
      </c>
      <c r="BH1135" s="218">
        <f>IF(N1135="sníž. přenesená",J1135,0)</f>
        <v>0</v>
      </c>
      <c r="BI1135" s="218">
        <f>IF(N1135="nulová",J1135,0)</f>
        <v>0</v>
      </c>
      <c r="BJ1135" s="19" t="s">
        <v>78</v>
      </c>
      <c r="BK1135" s="218">
        <f>ROUND(I1135*H1135,2)</f>
        <v>0</v>
      </c>
      <c r="BL1135" s="19" t="s">
        <v>266</v>
      </c>
      <c r="BM1135" s="217" t="s">
        <v>1950</v>
      </c>
    </row>
    <row r="1136" s="2" customFormat="1" ht="16.5" customHeight="1">
      <c r="A1136" s="40"/>
      <c r="B1136" s="41"/>
      <c r="C1136" s="206" t="s">
        <v>1951</v>
      </c>
      <c r="D1136" s="206" t="s">
        <v>160</v>
      </c>
      <c r="E1136" s="207" t="s">
        <v>1952</v>
      </c>
      <c r="F1136" s="208" t="s">
        <v>1953</v>
      </c>
      <c r="G1136" s="209" t="s">
        <v>249</v>
      </c>
      <c r="H1136" s="210">
        <v>32.100000000000001</v>
      </c>
      <c r="I1136" s="211"/>
      <c r="J1136" s="212">
        <f>ROUND(I1136*H1136,2)</f>
        <v>0</v>
      </c>
      <c r="K1136" s="208" t="s">
        <v>164</v>
      </c>
      <c r="L1136" s="46"/>
      <c r="M1136" s="213" t="s">
        <v>19</v>
      </c>
      <c r="N1136" s="214" t="s">
        <v>41</v>
      </c>
      <c r="O1136" s="86"/>
      <c r="P1136" s="215">
        <f>O1136*H1136</f>
        <v>0</v>
      </c>
      <c r="Q1136" s="215">
        <v>0</v>
      </c>
      <c r="R1136" s="215">
        <f>Q1136*H1136</f>
        <v>0</v>
      </c>
      <c r="S1136" s="215">
        <v>0.0050000000000000001</v>
      </c>
      <c r="T1136" s="216">
        <f>S1136*H1136</f>
        <v>0.1605</v>
      </c>
      <c r="U1136" s="40"/>
      <c r="V1136" s="40"/>
      <c r="W1136" s="40"/>
      <c r="X1136" s="40"/>
      <c r="Y1136" s="40"/>
      <c r="Z1136" s="40"/>
      <c r="AA1136" s="40"/>
      <c r="AB1136" s="40"/>
      <c r="AC1136" s="40"/>
      <c r="AD1136" s="40"/>
      <c r="AE1136" s="40"/>
      <c r="AR1136" s="217" t="s">
        <v>266</v>
      </c>
      <c r="AT1136" s="217" t="s">
        <v>160</v>
      </c>
      <c r="AU1136" s="217" t="s">
        <v>80</v>
      </c>
      <c r="AY1136" s="19" t="s">
        <v>158</v>
      </c>
      <c r="BE1136" s="218">
        <f>IF(N1136="základní",J1136,0)</f>
        <v>0</v>
      </c>
      <c r="BF1136" s="218">
        <f>IF(N1136="snížená",J1136,0)</f>
        <v>0</v>
      </c>
      <c r="BG1136" s="218">
        <f>IF(N1136="zákl. přenesená",J1136,0)</f>
        <v>0</v>
      </c>
      <c r="BH1136" s="218">
        <f>IF(N1136="sníž. přenesená",J1136,0)</f>
        <v>0</v>
      </c>
      <c r="BI1136" s="218">
        <f>IF(N1136="nulová",J1136,0)</f>
        <v>0</v>
      </c>
      <c r="BJ1136" s="19" t="s">
        <v>78</v>
      </c>
      <c r="BK1136" s="218">
        <f>ROUND(I1136*H1136,2)</f>
        <v>0</v>
      </c>
      <c r="BL1136" s="19" t="s">
        <v>266</v>
      </c>
      <c r="BM1136" s="217" t="s">
        <v>1954</v>
      </c>
    </row>
    <row r="1137" s="2" customFormat="1">
      <c r="A1137" s="40"/>
      <c r="B1137" s="41"/>
      <c r="C1137" s="42"/>
      <c r="D1137" s="219" t="s">
        <v>167</v>
      </c>
      <c r="E1137" s="42"/>
      <c r="F1137" s="220" t="s">
        <v>1955</v>
      </c>
      <c r="G1137" s="42"/>
      <c r="H1137" s="42"/>
      <c r="I1137" s="221"/>
      <c r="J1137" s="42"/>
      <c r="K1137" s="42"/>
      <c r="L1137" s="46"/>
      <c r="M1137" s="222"/>
      <c r="N1137" s="223"/>
      <c r="O1137" s="86"/>
      <c r="P1137" s="86"/>
      <c r="Q1137" s="86"/>
      <c r="R1137" s="86"/>
      <c r="S1137" s="86"/>
      <c r="T1137" s="87"/>
      <c r="U1137" s="40"/>
      <c r="V1137" s="40"/>
      <c r="W1137" s="40"/>
      <c r="X1137" s="40"/>
      <c r="Y1137" s="40"/>
      <c r="Z1137" s="40"/>
      <c r="AA1137" s="40"/>
      <c r="AB1137" s="40"/>
      <c r="AC1137" s="40"/>
      <c r="AD1137" s="40"/>
      <c r="AE1137" s="40"/>
      <c r="AT1137" s="19" t="s">
        <v>167</v>
      </c>
      <c r="AU1137" s="19" t="s">
        <v>80</v>
      </c>
    </row>
    <row r="1138" s="14" customFormat="1">
      <c r="A1138" s="14"/>
      <c r="B1138" s="235"/>
      <c r="C1138" s="236"/>
      <c r="D1138" s="226" t="s">
        <v>169</v>
      </c>
      <c r="E1138" s="237" t="s">
        <v>19</v>
      </c>
      <c r="F1138" s="238" t="s">
        <v>1535</v>
      </c>
      <c r="G1138" s="236"/>
      <c r="H1138" s="239">
        <v>32.100000000000001</v>
      </c>
      <c r="I1138" s="240"/>
      <c r="J1138" s="236"/>
      <c r="K1138" s="236"/>
      <c r="L1138" s="241"/>
      <c r="M1138" s="242"/>
      <c r="N1138" s="243"/>
      <c r="O1138" s="243"/>
      <c r="P1138" s="243"/>
      <c r="Q1138" s="243"/>
      <c r="R1138" s="243"/>
      <c r="S1138" s="243"/>
      <c r="T1138" s="24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45" t="s">
        <v>169</v>
      </c>
      <c r="AU1138" s="245" t="s">
        <v>80</v>
      </c>
      <c r="AV1138" s="14" t="s">
        <v>80</v>
      </c>
      <c r="AW1138" s="14" t="s">
        <v>32</v>
      </c>
      <c r="AX1138" s="14" t="s">
        <v>78</v>
      </c>
      <c r="AY1138" s="245" t="s">
        <v>158</v>
      </c>
    </row>
    <row r="1139" s="2" customFormat="1" ht="21.75" customHeight="1">
      <c r="A1139" s="40"/>
      <c r="B1139" s="41"/>
      <c r="C1139" s="206" t="s">
        <v>1956</v>
      </c>
      <c r="D1139" s="206" t="s">
        <v>160</v>
      </c>
      <c r="E1139" s="207" t="s">
        <v>1957</v>
      </c>
      <c r="F1139" s="208" t="s">
        <v>1958</v>
      </c>
      <c r="G1139" s="209" t="s">
        <v>249</v>
      </c>
      <c r="H1139" s="210">
        <v>31.620000000000001</v>
      </c>
      <c r="I1139" s="211"/>
      <c r="J1139" s="212">
        <f>ROUND(I1139*H1139,2)</f>
        <v>0</v>
      </c>
      <c r="K1139" s="208" t="s">
        <v>164</v>
      </c>
      <c r="L1139" s="46"/>
      <c r="M1139" s="213" t="s">
        <v>19</v>
      </c>
      <c r="N1139" s="214" t="s">
        <v>41</v>
      </c>
      <c r="O1139" s="86"/>
      <c r="P1139" s="215">
        <f>O1139*H1139</f>
        <v>0</v>
      </c>
      <c r="Q1139" s="215">
        <v>0</v>
      </c>
      <c r="R1139" s="215">
        <f>Q1139*H1139</f>
        <v>0</v>
      </c>
      <c r="S1139" s="215">
        <v>0</v>
      </c>
      <c r="T1139" s="216">
        <f>S1139*H1139</f>
        <v>0</v>
      </c>
      <c r="U1139" s="40"/>
      <c r="V1139" s="40"/>
      <c r="W1139" s="40"/>
      <c r="X1139" s="40"/>
      <c r="Y1139" s="40"/>
      <c r="Z1139" s="40"/>
      <c r="AA1139" s="40"/>
      <c r="AB1139" s="40"/>
      <c r="AC1139" s="40"/>
      <c r="AD1139" s="40"/>
      <c r="AE1139" s="40"/>
      <c r="AR1139" s="217" t="s">
        <v>266</v>
      </c>
      <c r="AT1139" s="217" t="s">
        <v>160</v>
      </c>
      <c r="AU1139" s="217" t="s">
        <v>80</v>
      </c>
      <c r="AY1139" s="19" t="s">
        <v>158</v>
      </c>
      <c r="BE1139" s="218">
        <f>IF(N1139="základní",J1139,0)</f>
        <v>0</v>
      </c>
      <c r="BF1139" s="218">
        <f>IF(N1139="snížená",J1139,0)</f>
        <v>0</v>
      </c>
      <c r="BG1139" s="218">
        <f>IF(N1139="zákl. přenesená",J1139,0)</f>
        <v>0</v>
      </c>
      <c r="BH1139" s="218">
        <f>IF(N1139="sníž. přenesená",J1139,0)</f>
        <v>0</v>
      </c>
      <c r="BI1139" s="218">
        <f>IF(N1139="nulová",J1139,0)</f>
        <v>0</v>
      </c>
      <c r="BJ1139" s="19" t="s">
        <v>78</v>
      </c>
      <c r="BK1139" s="218">
        <f>ROUND(I1139*H1139,2)</f>
        <v>0</v>
      </c>
      <c r="BL1139" s="19" t="s">
        <v>266</v>
      </c>
      <c r="BM1139" s="217" t="s">
        <v>1959</v>
      </c>
    </row>
    <row r="1140" s="2" customFormat="1">
      <c r="A1140" s="40"/>
      <c r="B1140" s="41"/>
      <c r="C1140" s="42"/>
      <c r="D1140" s="219" t="s">
        <v>167</v>
      </c>
      <c r="E1140" s="42"/>
      <c r="F1140" s="220" t="s">
        <v>1960</v>
      </c>
      <c r="G1140" s="42"/>
      <c r="H1140" s="42"/>
      <c r="I1140" s="221"/>
      <c r="J1140" s="42"/>
      <c r="K1140" s="42"/>
      <c r="L1140" s="46"/>
      <c r="M1140" s="222"/>
      <c r="N1140" s="223"/>
      <c r="O1140" s="86"/>
      <c r="P1140" s="86"/>
      <c r="Q1140" s="86"/>
      <c r="R1140" s="86"/>
      <c r="S1140" s="86"/>
      <c r="T1140" s="87"/>
      <c r="U1140" s="40"/>
      <c r="V1140" s="40"/>
      <c r="W1140" s="40"/>
      <c r="X1140" s="40"/>
      <c r="Y1140" s="40"/>
      <c r="Z1140" s="40"/>
      <c r="AA1140" s="40"/>
      <c r="AB1140" s="40"/>
      <c r="AC1140" s="40"/>
      <c r="AD1140" s="40"/>
      <c r="AE1140" s="40"/>
      <c r="AT1140" s="19" t="s">
        <v>167</v>
      </c>
      <c r="AU1140" s="19" t="s">
        <v>80</v>
      </c>
    </row>
    <row r="1141" s="13" customFormat="1">
      <c r="A1141" s="13"/>
      <c r="B1141" s="224"/>
      <c r="C1141" s="225"/>
      <c r="D1141" s="226" t="s">
        <v>169</v>
      </c>
      <c r="E1141" s="227" t="s">
        <v>19</v>
      </c>
      <c r="F1141" s="228" t="s">
        <v>1961</v>
      </c>
      <c r="G1141" s="225"/>
      <c r="H1141" s="227" t="s">
        <v>19</v>
      </c>
      <c r="I1141" s="229"/>
      <c r="J1141" s="225"/>
      <c r="K1141" s="225"/>
      <c r="L1141" s="230"/>
      <c r="M1141" s="231"/>
      <c r="N1141" s="232"/>
      <c r="O1141" s="232"/>
      <c r="P1141" s="232"/>
      <c r="Q1141" s="232"/>
      <c r="R1141" s="232"/>
      <c r="S1141" s="232"/>
      <c r="T1141" s="23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34" t="s">
        <v>169</v>
      </c>
      <c r="AU1141" s="234" t="s">
        <v>80</v>
      </c>
      <c r="AV1141" s="13" t="s">
        <v>78</v>
      </c>
      <c r="AW1141" s="13" t="s">
        <v>32</v>
      </c>
      <c r="AX1141" s="13" t="s">
        <v>70</v>
      </c>
      <c r="AY1141" s="234" t="s">
        <v>158</v>
      </c>
    </row>
    <row r="1142" s="14" customFormat="1">
      <c r="A1142" s="14"/>
      <c r="B1142" s="235"/>
      <c r="C1142" s="236"/>
      <c r="D1142" s="226" t="s">
        <v>169</v>
      </c>
      <c r="E1142" s="237" t="s">
        <v>19</v>
      </c>
      <c r="F1142" s="238" t="s">
        <v>1592</v>
      </c>
      <c r="G1142" s="236"/>
      <c r="H1142" s="239">
        <v>3.8999999999999999</v>
      </c>
      <c r="I1142" s="240"/>
      <c r="J1142" s="236"/>
      <c r="K1142" s="236"/>
      <c r="L1142" s="241"/>
      <c r="M1142" s="242"/>
      <c r="N1142" s="243"/>
      <c r="O1142" s="243"/>
      <c r="P1142" s="243"/>
      <c r="Q1142" s="243"/>
      <c r="R1142" s="243"/>
      <c r="S1142" s="243"/>
      <c r="T1142" s="24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45" t="s">
        <v>169</v>
      </c>
      <c r="AU1142" s="245" t="s">
        <v>80</v>
      </c>
      <c r="AV1142" s="14" t="s">
        <v>80</v>
      </c>
      <c r="AW1142" s="14" t="s">
        <v>32</v>
      </c>
      <c r="AX1142" s="14" t="s">
        <v>70</v>
      </c>
      <c r="AY1142" s="245" t="s">
        <v>158</v>
      </c>
    </row>
    <row r="1143" s="13" customFormat="1">
      <c r="A1143" s="13"/>
      <c r="B1143" s="224"/>
      <c r="C1143" s="225"/>
      <c r="D1143" s="226" t="s">
        <v>169</v>
      </c>
      <c r="E1143" s="227" t="s">
        <v>19</v>
      </c>
      <c r="F1143" s="228" t="s">
        <v>1962</v>
      </c>
      <c r="G1143" s="225"/>
      <c r="H1143" s="227" t="s">
        <v>19</v>
      </c>
      <c r="I1143" s="229"/>
      <c r="J1143" s="225"/>
      <c r="K1143" s="225"/>
      <c r="L1143" s="230"/>
      <c r="M1143" s="231"/>
      <c r="N1143" s="232"/>
      <c r="O1143" s="232"/>
      <c r="P1143" s="232"/>
      <c r="Q1143" s="232"/>
      <c r="R1143" s="232"/>
      <c r="S1143" s="232"/>
      <c r="T1143" s="23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4" t="s">
        <v>169</v>
      </c>
      <c r="AU1143" s="234" t="s">
        <v>80</v>
      </c>
      <c r="AV1143" s="13" t="s">
        <v>78</v>
      </c>
      <c r="AW1143" s="13" t="s">
        <v>32</v>
      </c>
      <c r="AX1143" s="13" t="s">
        <v>70</v>
      </c>
      <c r="AY1143" s="234" t="s">
        <v>158</v>
      </c>
    </row>
    <row r="1144" s="14" customFormat="1">
      <c r="A1144" s="14"/>
      <c r="B1144" s="235"/>
      <c r="C1144" s="236"/>
      <c r="D1144" s="226" t="s">
        <v>169</v>
      </c>
      <c r="E1144" s="237" t="s">
        <v>19</v>
      </c>
      <c r="F1144" s="238" t="s">
        <v>1594</v>
      </c>
      <c r="G1144" s="236"/>
      <c r="H1144" s="239">
        <v>12</v>
      </c>
      <c r="I1144" s="240"/>
      <c r="J1144" s="236"/>
      <c r="K1144" s="236"/>
      <c r="L1144" s="241"/>
      <c r="M1144" s="242"/>
      <c r="N1144" s="243"/>
      <c r="O1144" s="243"/>
      <c r="P1144" s="243"/>
      <c r="Q1144" s="243"/>
      <c r="R1144" s="243"/>
      <c r="S1144" s="243"/>
      <c r="T1144" s="24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T1144" s="245" t="s">
        <v>169</v>
      </c>
      <c r="AU1144" s="245" t="s">
        <v>80</v>
      </c>
      <c r="AV1144" s="14" t="s">
        <v>80</v>
      </c>
      <c r="AW1144" s="14" t="s">
        <v>32</v>
      </c>
      <c r="AX1144" s="14" t="s">
        <v>70</v>
      </c>
      <c r="AY1144" s="245" t="s">
        <v>158</v>
      </c>
    </row>
    <row r="1145" s="13" customFormat="1">
      <c r="A1145" s="13"/>
      <c r="B1145" s="224"/>
      <c r="C1145" s="225"/>
      <c r="D1145" s="226" t="s">
        <v>169</v>
      </c>
      <c r="E1145" s="227" t="s">
        <v>19</v>
      </c>
      <c r="F1145" s="228" t="s">
        <v>1963</v>
      </c>
      <c r="G1145" s="225"/>
      <c r="H1145" s="227" t="s">
        <v>19</v>
      </c>
      <c r="I1145" s="229"/>
      <c r="J1145" s="225"/>
      <c r="K1145" s="225"/>
      <c r="L1145" s="230"/>
      <c r="M1145" s="231"/>
      <c r="N1145" s="232"/>
      <c r="O1145" s="232"/>
      <c r="P1145" s="232"/>
      <c r="Q1145" s="232"/>
      <c r="R1145" s="232"/>
      <c r="S1145" s="232"/>
      <c r="T1145" s="23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4" t="s">
        <v>169</v>
      </c>
      <c r="AU1145" s="234" t="s">
        <v>80</v>
      </c>
      <c r="AV1145" s="13" t="s">
        <v>78</v>
      </c>
      <c r="AW1145" s="13" t="s">
        <v>32</v>
      </c>
      <c r="AX1145" s="13" t="s">
        <v>70</v>
      </c>
      <c r="AY1145" s="234" t="s">
        <v>158</v>
      </c>
    </row>
    <row r="1146" s="14" customFormat="1">
      <c r="A1146" s="14"/>
      <c r="B1146" s="235"/>
      <c r="C1146" s="236"/>
      <c r="D1146" s="226" t="s">
        <v>169</v>
      </c>
      <c r="E1146" s="237" t="s">
        <v>19</v>
      </c>
      <c r="F1146" s="238" t="s">
        <v>1596</v>
      </c>
      <c r="G1146" s="236"/>
      <c r="H1146" s="239">
        <v>1.24</v>
      </c>
      <c r="I1146" s="240"/>
      <c r="J1146" s="236"/>
      <c r="K1146" s="236"/>
      <c r="L1146" s="241"/>
      <c r="M1146" s="242"/>
      <c r="N1146" s="243"/>
      <c r="O1146" s="243"/>
      <c r="P1146" s="243"/>
      <c r="Q1146" s="243"/>
      <c r="R1146" s="243"/>
      <c r="S1146" s="243"/>
      <c r="T1146" s="24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45" t="s">
        <v>169</v>
      </c>
      <c r="AU1146" s="245" t="s">
        <v>80</v>
      </c>
      <c r="AV1146" s="14" t="s">
        <v>80</v>
      </c>
      <c r="AW1146" s="14" t="s">
        <v>32</v>
      </c>
      <c r="AX1146" s="14" t="s">
        <v>70</v>
      </c>
      <c r="AY1146" s="245" t="s">
        <v>158</v>
      </c>
    </row>
    <row r="1147" s="13" customFormat="1">
      <c r="A1147" s="13"/>
      <c r="B1147" s="224"/>
      <c r="C1147" s="225"/>
      <c r="D1147" s="226" t="s">
        <v>169</v>
      </c>
      <c r="E1147" s="227" t="s">
        <v>19</v>
      </c>
      <c r="F1147" s="228" t="s">
        <v>1964</v>
      </c>
      <c r="G1147" s="225"/>
      <c r="H1147" s="227" t="s">
        <v>19</v>
      </c>
      <c r="I1147" s="229"/>
      <c r="J1147" s="225"/>
      <c r="K1147" s="225"/>
      <c r="L1147" s="230"/>
      <c r="M1147" s="231"/>
      <c r="N1147" s="232"/>
      <c r="O1147" s="232"/>
      <c r="P1147" s="232"/>
      <c r="Q1147" s="232"/>
      <c r="R1147" s="232"/>
      <c r="S1147" s="232"/>
      <c r="T1147" s="23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34" t="s">
        <v>169</v>
      </c>
      <c r="AU1147" s="234" t="s">
        <v>80</v>
      </c>
      <c r="AV1147" s="13" t="s">
        <v>78</v>
      </c>
      <c r="AW1147" s="13" t="s">
        <v>32</v>
      </c>
      <c r="AX1147" s="13" t="s">
        <v>70</v>
      </c>
      <c r="AY1147" s="234" t="s">
        <v>158</v>
      </c>
    </row>
    <row r="1148" s="14" customFormat="1">
      <c r="A1148" s="14"/>
      <c r="B1148" s="235"/>
      <c r="C1148" s="236"/>
      <c r="D1148" s="226" t="s">
        <v>169</v>
      </c>
      <c r="E1148" s="237" t="s">
        <v>19</v>
      </c>
      <c r="F1148" s="238" t="s">
        <v>1598</v>
      </c>
      <c r="G1148" s="236"/>
      <c r="H1148" s="239">
        <v>2.9199999999999999</v>
      </c>
      <c r="I1148" s="240"/>
      <c r="J1148" s="236"/>
      <c r="K1148" s="236"/>
      <c r="L1148" s="241"/>
      <c r="M1148" s="242"/>
      <c r="N1148" s="243"/>
      <c r="O1148" s="243"/>
      <c r="P1148" s="243"/>
      <c r="Q1148" s="243"/>
      <c r="R1148" s="243"/>
      <c r="S1148" s="243"/>
      <c r="T1148" s="24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45" t="s">
        <v>169</v>
      </c>
      <c r="AU1148" s="245" t="s">
        <v>80</v>
      </c>
      <c r="AV1148" s="14" t="s">
        <v>80</v>
      </c>
      <c r="AW1148" s="14" t="s">
        <v>32</v>
      </c>
      <c r="AX1148" s="14" t="s">
        <v>70</v>
      </c>
      <c r="AY1148" s="245" t="s">
        <v>158</v>
      </c>
    </row>
    <row r="1149" s="13" customFormat="1">
      <c r="A1149" s="13"/>
      <c r="B1149" s="224"/>
      <c r="C1149" s="225"/>
      <c r="D1149" s="226" t="s">
        <v>169</v>
      </c>
      <c r="E1149" s="227" t="s">
        <v>19</v>
      </c>
      <c r="F1149" s="228" t="s">
        <v>1965</v>
      </c>
      <c r="G1149" s="225"/>
      <c r="H1149" s="227" t="s">
        <v>19</v>
      </c>
      <c r="I1149" s="229"/>
      <c r="J1149" s="225"/>
      <c r="K1149" s="225"/>
      <c r="L1149" s="230"/>
      <c r="M1149" s="231"/>
      <c r="N1149" s="232"/>
      <c r="O1149" s="232"/>
      <c r="P1149" s="232"/>
      <c r="Q1149" s="232"/>
      <c r="R1149" s="232"/>
      <c r="S1149" s="232"/>
      <c r="T1149" s="23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4" t="s">
        <v>169</v>
      </c>
      <c r="AU1149" s="234" t="s">
        <v>80</v>
      </c>
      <c r="AV1149" s="13" t="s">
        <v>78</v>
      </c>
      <c r="AW1149" s="13" t="s">
        <v>32</v>
      </c>
      <c r="AX1149" s="13" t="s">
        <v>70</v>
      </c>
      <c r="AY1149" s="234" t="s">
        <v>158</v>
      </c>
    </row>
    <row r="1150" s="14" customFormat="1">
      <c r="A1150" s="14"/>
      <c r="B1150" s="235"/>
      <c r="C1150" s="236"/>
      <c r="D1150" s="226" t="s">
        <v>169</v>
      </c>
      <c r="E1150" s="237" t="s">
        <v>19</v>
      </c>
      <c r="F1150" s="238" t="s">
        <v>1600</v>
      </c>
      <c r="G1150" s="236"/>
      <c r="H1150" s="239">
        <v>1.98</v>
      </c>
      <c r="I1150" s="240"/>
      <c r="J1150" s="236"/>
      <c r="K1150" s="236"/>
      <c r="L1150" s="241"/>
      <c r="M1150" s="242"/>
      <c r="N1150" s="243"/>
      <c r="O1150" s="243"/>
      <c r="P1150" s="243"/>
      <c r="Q1150" s="243"/>
      <c r="R1150" s="243"/>
      <c r="S1150" s="243"/>
      <c r="T1150" s="24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45" t="s">
        <v>169</v>
      </c>
      <c r="AU1150" s="245" t="s">
        <v>80</v>
      </c>
      <c r="AV1150" s="14" t="s">
        <v>80</v>
      </c>
      <c r="AW1150" s="14" t="s">
        <v>32</v>
      </c>
      <c r="AX1150" s="14" t="s">
        <v>70</v>
      </c>
      <c r="AY1150" s="245" t="s">
        <v>158</v>
      </c>
    </row>
    <row r="1151" s="13" customFormat="1">
      <c r="A1151" s="13"/>
      <c r="B1151" s="224"/>
      <c r="C1151" s="225"/>
      <c r="D1151" s="226" t="s">
        <v>169</v>
      </c>
      <c r="E1151" s="227" t="s">
        <v>19</v>
      </c>
      <c r="F1151" s="228" t="s">
        <v>1966</v>
      </c>
      <c r="G1151" s="225"/>
      <c r="H1151" s="227" t="s">
        <v>19</v>
      </c>
      <c r="I1151" s="229"/>
      <c r="J1151" s="225"/>
      <c r="K1151" s="225"/>
      <c r="L1151" s="230"/>
      <c r="M1151" s="231"/>
      <c r="N1151" s="232"/>
      <c r="O1151" s="232"/>
      <c r="P1151" s="232"/>
      <c r="Q1151" s="232"/>
      <c r="R1151" s="232"/>
      <c r="S1151" s="232"/>
      <c r="T1151" s="23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4" t="s">
        <v>169</v>
      </c>
      <c r="AU1151" s="234" t="s">
        <v>80</v>
      </c>
      <c r="AV1151" s="13" t="s">
        <v>78</v>
      </c>
      <c r="AW1151" s="13" t="s">
        <v>32</v>
      </c>
      <c r="AX1151" s="13" t="s">
        <v>70</v>
      </c>
      <c r="AY1151" s="234" t="s">
        <v>158</v>
      </c>
    </row>
    <row r="1152" s="14" customFormat="1">
      <c r="A1152" s="14"/>
      <c r="B1152" s="235"/>
      <c r="C1152" s="236"/>
      <c r="D1152" s="226" t="s">
        <v>169</v>
      </c>
      <c r="E1152" s="237" t="s">
        <v>19</v>
      </c>
      <c r="F1152" s="238" t="s">
        <v>1602</v>
      </c>
      <c r="G1152" s="236"/>
      <c r="H1152" s="239">
        <v>1.25</v>
      </c>
      <c r="I1152" s="240"/>
      <c r="J1152" s="236"/>
      <c r="K1152" s="236"/>
      <c r="L1152" s="241"/>
      <c r="M1152" s="242"/>
      <c r="N1152" s="243"/>
      <c r="O1152" s="243"/>
      <c r="P1152" s="243"/>
      <c r="Q1152" s="243"/>
      <c r="R1152" s="243"/>
      <c r="S1152" s="243"/>
      <c r="T1152" s="24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45" t="s">
        <v>169</v>
      </c>
      <c r="AU1152" s="245" t="s">
        <v>80</v>
      </c>
      <c r="AV1152" s="14" t="s">
        <v>80</v>
      </c>
      <c r="AW1152" s="14" t="s">
        <v>32</v>
      </c>
      <c r="AX1152" s="14" t="s">
        <v>70</v>
      </c>
      <c r="AY1152" s="245" t="s">
        <v>158</v>
      </c>
    </row>
    <row r="1153" s="13" customFormat="1">
      <c r="A1153" s="13"/>
      <c r="B1153" s="224"/>
      <c r="C1153" s="225"/>
      <c r="D1153" s="226" t="s">
        <v>169</v>
      </c>
      <c r="E1153" s="227" t="s">
        <v>19</v>
      </c>
      <c r="F1153" s="228" t="s">
        <v>1967</v>
      </c>
      <c r="G1153" s="225"/>
      <c r="H1153" s="227" t="s">
        <v>19</v>
      </c>
      <c r="I1153" s="229"/>
      <c r="J1153" s="225"/>
      <c r="K1153" s="225"/>
      <c r="L1153" s="230"/>
      <c r="M1153" s="231"/>
      <c r="N1153" s="232"/>
      <c r="O1153" s="232"/>
      <c r="P1153" s="232"/>
      <c r="Q1153" s="232"/>
      <c r="R1153" s="232"/>
      <c r="S1153" s="232"/>
      <c r="T1153" s="23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4" t="s">
        <v>169</v>
      </c>
      <c r="AU1153" s="234" t="s">
        <v>80</v>
      </c>
      <c r="AV1153" s="13" t="s">
        <v>78</v>
      </c>
      <c r="AW1153" s="13" t="s">
        <v>32</v>
      </c>
      <c r="AX1153" s="13" t="s">
        <v>70</v>
      </c>
      <c r="AY1153" s="234" t="s">
        <v>158</v>
      </c>
    </row>
    <row r="1154" s="14" customFormat="1">
      <c r="A1154" s="14"/>
      <c r="B1154" s="235"/>
      <c r="C1154" s="236"/>
      <c r="D1154" s="226" t="s">
        <v>169</v>
      </c>
      <c r="E1154" s="237" t="s">
        <v>19</v>
      </c>
      <c r="F1154" s="238" t="s">
        <v>1604</v>
      </c>
      <c r="G1154" s="236"/>
      <c r="H1154" s="239">
        <v>2.3399999999999999</v>
      </c>
      <c r="I1154" s="240"/>
      <c r="J1154" s="236"/>
      <c r="K1154" s="236"/>
      <c r="L1154" s="241"/>
      <c r="M1154" s="242"/>
      <c r="N1154" s="243"/>
      <c r="O1154" s="243"/>
      <c r="P1154" s="243"/>
      <c r="Q1154" s="243"/>
      <c r="R1154" s="243"/>
      <c r="S1154" s="243"/>
      <c r="T1154" s="24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45" t="s">
        <v>169</v>
      </c>
      <c r="AU1154" s="245" t="s">
        <v>80</v>
      </c>
      <c r="AV1154" s="14" t="s">
        <v>80</v>
      </c>
      <c r="AW1154" s="14" t="s">
        <v>32</v>
      </c>
      <c r="AX1154" s="14" t="s">
        <v>70</v>
      </c>
      <c r="AY1154" s="245" t="s">
        <v>158</v>
      </c>
    </row>
    <row r="1155" s="13" customFormat="1">
      <c r="A1155" s="13"/>
      <c r="B1155" s="224"/>
      <c r="C1155" s="225"/>
      <c r="D1155" s="226" t="s">
        <v>169</v>
      </c>
      <c r="E1155" s="227" t="s">
        <v>19</v>
      </c>
      <c r="F1155" s="228" t="s">
        <v>1968</v>
      </c>
      <c r="G1155" s="225"/>
      <c r="H1155" s="227" t="s">
        <v>19</v>
      </c>
      <c r="I1155" s="229"/>
      <c r="J1155" s="225"/>
      <c r="K1155" s="225"/>
      <c r="L1155" s="230"/>
      <c r="M1155" s="231"/>
      <c r="N1155" s="232"/>
      <c r="O1155" s="232"/>
      <c r="P1155" s="232"/>
      <c r="Q1155" s="232"/>
      <c r="R1155" s="232"/>
      <c r="S1155" s="232"/>
      <c r="T1155" s="23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4" t="s">
        <v>169</v>
      </c>
      <c r="AU1155" s="234" t="s">
        <v>80</v>
      </c>
      <c r="AV1155" s="13" t="s">
        <v>78</v>
      </c>
      <c r="AW1155" s="13" t="s">
        <v>32</v>
      </c>
      <c r="AX1155" s="13" t="s">
        <v>70</v>
      </c>
      <c r="AY1155" s="234" t="s">
        <v>158</v>
      </c>
    </row>
    <row r="1156" s="14" customFormat="1">
      <c r="A1156" s="14"/>
      <c r="B1156" s="235"/>
      <c r="C1156" s="236"/>
      <c r="D1156" s="226" t="s">
        <v>169</v>
      </c>
      <c r="E1156" s="237" t="s">
        <v>19</v>
      </c>
      <c r="F1156" s="238" t="s">
        <v>1606</v>
      </c>
      <c r="G1156" s="236"/>
      <c r="H1156" s="239">
        <v>1.5900000000000001</v>
      </c>
      <c r="I1156" s="240"/>
      <c r="J1156" s="236"/>
      <c r="K1156" s="236"/>
      <c r="L1156" s="241"/>
      <c r="M1156" s="242"/>
      <c r="N1156" s="243"/>
      <c r="O1156" s="243"/>
      <c r="P1156" s="243"/>
      <c r="Q1156" s="243"/>
      <c r="R1156" s="243"/>
      <c r="S1156" s="243"/>
      <c r="T1156" s="24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45" t="s">
        <v>169</v>
      </c>
      <c r="AU1156" s="245" t="s">
        <v>80</v>
      </c>
      <c r="AV1156" s="14" t="s">
        <v>80</v>
      </c>
      <c r="AW1156" s="14" t="s">
        <v>32</v>
      </c>
      <c r="AX1156" s="14" t="s">
        <v>70</v>
      </c>
      <c r="AY1156" s="245" t="s">
        <v>158</v>
      </c>
    </row>
    <row r="1157" s="13" customFormat="1">
      <c r="A1157" s="13"/>
      <c r="B1157" s="224"/>
      <c r="C1157" s="225"/>
      <c r="D1157" s="226" t="s">
        <v>169</v>
      </c>
      <c r="E1157" s="227" t="s">
        <v>19</v>
      </c>
      <c r="F1157" s="228" t="s">
        <v>1969</v>
      </c>
      <c r="G1157" s="225"/>
      <c r="H1157" s="227" t="s">
        <v>19</v>
      </c>
      <c r="I1157" s="229"/>
      <c r="J1157" s="225"/>
      <c r="K1157" s="225"/>
      <c r="L1157" s="230"/>
      <c r="M1157" s="231"/>
      <c r="N1157" s="232"/>
      <c r="O1157" s="232"/>
      <c r="P1157" s="232"/>
      <c r="Q1157" s="232"/>
      <c r="R1157" s="232"/>
      <c r="S1157" s="232"/>
      <c r="T1157" s="23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34" t="s">
        <v>169</v>
      </c>
      <c r="AU1157" s="234" t="s">
        <v>80</v>
      </c>
      <c r="AV1157" s="13" t="s">
        <v>78</v>
      </c>
      <c r="AW1157" s="13" t="s">
        <v>32</v>
      </c>
      <c r="AX1157" s="13" t="s">
        <v>70</v>
      </c>
      <c r="AY1157" s="234" t="s">
        <v>158</v>
      </c>
    </row>
    <row r="1158" s="14" customFormat="1">
      <c r="A1158" s="14"/>
      <c r="B1158" s="235"/>
      <c r="C1158" s="236"/>
      <c r="D1158" s="226" t="s">
        <v>169</v>
      </c>
      <c r="E1158" s="237" t="s">
        <v>19</v>
      </c>
      <c r="F1158" s="238" t="s">
        <v>1608</v>
      </c>
      <c r="G1158" s="236"/>
      <c r="H1158" s="239">
        <v>2.73</v>
      </c>
      <c r="I1158" s="240"/>
      <c r="J1158" s="236"/>
      <c r="K1158" s="236"/>
      <c r="L1158" s="241"/>
      <c r="M1158" s="242"/>
      <c r="N1158" s="243"/>
      <c r="O1158" s="243"/>
      <c r="P1158" s="243"/>
      <c r="Q1158" s="243"/>
      <c r="R1158" s="243"/>
      <c r="S1158" s="243"/>
      <c r="T1158" s="24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45" t="s">
        <v>169</v>
      </c>
      <c r="AU1158" s="245" t="s">
        <v>80</v>
      </c>
      <c r="AV1158" s="14" t="s">
        <v>80</v>
      </c>
      <c r="AW1158" s="14" t="s">
        <v>32</v>
      </c>
      <c r="AX1158" s="14" t="s">
        <v>70</v>
      </c>
      <c r="AY1158" s="245" t="s">
        <v>158</v>
      </c>
    </row>
    <row r="1159" s="13" customFormat="1">
      <c r="A1159" s="13"/>
      <c r="B1159" s="224"/>
      <c r="C1159" s="225"/>
      <c r="D1159" s="226" t="s">
        <v>169</v>
      </c>
      <c r="E1159" s="227" t="s">
        <v>19</v>
      </c>
      <c r="F1159" s="228" t="s">
        <v>1970</v>
      </c>
      <c r="G1159" s="225"/>
      <c r="H1159" s="227" t="s">
        <v>19</v>
      </c>
      <c r="I1159" s="229"/>
      <c r="J1159" s="225"/>
      <c r="K1159" s="225"/>
      <c r="L1159" s="230"/>
      <c r="M1159" s="231"/>
      <c r="N1159" s="232"/>
      <c r="O1159" s="232"/>
      <c r="P1159" s="232"/>
      <c r="Q1159" s="232"/>
      <c r="R1159" s="232"/>
      <c r="S1159" s="232"/>
      <c r="T1159" s="23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4" t="s">
        <v>169</v>
      </c>
      <c r="AU1159" s="234" t="s">
        <v>80</v>
      </c>
      <c r="AV1159" s="13" t="s">
        <v>78</v>
      </c>
      <c r="AW1159" s="13" t="s">
        <v>32</v>
      </c>
      <c r="AX1159" s="13" t="s">
        <v>70</v>
      </c>
      <c r="AY1159" s="234" t="s">
        <v>158</v>
      </c>
    </row>
    <row r="1160" s="14" customFormat="1">
      <c r="A1160" s="14"/>
      <c r="B1160" s="235"/>
      <c r="C1160" s="236"/>
      <c r="D1160" s="226" t="s">
        <v>169</v>
      </c>
      <c r="E1160" s="237" t="s">
        <v>19</v>
      </c>
      <c r="F1160" s="238" t="s">
        <v>1610</v>
      </c>
      <c r="G1160" s="236"/>
      <c r="H1160" s="239">
        <v>0.56000000000000005</v>
      </c>
      <c r="I1160" s="240"/>
      <c r="J1160" s="236"/>
      <c r="K1160" s="236"/>
      <c r="L1160" s="241"/>
      <c r="M1160" s="242"/>
      <c r="N1160" s="243"/>
      <c r="O1160" s="243"/>
      <c r="P1160" s="243"/>
      <c r="Q1160" s="243"/>
      <c r="R1160" s="243"/>
      <c r="S1160" s="243"/>
      <c r="T1160" s="24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45" t="s">
        <v>169</v>
      </c>
      <c r="AU1160" s="245" t="s">
        <v>80</v>
      </c>
      <c r="AV1160" s="14" t="s">
        <v>80</v>
      </c>
      <c r="AW1160" s="14" t="s">
        <v>32</v>
      </c>
      <c r="AX1160" s="14" t="s">
        <v>70</v>
      </c>
      <c r="AY1160" s="245" t="s">
        <v>158</v>
      </c>
    </row>
    <row r="1161" s="13" customFormat="1">
      <c r="A1161" s="13"/>
      <c r="B1161" s="224"/>
      <c r="C1161" s="225"/>
      <c r="D1161" s="226" t="s">
        <v>169</v>
      </c>
      <c r="E1161" s="227" t="s">
        <v>19</v>
      </c>
      <c r="F1161" s="228" t="s">
        <v>1971</v>
      </c>
      <c r="G1161" s="225"/>
      <c r="H1161" s="227" t="s">
        <v>19</v>
      </c>
      <c r="I1161" s="229"/>
      <c r="J1161" s="225"/>
      <c r="K1161" s="225"/>
      <c r="L1161" s="230"/>
      <c r="M1161" s="231"/>
      <c r="N1161" s="232"/>
      <c r="O1161" s="232"/>
      <c r="P1161" s="232"/>
      <c r="Q1161" s="232"/>
      <c r="R1161" s="232"/>
      <c r="S1161" s="232"/>
      <c r="T1161" s="23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34" t="s">
        <v>169</v>
      </c>
      <c r="AU1161" s="234" t="s">
        <v>80</v>
      </c>
      <c r="AV1161" s="13" t="s">
        <v>78</v>
      </c>
      <c r="AW1161" s="13" t="s">
        <v>32</v>
      </c>
      <c r="AX1161" s="13" t="s">
        <v>70</v>
      </c>
      <c r="AY1161" s="234" t="s">
        <v>158</v>
      </c>
    </row>
    <row r="1162" s="14" customFormat="1">
      <c r="A1162" s="14"/>
      <c r="B1162" s="235"/>
      <c r="C1162" s="236"/>
      <c r="D1162" s="226" t="s">
        <v>169</v>
      </c>
      <c r="E1162" s="237" t="s">
        <v>19</v>
      </c>
      <c r="F1162" s="238" t="s">
        <v>1612</v>
      </c>
      <c r="G1162" s="236"/>
      <c r="H1162" s="239">
        <v>1.1100000000000001</v>
      </c>
      <c r="I1162" s="240"/>
      <c r="J1162" s="236"/>
      <c r="K1162" s="236"/>
      <c r="L1162" s="241"/>
      <c r="M1162" s="242"/>
      <c r="N1162" s="243"/>
      <c r="O1162" s="243"/>
      <c r="P1162" s="243"/>
      <c r="Q1162" s="243"/>
      <c r="R1162" s="243"/>
      <c r="S1162" s="243"/>
      <c r="T1162" s="24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45" t="s">
        <v>169</v>
      </c>
      <c r="AU1162" s="245" t="s">
        <v>80</v>
      </c>
      <c r="AV1162" s="14" t="s">
        <v>80</v>
      </c>
      <c r="AW1162" s="14" t="s">
        <v>32</v>
      </c>
      <c r="AX1162" s="14" t="s">
        <v>70</v>
      </c>
      <c r="AY1162" s="245" t="s">
        <v>158</v>
      </c>
    </row>
    <row r="1163" s="15" customFormat="1">
      <c r="A1163" s="15"/>
      <c r="B1163" s="246"/>
      <c r="C1163" s="247"/>
      <c r="D1163" s="226" t="s">
        <v>169</v>
      </c>
      <c r="E1163" s="248" t="s">
        <v>19</v>
      </c>
      <c r="F1163" s="249" t="s">
        <v>179</v>
      </c>
      <c r="G1163" s="247"/>
      <c r="H1163" s="250">
        <v>31.620000000000001</v>
      </c>
      <c r="I1163" s="251"/>
      <c r="J1163" s="247"/>
      <c r="K1163" s="247"/>
      <c r="L1163" s="252"/>
      <c r="M1163" s="253"/>
      <c r="N1163" s="254"/>
      <c r="O1163" s="254"/>
      <c r="P1163" s="254"/>
      <c r="Q1163" s="254"/>
      <c r="R1163" s="254"/>
      <c r="S1163" s="254"/>
      <c r="T1163" s="25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56" t="s">
        <v>169</v>
      </c>
      <c r="AU1163" s="256" t="s">
        <v>80</v>
      </c>
      <c r="AV1163" s="15" t="s">
        <v>165</v>
      </c>
      <c r="AW1163" s="15" t="s">
        <v>32</v>
      </c>
      <c r="AX1163" s="15" t="s">
        <v>78</v>
      </c>
      <c r="AY1163" s="256" t="s">
        <v>158</v>
      </c>
    </row>
    <row r="1164" s="2" customFormat="1" ht="16.5" customHeight="1">
      <c r="A1164" s="40"/>
      <c r="B1164" s="41"/>
      <c r="C1164" s="257" t="s">
        <v>1972</v>
      </c>
      <c r="D1164" s="257" t="s">
        <v>261</v>
      </c>
      <c r="E1164" s="258" t="s">
        <v>1973</v>
      </c>
      <c r="F1164" s="259" t="s">
        <v>1974</v>
      </c>
      <c r="G1164" s="260" t="s">
        <v>249</v>
      </c>
      <c r="H1164" s="261">
        <v>31.620000000000001</v>
      </c>
      <c r="I1164" s="262"/>
      <c r="J1164" s="263">
        <f>ROUND(I1164*H1164,2)</f>
        <v>0</v>
      </c>
      <c r="K1164" s="259" t="s">
        <v>307</v>
      </c>
      <c r="L1164" s="264"/>
      <c r="M1164" s="265" t="s">
        <v>19</v>
      </c>
      <c r="N1164" s="266" t="s">
        <v>41</v>
      </c>
      <c r="O1164" s="86"/>
      <c r="P1164" s="215">
        <f>O1164*H1164</f>
        <v>0</v>
      </c>
      <c r="Q1164" s="215">
        <v>0.0080000000000000002</v>
      </c>
      <c r="R1164" s="215">
        <f>Q1164*H1164</f>
        <v>0.25296000000000002</v>
      </c>
      <c r="S1164" s="215">
        <v>0</v>
      </c>
      <c r="T1164" s="216">
        <f>S1164*H1164</f>
        <v>0</v>
      </c>
      <c r="U1164" s="40"/>
      <c r="V1164" s="40"/>
      <c r="W1164" s="40"/>
      <c r="X1164" s="40"/>
      <c r="Y1164" s="40"/>
      <c r="Z1164" s="40"/>
      <c r="AA1164" s="40"/>
      <c r="AB1164" s="40"/>
      <c r="AC1164" s="40"/>
      <c r="AD1164" s="40"/>
      <c r="AE1164" s="40"/>
      <c r="AR1164" s="217" t="s">
        <v>360</v>
      </c>
      <c r="AT1164" s="217" t="s">
        <v>261</v>
      </c>
      <c r="AU1164" s="217" t="s">
        <v>80</v>
      </c>
      <c r="AY1164" s="19" t="s">
        <v>158</v>
      </c>
      <c r="BE1164" s="218">
        <f>IF(N1164="základní",J1164,0)</f>
        <v>0</v>
      </c>
      <c r="BF1164" s="218">
        <f>IF(N1164="snížená",J1164,0)</f>
        <v>0</v>
      </c>
      <c r="BG1164" s="218">
        <f>IF(N1164="zákl. přenesená",J1164,0)</f>
        <v>0</v>
      </c>
      <c r="BH1164" s="218">
        <f>IF(N1164="sníž. přenesená",J1164,0)</f>
        <v>0</v>
      </c>
      <c r="BI1164" s="218">
        <f>IF(N1164="nulová",J1164,0)</f>
        <v>0</v>
      </c>
      <c r="BJ1164" s="19" t="s">
        <v>78</v>
      </c>
      <c r="BK1164" s="218">
        <f>ROUND(I1164*H1164,2)</f>
        <v>0</v>
      </c>
      <c r="BL1164" s="19" t="s">
        <v>266</v>
      </c>
      <c r="BM1164" s="217" t="s">
        <v>1975</v>
      </c>
    </row>
    <row r="1165" s="2" customFormat="1" ht="16.5" customHeight="1">
      <c r="A1165" s="40"/>
      <c r="B1165" s="41"/>
      <c r="C1165" s="206" t="s">
        <v>1976</v>
      </c>
      <c r="D1165" s="206" t="s">
        <v>160</v>
      </c>
      <c r="E1165" s="207" t="s">
        <v>1977</v>
      </c>
      <c r="F1165" s="208" t="s">
        <v>1978</v>
      </c>
      <c r="G1165" s="209" t="s">
        <v>369</v>
      </c>
      <c r="H1165" s="210">
        <v>16</v>
      </c>
      <c r="I1165" s="211"/>
      <c r="J1165" s="212">
        <f>ROUND(I1165*H1165,2)</f>
        <v>0</v>
      </c>
      <c r="K1165" s="208" t="s">
        <v>307</v>
      </c>
      <c r="L1165" s="46"/>
      <c r="M1165" s="213" t="s">
        <v>19</v>
      </c>
      <c r="N1165" s="214" t="s">
        <v>41</v>
      </c>
      <c r="O1165" s="86"/>
      <c r="P1165" s="215">
        <f>O1165*H1165</f>
        <v>0</v>
      </c>
      <c r="Q1165" s="215">
        <v>0</v>
      </c>
      <c r="R1165" s="215">
        <f>Q1165*H1165</f>
        <v>0</v>
      </c>
      <c r="S1165" s="215">
        <v>0</v>
      </c>
      <c r="T1165" s="216">
        <f>S1165*H1165</f>
        <v>0</v>
      </c>
      <c r="U1165" s="40"/>
      <c r="V1165" s="40"/>
      <c r="W1165" s="40"/>
      <c r="X1165" s="40"/>
      <c r="Y1165" s="40"/>
      <c r="Z1165" s="40"/>
      <c r="AA1165" s="40"/>
      <c r="AB1165" s="40"/>
      <c r="AC1165" s="40"/>
      <c r="AD1165" s="40"/>
      <c r="AE1165" s="40"/>
      <c r="AR1165" s="217" t="s">
        <v>266</v>
      </c>
      <c r="AT1165" s="217" t="s">
        <v>160</v>
      </c>
      <c r="AU1165" s="217" t="s">
        <v>80</v>
      </c>
      <c r="AY1165" s="19" t="s">
        <v>158</v>
      </c>
      <c r="BE1165" s="218">
        <f>IF(N1165="základní",J1165,0)</f>
        <v>0</v>
      </c>
      <c r="BF1165" s="218">
        <f>IF(N1165="snížená",J1165,0)</f>
        <v>0</v>
      </c>
      <c r="BG1165" s="218">
        <f>IF(N1165="zákl. přenesená",J1165,0)</f>
        <v>0</v>
      </c>
      <c r="BH1165" s="218">
        <f>IF(N1165="sníž. přenesená",J1165,0)</f>
        <v>0</v>
      </c>
      <c r="BI1165" s="218">
        <f>IF(N1165="nulová",J1165,0)</f>
        <v>0</v>
      </c>
      <c r="BJ1165" s="19" t="s">
        <v>78</v>
      </c>
      <c r="BK1165" s="218">
        <f>ROUND(I1165*H1165,2)</f>
        <v>0</v>
      </c>
      <c r="BL1165" s="19" t="s">
        <v>266</v>
      </c>
      <c r="BM1165" s="217" t="s">
        <v>1979</v>
      </c>
    </row>
    <row r="1166" s="2" customFormat="1">
      <c r="A1166" s="40"/>
      <c r="B1166" s="41"/>
      <c r="C1166" s="42"/>
      <c r="D1166" s="219" t="s">
        <v>167</v>
      </c>
      <c r="E1166" s="42"/>
      <c r="F1166" s="220" t="s">
        <v>1980</v>
      </c>
      <c r="G1166" s="42"/>
      <c r="H1166" s="42"/>
      <c r="I1166" s="221"/>
      <c r="J1166" s="42"/>
      <c r="K1166" s="42"/>
      <c r="L1166" s="46"/>
      <c r="M1166" s="222"/>
      <c r="N1166" s="223"/>
      <c r="O1166" s="86"/>
      <c r="P1166" s="86"/>
      <c r="Q1166" s="86"/>
      <c r="R1166" s="86"/>
      <c r="S1166" s="86"/>
      <c r="T1166" s="87"/>
      <c r="U1166" s="40"/>
      <c r="V1166" s="40"/>
      <c r="W1166" s="40"/>
      <c r="X1166" s="40"/>
      <c r="Y1166" s="40"/>
      <c r="Z1166" s="40"/>
      <c r="AA1166" s="40"/>
      <c r="AB1166" s="40"/>
      <c r="AC1166" s="40"/>
      <c r="AD1166" s="40"/>
      <c r="AE1166" s="40"/>
      <c r="AT1166" s="19" t="s">
        <v>167</v>
      </c>
      <c r="AU1166" s="19" t="s">
        <v>80</v>
      </c>
    </row>
    <row r="1167" s="2" customFormat="1" ht="16.5" customHeight="1">
      <c r="A1167" s="40"/>
      <c r="B1167" s="41"/>
      <c r="C1167" s="257" t="s">
        <v>1981</v>
      </c>
      <c r="D1167" s="257" t="s">
        <v>261</v>
      </c>
      <c r="E1167" s="258" t="s">
        <v>1982</v>
      </c>
      <c r="F1167" s="259" t="s">
        <v>1983</v>
      </c>
      <c r="G1167" s="260" t="s">
        <v>369</v>
      </c>
      <c r="H1167" s="261">
        <v>16</v>
      </c>
      <c r="I1167" s="262"/>
      <c r="J1167" s="263">
        <f>ROUND(I1167*H1167,2)</f>
        <v>0</v>
      </c>
      <c r="K1167" s="259" t="s">
        <v>164</v>
      </c>
      <c r="L1167" s="264"/>
      <c r="M1167" s="265" t="s">
        <v>19</v>
      </c>
      <c r="N1167" s="266" t="s">
        <v>41</v>
      </c>
      <c r="O1167" s="86"/>
      <c r="P1167" s="215">
        <f>O1167*H1167</f>
        <v>0</v>
      </c>
      <c r="Q1167" s="215">
        <v>0.016</v>
      </c>
      <c r="R1167" s="215">
        <f>Q1167*H1167</f>
        <v>0.25600000000000001</v>
      </c>
      <c r="S1167" s="215">
        <v>0</v>
      </c>
      <c r="T1167" s="216">
        <f>S1167*H1167</f>
        <v>0</v>
      </c>
      <c r="U1167" s="40"/>
      <c r="V1167" s="40"/>
      <c r="W1167" s="40"/>
      <c r="X1167" s="40"/>
      <c r="Y1167" s="40"/>
      <c r="Z1167" s="40"/>
      <c r="AA1167" s="40"/>
      <c r="AB1167" s="40"/>
      <c r="AC1167" s="40"/>
      <c r="AD1167" s="40"/>
      <c r="AE1167" s="40"/>
      <c r="AR1167" s="217" t="s">
        <v>360</v>
      </c>
      <c r="AT1167" s="217" t="s">
        <v>261</v>
      </c>
      <c r="AU1167" s="217" t="s">
        <v>80</v>
      </c>
      <c r="AY1167" s="19" t="s">
        <v>158</v>
      </c>
      <c r="BE1167" s="218">
        <f>IF(N1167="základní",J1167,0)</f>
        <v>0</v>
      </c>
      <c r="BF1167" s="218">
        <f>IF(N1167="snížená",J1167,0)</f>
        <v>0</v>
      </c>
      <c r="BG1167" s="218">
        <f>IF(N1167="zákl. přenesená",J1167,0)</f>
        <v>0</v>
      </c>
      <c r="BH1167" s="218">
        <f>IF(N1167="sníž. přenesená",J1167,0)</f>
        <v>0</v>
      </c>
      <c r="BI1167" s="218">
        <f>IF(N1167="nulová",J1167,0)</f>
        <v>0</v>
      </c>
      <c r="BJ1167" s="19" t="s">
        <v>78</v>
      </c>
      <c r="BK1167" s="218">
        <f>ROUND(I1167*H1167,2)</f>
        <v>0</v>
      </c>
      <c r="BL1167" s="19" t="s">
        <v>266</v>
      </c>
      <c r="BM1167" s="217" t="s">
        <v>1984</v>
      </c>
    </row>
    <row r="1168" s="2" customFormat="1" ht="16.5" customHeight="1">
      <c r="A1168" s="40"/>
      <c r="B1168" s="41"/>
      <c r="C1168" s="206" t="s">
        <v>1985</v>
      </c>
      <c r="D1168" s="206" t="s">
        <v>160</v>
      </c>
      <c r="E1168" s="207" t="s">
        <v>1986</v>
      </c>
      <c r="F1168" s="208" t="s">
        <v>1987</v>
      </c>
      <c r="G1168" s="209" t="s">
        <v>255</v>
      </c>
      <c r="H1168" s="210">
        <v>130</v>
      </c>
      <c r="I1168" s="211"/>
      <c r="J1168" s="212">
        <f>ROUND(I1168*H1168,2)</f>
        <v>0</v>
      </c>
      <c r="K1168" s="208" t="s">
        <v>19</v>
      </c>
      <c r="L1168" s="46"/>
      <c r="M1168" s="213" t="s">
        <v>19</v>
      </c>
      <c r="N1168" s="214" t="s">
        <v>41</v>
      </c>
      <c r="O1168" s="86"/>
      <c r="P1168" s="215">
        <f>O1168*H1168</f>
        <v>0</v>
      </c>
      <c r="Q1168" s="215">
        <v>0</v>
      </c>
      <c r="R1168" s="215">
        <f>Q1168*H1168</f>
        <v>0</v>
      </c>
      <c r="S1168" s="215">
        <v>0</v>
      </c>
      <c r="T1168" s="216">
        <f>S1168*H1168</f>
        <v>0</v>
      </c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  <c r="AR1168" s="217" t="s">
        <v>266</v>
      </c>
      <c r="AT1168" s="217" t="s">
        <v>160</v>
      </c>
      <c r="AU1168" s="217" t="s">
        <v>80</v>
      </c>
      <c r="AY1168" s="19" t="s">
        <v>158</v>
      </c>
      <c r="BE1168" s="218">
        <f>IF(N1168="základní",J1168,0)</f>
        <v>0</v>
      </c>
      <c r="BF1168" s="218">
        <f>IF(N1168="snížená",J1168,0)</f>
        <v>0</v>
      </c>
      <c r="BG1168" s="218">
        <f>IF(N1168="zákl. přenesená",J1168,0)</f>
        <v>0</v>
      </c>
      <c r="BH1168" s="218">
        <f>IF(N1168="sníž. přenesená",J1168,0)</f>
        <v>0</v>
      </c>
      <c r="BI1168" s="218">
        <f>IF(N1168="nulová",J1168,0)</f>
        <v>0</v>
      </c>
      <c r="BJ1168" s="19" t="s">
        <v>78</v>
      </c>
      <c r="BK1168" s="218">
        <f>ROUND(I1168*H1168,2)</f>
        <v>0</v>
      </c>
      <c r="BL1168" s="19" t="s">
        <v>266</v>
      </c>
      <c r="BM1168" s="217" t="s">
        <v>1988</v>
      </c>
    </row>
    <row r="1169" s="14" customFormat="1">
      <c r="A1169" s="14"/>
      <c r="B1169" s="235"/>
      <c r="C1169" s="236"/>
      <c r="D1169" s="226" t="s">
        <v>169</v>
      </c>
      <c r="E1169" s="237" t="s">
        <v>19</v>
      </c>
      <c r="F1169" s="238" t="s">
        <v>1989</v>
      </c>
      <c r="G1169" s="236"/>
      <c r="H1169" s="239">
        <v>130</v>
      </c>
      <c r="I1169" s="240"/>
      <c r="J1169" s="236"/>
      <c r="K1169" s="236"/>
      <c r="L1169" s="241"/>
      <c r="M1169" s="242"/>
      <c r="N1169" s="243"/>
      <c r="O1169" s="243"/>
      <c r="P1169" s="243"/>
      <c r="Q1169" s="243"/>
      <c r="R1169" s="243"/>
      <c r="S1169" s="243"/>
      <c r="T1169" s="24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45" t="s">
        <v>169</v>
      </c>
      <c r="AU1169" s="245" t="s">
        <v>80</v>
      </c>
      <c r="AV1169" s="14" t="s">
        <v>80</v>
      </c>
      <c r="AW1169" s="14" t="s">
        <v>32</v>
      </c>
      <c r="AX1169" s="14" t="s">
        <v>78</v>
      </c>
      <c r="AY1169" s="245" t="s">
        <v>158</v>
      </c>
    </row>
    <row r="1170" s="2" customFormat="1" ht="24.15" customHeight="1">
      <c r="A1170" s="40"/>
      <c r="B1170" s="41"/>
      <c r="C1170" s="206" t="s">
        <v>1990</v>
      </c>
      <c r="D1170" s="206" t="s">
        <v>160</v>
      </c>
      <c r="E1170" s="207" t="s">
        <v>1991</v>
      </c>
      <c r="F1170" s="208" t="s">
        <v>1992</v>
      </c>
      <c r="G1170" s="209" t="s">
        <v>236</v>
      </c>
      <c r="H1170" s="210">
        <v>3.5430000000000001</v>
      </c>
      <c r="I1170" s="211"/>
      <c r="J1170" s="212">
        <f>ROUND(I1170*H1170,2)</f>
        <v>0</v>
      </c>
      <c r="K1170" s="208" t="s">
        <v>164</v>
      </c>
      <c r="L1170" s="46"/>
      <c r="M1170" s="213" t="s">
        <v>19</v>
      </c>
      <c r="N1170" s="214" t="s">
        <v>41</v>
      </c>
      <c r="O1170" s="86"/>
      <c r="P1170" s="215">
        <f>O1170*H1170</f>
        <v>0</v>
      </c>
      <c r="Q1170" s="215">
        <v>0</v>
      </c>
      <c r="R1170" s="215">
        <f>Q1170*H1170</f>
        <v>0</v>
      </c>
      <c r="S1170" s="215">
        <v>0</v>
      </c>
      <c r="T1170" s="216">
        <f>S1170*H1170</f>
        <v>0</v>
      </c>
      <c r="U1170" s="40"/>
      <c r="V1170" s="40"/>
      <c r="W1170" s="40"/>
      <c r="X1170" s="40"/>
      <c r="Y1170" s="40"/>
      <c r="Z1170" s="40"/>
      <c r="AA1170" s="40"/>
      <c r="AB1170" s="40"/>
      <c r="AC1170" s="40"/>
      <c r="AD1170" s="40"/>
      <c r="AE1170" s="40"/>
      <c r="AR1170" s="217" t="s">
        <v>266</v>
      </c>
      <c r="AT1170" s="217" t="s">
        <v>160</v>
      </c>
      <c r="AU1170" s="217" t="s">
        <v>80</v>
      </c>
      <c r="AY1170" s="19" t="s">
        <v>158</v>
      </c>
      <c r="BE1170" s="218">
        <f>IF(N1170="základní",J1170,0)</f>
        <v>0</v>
      </c>
      <c r="BF1170" s="218">
        <f>IF(N1170="snížená",J1170,0)</f>
        <v>0</v>
      </c>
      <c r="BG1170" s="218">
        <f>IF(N1170="zákl. přenesená",J1170,0)</f>
        <v>0</v>
      </c>
      <c r="BH1170" s="218">
        <f>IF(N1170="sníž. přenesená",J1170,0)</f>
        <v>0</v>
      </c>
      <c r="BI1170" s="218">
        <f>IF(N1170="nulová",J1170,0)</f>
        <v>0</v>
      </c>
      <c r="BJ1170" s="19" t="s">
        <v>78</v>
      </c>
      <c r="BK1170" s="218">
        <f>ROUND(I1170*H1170,2)</f>
        <v>0</v>
      </c>
      <c r="BL1170" s="19" t="s">
        <v>266</v>
      </c>
      <c r="BM1170" s="217" t="s">
        <v>1993</v>
      </c>
    </row>
    <row r="1171" s="2" customFormat="1">
      <c r="A1171" s="40"/>
      <c r="B1171" s="41"/>
      <c r="C1171" s="42"/>
      <c r="D1171" s="219" t="s">
        <v>167</v>
      </c>
      <c r="E1171" s="42"/>
      <c r="F1171" s="220" t="s">
        <v>1994</v>
      </c>
      <c r="G1171" s="42"/>
      <c r="H1171" s="42"/>
      <c r="I1171" s="221"/>
      <c r="J1171" s="42"/>
      <c r="K1171" s="42"/>
      <c r="L1171" s="46"/>
      <c r="M1171" s="222"/>
      <c r="N1171" s="223"/>
      <c r="O1171" s="86"/>
      <c r="P1171" s="86"/>
      <c r="Q1171" s="86"/>
      <c r="R1171" s="86"/>
      <c r="S1171" s="86"/>
      <c r="T1171" s="87"/>
      <c r="U1171" s="40"/>
      <c r="V1171" s="40"/>
      <c r="W1171" s="40"/>
      <c r="X1171" s="40"/>
      <c r="Y1171" s="40"/>
      <c r="Z1171" s="40"/>
      <c r="AA1171" s="40"/>
      <c r="AB1171" s="40"/>
      <c r="AC1171" s="40"/>
      <c r="AD1171" s="40"/>
      <c r="AE1171" s="40"/>
      <c r="AT1171" s="19" t="s">
        <v>167</v>
      </c>
      <c r="AU1171" s="19" t="s">
        <v>80</v>
      </c>
    </row>
    <row r="1172" s="12" customFormat="1" ht="22.8" customHeight="1">
      <c r="A1172" s="12"/>
      <c r="B1172" s="190"/>
      <c r="C1172" s="191"/>
      <c r="D1172" s="192" t="s">
        <v>69</v>
      </c>
      <c r="E1172" s="204" t="s">
        <v>1995</v>
      </c>
      <c r="F1172" s="204" t="s">
        <v>1996</v>
      </c>
      <c r="G1172" s="191"/>
      <c r="H1172" s="191"/>
      <c r="I1172" s="194"/>
      <c r="J1172" s="205">
        <f>BK1172</f>
        <v>0</v>
      </c>
      <c r="K1172" s="191"/>
      <c r="L1172" s="196"/>
      <c r="M1172" s="197"/>
      <c r="N1172" s="198"/>
      <c r="O1172" s="198"/>
      <c r="P1172" s="199">
        <f>SUM(P1173:P1210)</f>
        <v>0</v>
      </c>
      <c r="Q1172" s="198"/>
      <c r="R1172" s="199">
        <f>SUM(R1173:R1210)</f>
        <v>2.3449225999999999</v>
      </c>
      <c r="S1172" s="198"/>
      <c r="T1172" s="200">
        <f>SUM(T1173:T1210)</f>
        <v>0.072000000000000008</v>
      </c>
      <c r="U1172" s="12"/>
      <c r="V1172" s="12"/>
      <c r="W1172" s="12"/>
      <c r="X1172" s="12"/>
      <c r="Y1172" s="12"/>
      <c r="Z1172" s="12"/>
      <c r="AA1172" s="12"/>
      <c r="AB1172" s="12"/>
      <c r="AC1172" s="12"/>
      <c r="AD1172" s="12"/>
      <c r="AE1172" s="12"/>
      <c r="AR1172" s="201" t="s">
        <v>80</v>
      </c>
      <c r="AT1172" s="202" t="s">
        <v>69</v>
      </c>
      <c r="AU1172" s="202" t="s">
        <v>78</v>
      </c>
      <c r="AY1172" s="201" t="s">
        <v>158</v>
      </c>
      <c r="BK1172" s="203">
        <f>SUM(BK1173:BK1210)</f>
        <v>0</v>
      </c>
    </row>
    <row r="1173" s="2" customFormat="1" ht="16.5" customHeight="1">
      <c r="A1173" s="40"/>
      <c r="B1173" s="41"/>
      <c r="C1173" s="206" t="s">
        <v>1997</v>
      </c>
      <c r="D1173" s="206" t="s">
        <v>160</v>
      </c>
      <c r="E1173" s="207" t="s">
        <v>1998</v>
      </c>
      <c r="F1173" s="208" t="s">
        <v>1999</v>
      </c>
      <c r="G1173" s="209" t="s">
        <v>249</v>
      </c>
      <c r="H1173" s="210">
        <v>33</v>
      </c>
      <c r="I1173" s="211"/>
      <c r="J1173" s="212">
        <f>ROUND(I1173*H1173,2)</f>
        <v>0</v>
      </c>
      <c r="K1173" s="208" t="s">
        <v>164</v>
      </c>
      <c r="L1173" s="46"/>
      <c r="M1173" s="213" t="s">
        <v>19</v>
      </c>
      <c r="N1173" s="214" t="s">
        <v>41</v>
      </c>
      <c r="O1173" s="86"/>
      <c r="P1173" s="215">
        <f>O1173*H1173</f>
        <v>0</v>
      </c>
      <c r="Q1173" s="215">
        <v>0.00016919999999999999</v>
      </c>
      <c r="R1173" s="215">
        <f>Q1173*H1173</f>
        <v>0.0055835999999999993</v>
      </c>
      <c r="S1173" s="215">
        <v>0</v>
      </c>
      <c r="T1173" s="216">
        <f>S1173*H1173</f>
        <v>0</v>
      </c>
      <c r="U1173" s="40"/>
      <c r="V1173" s="40"/>
      <c r="W1173" s="40"/>
      <c r="X1173" s="40"/>
      <c r="Y1173" s="40"/>
      <c r="Z1173" s="40"/>
      <c r="AA1173" s="40"/>
      <c r="AB1173" s="40"/>
      <c r="AC1173" s="40"/>
      <c r="AD1173" s="40"/>
      <c r="AE1173" s="40"/>
      <c r="AR1173" s="217" t="s">
        <v>266</v>
      </c>
      <c r="AT1173" s="217" t="s">
        <v>160</v>
      </c>
      <c r="AU1173" s="217" t="s">
        <v>80</v>
      </c>
      <c r="AY1173" s="19" t="s">
        <v>158</v>
      </c>
      <c r="BE1173" s="218">
        <f>IF(N1173="základní",J1173,0)</f>
        <v>0</v>
      </c>
      <c r="BF1173" s="218">
        <f>IF(N1173="snížená",J1173,0)</f>
        <v>0</v>
      </c>
      <c r="BG1173" s="218">
        <f>IF(N1173="zákl. přenesená",J1173,0)</f>
        <v>0</v>
      </c>
      <c r="BH1173" s="218">
        <f>IF(N1173="sníž. přenesená",J1173,0)</f>
        <v>0</v>
      </c>
      <c r="BI1173" s="218">
        <f>IF(N1173="nulová",J1173,0)</f>
        <v>0</v>
      </c>
      <c r="BJ1173" s="19" t="s">
        <v>78</v>
      </c>
      <c r="BK1173" s="218">
        <f>ROUND(I1173*H1173,2)</f>
        <v>0</v>
      </c>
      <c r="BL1173" s="19" t="s">
        <v>266</v>
      </c>
      <c r="BM1173" s="217" t="s">
        <v>2000</v>
      </c>
    </row>
    <row r="1174" s="2" customFormat="1">
      <c r="A1174" s="40"/>
      <c r="B1174" s="41"/>
      <c r="C1174" s="42"/>
      <c r="D1174" s="219" t="s">
        <v>167</v>
      </c>
      <c r="E1174" s="42"/>
      <c r="F1174" s="220" t="s">
        <v>2001</v>
      </c>
      <c r="G1174" s="42"/>
      <c r="H1174" s="42"/>
      <c r="I1174" s="221"/>
      <c r="J1174" s="42"/>
      <c r="K1174" s="42"/>
      <c r="L1174" s="46"/>
      <c r="M1174" s="222"/>
      <c r="N1174" s="223"/>
      <c r="O1174" s="86"/>
      <c r="P1174" s="86"/>
      <c r="Q1174" s="86"/>
      <c r="R1174" s="86"/>
      <c r="S1174" s="86"/>
      <c r="T1174" s="87"/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  <c r="AT1174" s="19" t="s">
        <v>167</v>
      </c>
      <c r="AU1174" s="19" t="s">
        <v>80</v>
      </c>
    </row>
    <row r="1175" s="13" customFormat="1">
      <c r="A1175" s="13"/>
      <c r="B1175" s="224"/>
      <c r="C1175" s="225"/>
      <c r="D1175" s="226" t="s">
        <v>169</v>
      </c>
      <c r="E1175" s="227" t="s">
        <v>19</v>
      </c>
      <c r="F1175" s="228" t="s">
        <v>2002</v>
      </c>
      <c r="G1175" s="225"/>
      <c r="H1175" s="227" t="s">
        <v>19</v>
      </c>
      <c r="I1175" s="229"/>
      <c r="J1175" s="225"/>
      <c r="K1175" s="225"/>
      <c r="L1175" s="230"/>
      <c r="M1175" s="231"/>
      <c r="N1175" s="232"/>
      <c r="O1175" s="232"/>
      <c r="P1175" s="232"/>
      <c r="Q1175" s="232"/>
      <c r="R1175" s="232"/>
      <c r="S1175" s="232"/>
      <c r="T1175" s="23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4" t="s">
        <v>169</v>
      </c>
      <c r="AU1175" s="234" t="s">
        <v>80</v>
      </c>
      <c r="AV1175" s="13" t="s">
        <v>78</v>
      </c>
      <c r="AW1175" s="13" t="s">
        <v>32</v>
      </c>
      <c r="AX1175" s="13" t="s">
        <v>70</v>
      </c>
      <c r="AY1175" s="234" t="s">
        <v>158</v>
      </c>
    </row>
    <row r="1176" s="14" customFormat="1">
      <c r="A1176" s="14"/>
      <c r="B1176" s="235"/>
      <c r="C1176" s="236"/>
      <c r="D1176" s="226" t="s">
        <v>169</v>
      </c>
      <c r="E1176" s="237" t="s">
        <v>19</v>
      </c>
      <c r="F1176" s="238" t="s">
        <v>2003</v>
      </c>
      <c r="G1176" s="236"/>
      <c r="H1176" s="239">
        <v>33</v>
      </c>
      <c r="I1176" s="240"/>
      <c r="J1176" s="236"/>
      <c r="K1176" s="236"/>
      <c r="L1176" s="241"/>
      <c r="M1176" s="242"/>
      <c r="N1176" s="243"/>
      <c r="O1176" s="243"/>
      <c r="P1176" s="243"/>
      <c r="Q1176" s="243"/>
      <c r="R1176" s="243"/>
      <c r="S1176" s="243"/>
      <c r="T1176" s="24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45" t="s">
        <v>169</v>
      </c>
      <c r="AU1176" s="245" t="s">
        <v>80</v>
      </c>
      <c r="AV1176" s="14" t="s">
        <v>80</v>
      </c>
      <c r="AW1176" s="14" t="s">
        <v>32</v>
      </c>
      <c r="AX1176" s="14" t="s">
        <v>78</v>
      </c>
      <c r="AY1176" s="245" t="s">
        <v>158</v>
      </c>
    </row>
    <row r="1177" s="2" customFormat="1" ht="16.5" customHeight="1">
      <c r="A1177" s="40"/>
      <c r="B1177" s="41"/>
      <c r="C1177" s="257" t="s">
        <v>2004</v>
      </c>
      <c r="D1177" s="257" t="s">
        <v>261</v>
      </c>
      <c r="E1177" s="258" t="s">
        <v>2005</v>
      </c>
      <c r="F1177" s="259" t="s">
        <v>2006</v>
      </c>
      <c r="G1177" s="260" t="s">
        <v>249</v>
      </c>
      <c r="H1177" s="261">
        <v>33</v>
      </c>
      <c r="I1177" s="262"/>
      <c r="J1177" s="263">
        <f>ROUND(I1177*H1177,2)</f>
        <v>0</v>
      </c>
      <c r="K1177" s="259" t="s">
        <v>19</v>
      </c>
      <c r="L1177" s="264"/>
      <c r="M1177" s="265" t="s">
        <v>19</v>
      </c>
      <c r="N1177" s="266" t="s">
        <v>41</v>
      </c>
      <c r="O1177" s="86"/>
      <c r="P1177" s="215">
        <f>O1177*H1177</f>
        <v>0</v>
      </c>
      <c r="Q1177" s="215">
        <v>0.058319999999999997</v>
      </c>
      <c r="R1177" s="215">
        <f>Q1177*H1177</f>
        <v>1.9245599999999998</v>
      </c>
      <c r="S1177" s="215">
        <v>0</v>
      </c>
      <c r="T1177" s="216">
        <f>S1177*H1177</f>
        <v>0</v>
      </c>
      <c r="U1177" s="40"/>
      <c r="V1177" s="40"/>
      <c r="W1177" s="40"/>
      <c r="X1177" s="40"/>
      <c r="Y1177" s="40"/>
      <c r="Z1177" s="40"/>
      <c r="AA1177" s="40"/>
      <c r="AB1177" s="40"/>
      <c r="AC1177" s="40"/>
      <c r="AD1177" s="40"/>
      <c r="AE1177" s="40"/>
      <c r="AR1177" s="217" t="s">
        <v>360</v>
      </c>
      <c r="AT1177" s="217" t="s">
        <v>261</v>
      </c>
      <c r="AU1177" s="217" t="s">
        <v>80</v>
      </c>
      <c r="AY1177" s="19" t="s">
        <v>158</v>
      </c>
      <c r="BE1177" s="218">
        <f>IF(N1177="základní",J1177,0)</f>
        <v>0</v>
      </c>
      <c r="BF1177" s="218">
        <f>IF(N1177="snížená",J1177,0)</f>
        <v>0</v>
      </c>
      <c r="BG1177" s="218">
        <f>IF(N1177="zákl. přenesená",J1177,0)</f>
        <v>0</v>
      </c>
      <c r="BH1177" s="218">
        <f>IF(N1177="sníž. přenesená",J1177,0)</f>
        <v>0</v>
      </c>
      <c r="BI1177" s="218">
        <f>IF(N1177="nulová",J1177,0)</f>
        <v>0</v>
      </c>
      <c r="BJ1177" s="19" t="s">
        <v>78</v>
      </c>
      <c r="BK1177" s="218">
        <f>ROUND(I1177*H1177,2)</f>
        <v>0</v>
      </c>
      <c r="BL1177" s="19" t="s">
        <v>266</v>
      </c>
      <c r="BM1177" s="217" t="s">
        <v>2007</v>
      </c>
    </row>
    <row r="1178" s="2" customFormat="1" ht="24.15" customHeight="1">
      <c r="A1178" s="40"/>
      <c r="B1178" s="41"/>
      <c r="C1178" s="206" t="s">
        <v>2008</v>
      </c>
      <c r="D1178" s="206" t="s">
        <v>160</v>
      </c>
      <c r="E1178" s="207" t="s">
        <v>2009</v>
      </c>
      <c r="F1178" s="208" t="s">
        <v>2010</v>
      </c>
      <c r="G1178" s="209" t="s">
        <v>249</v>
      </c>
      <c r="H1178" s="210">
        <v>10.5</v>
      </c>
      <c r="I1178" s="211"/>
      <c r="J1178" s="212">
        <f>ROUND(I1178*H1178,2)</f>
        <v>0</v>
      </c>
      <c r="K1178" s="208" t="s">
        <v>164</v>
      </c>
      <c r="L1178" s="46"/>
      <c r="M1178" s="213" t="s">
        <v>19</v>
      </c>
      <c r="N1178" s="214" t="s">
        <v>41</v>
      </c>
      <c r="O1178" s="86"/>
      <c r="P1178" s="215">
        <f>O1178*H1178</f>
        <v>0</v>
      </c>
      <c r="Q1178" s="215">
        <v>0</v>
      </c>
      <c r="R1178" s="215">
        <f>Q1178*H1178</f>
        <v>0</v>
      </c>
      <c r="S1178" s="215">
        <v>0</v>
      </c>
      <c r="T1178" s="216">
        <f>S1178*H1178</f>
        <v>0</v>
      </c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  <c r="AR1178" s="217" t="s">
        <v>266</v>
      </c>
      <c r="AT1178" s="217" t="s">
        <v>160</v>
      </c>
      <c r="AU1178" s="217" t="s">
        <v>80</v>
      </c>
      <c r="AY1178" s="19" t="s">
        <v>158</v>
      </c>
      <c r="BE1178" s="218">
        <f>IF(N1178="základní",J1178,0)</f>
        <v>0</v>
      </c>
      <c r="BF1178" s="218">
        <f>IF(N1178="snížená",J1178,0)</f>
        <v>0</v>
      </c>
      <c r="BG1178" s="218">
        <f>IF(N1178="zákl. přenesená",J1178,0)</f>
        <v>0</v>
      </c>
      <c r="BH1178" s="218">
        <f>IF(N1178="sníž. přenesená",J1178,0)</f>
        <v>0</v>
      </c>
      <c r="BI1178" s="218">
        <f>IF(N1178="nulová",J1178,0)</f>
        <v>0</v>
      </c>
      <c r="BJ1178" s="19" t="s">
        <v>78</v>
      </c>
      <c r="BK1178" s="218">
        <f>ROUND(I1178*H1178,2)</f>
        <v>0</v>
      </c>
      <c r="BL1178" s="19" t="s">
        <v>266</v>
      </c>
      <c r="BM1178" s="217" t="s">
        <v>2011</v>
      </c>
    </row>
    <row r="1179" s="2" customFormat="1">
      <c r="A1179" s="40"/>
      <c r="B1179" s="41"/>
      <c r="C1179" s="42"/>
      <c r="D1179" s="219" t="s">
        <v>167</v>
      </c>
      <c r="E1179" s="42"/>
      <c r="F1179" s="220" t="s">
        <v>2012</v>
      </c>
      <c r="G1179" s="42"/>
      <c r="H1179" s="42"/>
      <c r="I1179" s="221"/>
      <c r="J1179" s="42"/>
      <c r="K1179" s="42"/>
      <c r="L1179" s="46"/>
      <c r="M1179" s="222"/>
      <c r="N1179" s="223"/>
      <c r="O1179" s="86"/>
      <c r="P1179" s="86"/>
      <c r="Q1179" s="86"/>
      <c r="R1179" s="86"/>
      <c r="S1179" s="86"/>
      <c r="T1179" s="87"/>
      <c r="U1179" s="40"/>
      <c r="V1179" s="40"/>
      <c r="W1179" s="40"/>
      <c r="X1179" s="40"/>
      <c r="Y1179" s="40"/>
      <c r="Z1179" s="40"/>
      <c r="AA1179" s="40"/>
      <c r="AB1179" s="40"/>
      <c r="AC1179" s="40"/>
      <c r="AD1179" s="40"/>
      <c r="AE1179" s="40"/>
      <c r="AT1179" s="19" t="s">
        <v>167</v>
      </c>
      <c r="AU1179" s="19" t="s">
        <v>80</v>
      </c>
    </row>
    <row r="1180" s="13" customFormat="1">
      <c r="A1180" s="13"/>
      <c r="B1180" s="224"/>
      <c r="C1180" s="225"/>
      <c r="D1180" s="226" t="s">
        <v>169</v>
      </c>
      <c r="E1180" s="227" t="s">
        <v>19</v>
      </c>
      <c r="F1180" s="228" t="s">
        <v>2013</v>
      </c>
      <c r="G1180" s="225"/>
      <c r="H1180" s="227" t="s">
        <v>19</v>
      </c>
      <c r="I1180" s="229"/>
      <c r="J1180" s="225"/>
      <c r="K1180" s="225"/>
      <c r="L1180" s="230"/>
      <c r="M1180" s="231"/>
      <c r="N1180" s="232"/>
      <c r="O1180" s="232"/>
      <c r="P1180" s="232"/>
      <c r="Q1180" s="232"/>
      <c r="R1180" s="232"/>
      <c r="S1180" s="232"/>
      <c r="T1180" s="23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34" t="s">
        <v>169</v>
      </c>
      <c r="AU1180" s="234" t="s">
        <v>80</v>
      </c>
      <c r="AV1180" s="13" t="s">
        <v>78</v>
      </c>
      <c r="AW1180" s="13" t="s">
        <v>32</v>
      </c>
      <c r="AX1180" s="13" t="s">
        <v>70</v>
      </c>
      <c r="AY1180" s="234" t="s">
        <v>158</v>
      </c>
    </row>
    <row r="1181" s="14" customFormat="1">
      <c r="A1181" s="14"/>
      <c r="B1181" s="235"/>
      <c r="C1181" s="236"/>
      <c r="D1181" s="226" t="s">
        <v>169</v>
      </c>
      <c r="E1181" s="237" t="s">
        <v>19</v>
      </c>
      <c r="F1181" s="238" t="s">
        <v>2014</v>
      </c>
      <c r="G1181" s="236"/>
      <c r="H1181" s="239">
        <v>10.5</v>
      </c>
      <c r="I1181" s="240"/>
      <c r="J1181" s="236"/>
      <c r="K1181" s="236"/>
      <c r="L1181" s="241"/>
      <c r="M1181" s="242"/>
      <c r="N1181" s="243"/>
      <c r="O1181" s="243"/>
      <c r="P1181" s="243"/>
      <c r="Q1181" s="243"/>
      <c r="R1181" s="243"/>
      <c r="S1181" s="243"/>
      <c r="T1181" s="24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45" t="s">
        <v>169</v>
      </c>
      <c r="AU1181" s="245" t="s">
        <v>80</v>
      </c>
      <c r="AV1181" s="14" t="s">
        <v>80</v>
      </c>
      <c r="AW1181" s="14" t="s">
        <v>32</v>
      </c>
      <c r="AX1181" s="14" t="s">
        <v>78</v>
      </c>
      <c r="AY1181" s="245" t="s">
        <v>158</v>
      </c>
    </row>
    <row r="1182" s="2" customFormat="1" ht="33" customHeight="1">
      <c r="A1182" s="40"/>
      <c r="B1182" s="41"/>
      <c r="C1182" s="257" t="s">
        <v>2015</v>
      </c>
      <c r="D1182" s="257" t="s">
        <v>261</v>
      </c>
      <c r="E1182" s="258" t="s">
        <v>2016</v>
      </c>
      <c r="F1182" s="259" t="s">
        <v>2017</v>
      </c>
      <c r="G1182" s="260" t="s">
        <v>369</v>
      </c>
      <c r="H1182" s="261">
        <v>1</v>
      </c>
      <c r="I1182" s="262"/>
      <c r="J1182" s="263">
        <f>ROUND(I1182*H1182,2)</f>
        <v>0</v>
      </c>
      <c r="K1182" s="259" t="s">
        <v>19</v>
      </c>
      <c r="L1182" s="264"/>
      <c r="M1182" s="265" t="s">
        <v>19</v>
      </c>
      <c r="N1182" s="266" t="s">
        <v>41</v>
      </c>
      <c r="O1182" s="86"/>
      <c r="P1182" s="215">
        <f>O1182*H1182</f>
        <v>0</v>
      </c>
      <c r="Q1182" s="215">
        <v>0.26000000000000001</v>
      </c>
      <c r="R1182" s="215">
        <f>Q1182*H1182</f>
        <v>0.26000000000000001</v>
      </c>
      <c r="S1182" s="215">
        <v>0</v>
      </c>
      <c r="T1182" s="216">
        <f>S1182*H1182</f>
        <v>0</v>
      </c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  <c r="AR1182" s="217" t="s">
        <v>360</v>
      </c>
      <c r="AT1182" s="217" t="s">
        <v>261</v>
      </c>
      <c r="AU1182" s="217" t="s">
        <v>80</v>
      </c>
      <c r="AY1182" s="19" t="s">
        <v>158</v>
      </c>
      <c r="BE1182" s="218">
        <f>IF(N1182="základní",J1182,0)</f>
        <v>0</v>
      </c>
      <c r="BF1182" s="218">
        <f>IF(N1182="snížená",J1182,0)</f>
        <v>0</v>
      </c>
      <c r="BG1182" s="218">
        <f>IF(N1182="zákl. přenesená",J1182,0)</f>
        <v>0</v>
      </c>
      <c r="BH1182" s="218">
        <f>IF(N1182="sníž. přenesená",J1182,0)</f>
        <v>0</v>
      </c>
      <c r="BI1182" s="218">
        <f>IF(N1182="nulová",J1182,0)</f>
        <v>0</v>
      </c>
      <c r="BJ1182" s="19" t="s">
        <v>78</v>
      </c>
      <c r="BK1182" s="218">
        <f>ROUND(I1182*H1182,2)</f>
        <v>0</v>
      </c>
      <c r="BL1182" s="19" t="s">
        <v>266</v>
      </c>
      <c r="BM1182" s="217" t="s">
        <v>2018</v>
      </c>
    </row>
    <row r="1183" s="2" customFormat="1" ht="16.5" customHeight="1">
      <c r="A1183" s="40"/>
      <c r="B1183" s="41"/>
      <c r="C1183" s="206" t="s">
        <v>2019</v>
      </c>
      <c r="D1183" s="206" t="s">
        <v>160</v>
      </c>
      <c r="E1183" s="207" t="s">
        <v>2020</v>
      </c>
      <c r="F1183" s="208" t="s">
        <v>2021</v>
      </c>
      <c r="G1183" s="209" t="s">
        <v>369</v>
      </c>
      <c r="H1183" s="210">
        <v>1</v>
      </c>
      <c r="I1183" s="211"/>
      <c r="J1183" s="212">
        <f>ROUND(I1183*H1183,2)</f>
        <v>0</v>
      </c>
      <c r="K1183" s="208" t="s">
        <v>164</v>
      </c>
      <c r="L1183" s="46"/>
      <c r="M1183" s="213" t="s">
        <v>19</v>
      </c>
      <c r="N1183" s="214" t="s">
        <v>41</v>
      </c>
      <c r="O1183" s="86"/>
      <c r="P1183" s="215">
        <f>O1183*H1183</f>
        <v>0</v>
      </c>
      <c r="Q1183" s="215">
        <v>0</v>
      </c>
      <c r="R1183" s="215">
        <f>Q1183*H1183</f>
        <v>0</v>
      </c>
      <c r="S1183" s="215">
        <v>0</v>
      </c>
      <c r="T1183" s="216">
        <f>S1183*H1183</f>
        <v>0</v>
      </c>
      <c r="U1183" s="40"/>
      <c r="V1183" s="40"/>
      <c r="W1183" s="40"/>
      <c r="X1183" s="40"/>
      <c r="Y1183" s="40"/>
      <c r="Z1183" s="40"/>
      <c r="AA1183" s="40"/>
      <c r="AB1183" s="40"/>
      <c r="AC1183" s="40"/>
      <c r="AD1183" s="40"/>
      <c r="AE1183" s="40"/>
      <c r="AR1183" s="217" t="s">
        <v>266</v>
      </c>
      <c r="AT1183" s="217" t="s">
        <v>160</v>
      </c>
      <c r="AU1183" s="217" t="s">
        <v>80</v>
      </c>
      <c r="AY1183" s="19" t="s">
        <v>158</v>
      </c>
      <c r="BE1183" s="218">
        <f>IF(N1183="základní",J1183,0)</f>
        <v>0</v>
      </c>
      <c r="BF1183" s="218">
        <f>IF(N1183="snížená",J1183,0)</f>
        <v>0</v>
      </c>
      <c r="BG1183" s="218">
        <f>IF(N1183="zákl. přenesená",J1183,0)</f>
        <v>0</v>
      </c>
      <c r="BH1183" s="218">
        <f>IF(N1183="sníž. přenesená",J1183,0)</f>
        <v>0</v>
      </c>
      <c r="BI1183" s="218">
        <f>IF(N1183="nulová",J1183,0)</f>
        <v>0</v>
      </c>
      <c r="BJ1183" s="19" t="s">
        <v>78</v>
      </c>
      <c r="BK1183" s="218">
        <f>ROUND(I1183*H1183,2)</f>
        <v>0</v>
      </c>
      <c r="BL1183" s="19" t="s">
        <v>266</v>
      </c>
      <c r="BM1183" s="217" t="s">
        <v>2022</v>
      </c>
    </row>
    <row r="1184" s="2" customFormat="1">
      <c r="A1184" s="40"/>
      <c r="B1184" s="41"/>
      <c r="C1184" s="42"/>
      <c r="D1184" s="219" t="s">
        <v>167</v>
      </c>
      <c r="E1184" s="42"/>
      <c r="F1184" s="220" t="s">
        <v>2023</v>
      </c>
      <c r="G1184" s="42"/>
      <c r="H1184" s="42"/>
      <c r="I1184" s="221"/>
      <c r="J1184" s="42"/>
      <c r="K1184" s="42"/>
      <c r="L1184" s="46"/>
      <c r="M1184" s="222"/>
      <c r="N1184" s="223"/>
      <c r="O1184" s="86"/>
      <c r="P1184" s="86"/>
      <c r="Q1184" s="86"/>
      <c r="R1184" s="86"/>
      <c r="S1184" s="86"/>
      <c r="T1184" s="87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T1184" s="19" t="s">
        <v>167</v>
      </c>
      <c r="AU1184" s="19" t="s">
        <v>80</v>
      </c>
    </row>
    <row r="1185" s="2" customFormat="1" ht="24.15" customHeight="1">
      <c r="A1185" s="40"/>
      <c r="B1185" s="41"/>
      <c r="C1185" s="257" t="s">
        <v>2024</v>
      </c>
      <c r="D1185" s="257" t="s">
        <v>261</v>
      </c>
      <c r="E1185" s="258" t="s">
        <v>2025</v>
      </c>
      <c r="F1185" s="259" t="s">
        <v>2026</v>
      </c>
      <c r="G1185" s="260" t="s">
        <v>369</v>
      </c>
      <c r="H1185" s="261">
        <v>1</v>
      </c>
      <c r="I1185" s="262"/>
      <c r="J1185" s="263">
        <f>ROUND(I1185*H1185,2)</f>
        <v>0</v>
      </c>
      <c r="K1185" s="259" t="s">
        <v>164</v>
      </c>
      <c r="L1185" s="264"/>
      <c r="M1185" s="265" t="s">
        <v>19</v>
      </c>
      <c r="N1185" s="266" t="s">
        <v>41</v>
      </c>
      <c r="O1185" s="86"/>
      <c r="P1185" s="215">
        <f>O1185*H1185</f>
        <v>0</v>
      </c>
      <c r="Q1185" s="215">
        <v>0.0327</v>
      </c>
      <c r="R1185" s="215">
        <f>Q1185*H1185</f>
        <v>0.0327</v>
      </c>
      <c r="S1185" s="215">
        <v>0</v>
      </c>
      <c r="T1185" s="216">
        <f>S1185*H1185</f>
        <v>0</v>
      </c>
      <c r="U1185" s="40"/>
      <c r="V1185" s="40"/>
      <c r="W1185" s="40"/>
      <c r="X1185" s="40"/>
      <c r="Y1185" s="40"/>
      <c r="Z1185" s="40"/>
      <c r="AA1185" s="40"/>
      <c r="AB1185" s="40"/>
      <c r="AC1185" s="40"/>
      <c r="AD1185" s="40"/>
      <c r="AE1185" s="40"/>
      <c r="AR1185" s="217" t="s">
        <v>360</v>
      </c>
      <c r="AT1185" s="217" t="s">
        <v>261</v>
      </c>
      <c r="AU1185" s="217" t="s">
        <v>80</v>
      </c>
      <c r="AY1185" s="19" t="s">
        <v>158</v>
      </c>
      <c r="BE1185" s="218">
        <f>IF(N1185="základní",J1185,0)</f>
        <v>0</v>
      </c>
      <c r="BF1185" s="218">
        <f>IF(N1185="snížená",J1185,0)</f>
        <v>0</v>
      </c>
      <c r="BG1185" s="218">
        <f>IF(N1185="zákl. přenesená",J1185,0)</f>
        <v>0</v>
      </c>
      <c r="BH1185" s="218">
        <f>IF(N1185="sníž. přenesená",J1185,0)</f>
        <v>0</v>
      </c>
      <c r="BI1185" s="218">
        <f>IF(N1185="nulová",J1185,0)</f>
        <v>0</v>
      </c>
      <c r="BJ1185" s="19" t="s">
        <v>78</v>
      </c>
      <c r="BK1185" s="218">
        <f>ROUND(I1185*H1185,2)</f>
        <v>0</v>
      </c>
      <c r="BL1185" s="19" t="s">
        <v>266</v>
      </c>
      <c r="BM1185" s="217" t="s">
        <v>2027</v>
      </c>
    </row>
    <row r="1186" s="2" customFormat="1" ht="21.75" customHeight="1">
      <c r="A1186" s="40"/>
      <c r="B1186" s="41"/>
      <c r="C1186" s="206" t="s">
        <v>2028</v>
      </c>
      <c r="D1186" s="206" t="s">
        <v>160</v>
      </c>
      <c r="E1186" s="207" t="s">
        <v>2029</v>
      </c>
      <c r="F1186" s="208" t="s">
        <v>2030</v>
      </c>
      <c r="G1186" s="209" t="s">
        <v>249</v>
      </c>
      <c r="H1186" s="210">
        <v>9.6999999999999993</v>
      </c>
      <c r="I1186" s="211"/>
      <c r="J1186" s="212">
        <f>ROUND(I1186*H1186,2)</f>
        <v>0</v>
      </c>
      <c r="K1186" s="208" t="s">
        <v>164</v>
      </c>
      <c r="L1186" s="46"/>
      <c r="M1186" s="213" t="s">
        <v>19</v>
      </c>
      <c r="N1186" s="214" t="s">
        <v>41</v>
      </c>
      <c r="O1186" s="86"/>
      <c r="P1186" s="215">
        <f>O1186*H1186</f>
        <v>0</v>
      </c>
      <c r="Q1186" s="215">
        <v>0</v>
      </c>
      <c r="R1186" s="215">
        <f>Q1186*H1186</f>
        <v>0</v>
      </c>
      <c r="S1186" s="215">
        <v>0</v>
      </c>
      <c r="T1186" s="216">
        <f>S1186*H1186</f>
        <v>0</v>
      </c>
      <c r="U1186" s="40"/>
      <c r="V1186" s="40"/>
      <c r="W1186" s="40"/>
      <c r="X1186" s="40"/>
      <c r="Y1186" s="40"/>
      <c r="Z1186" s="40"/>
      <c r="AA1186" s="40"/>
      <c r="AB1186" s="40"/>
      <c r="AC1186" s="40"/>
      <c r="AD1186" s="40"/>
      <c r="AE1186" s="40"/>
      <c r="AR1186" s="217" t="s">
        <v>266</v>
      </c>
      <c r="AT1186" s="217" t="s">
        <v>160</v>
      </c>
      <c r="AU1186" s="217" t="s">
        <v>80</v>
      </c>
      <c r="AY1186" s="19" t="s">
        <v>158</v>
      </c>
      <c r="BE1186" s="218">
        <f>IF(N1186="základní",J1186,0)</f>
        <v>0</v>
      </c>
      <c r="BF1186" s="218">
        <f>IF(N1186="snížená",J1186,0)</f>
        <v>0</v>
      </c>
      <c r="BG1186" s="218">
        <f>IF(N1186="zákl. přenesená",J1186,0)</f>
        <v>0</v>
      </c>
      <c r="BH1186" s="218">
        <f>IF(N1186="sníž. přenesená",J1186,0)</f>
        <v>0</v>
      </c>
      <c r="BI1186" s="218">
        <f>IF(N1186="nulová",J1186,0)</f>
        <v>0</v>
      </c>
      <c r="BJ1186" s="19" t="s">
        <v>78</v>
      </c>
      <c r="BK1186" s="218">
        <f>ROUND(I1186*H1186,2)</f>
        <v>0</v>
      </c>
      <c r="BL1186" s="19" t="s">
        <v>266</v>
      </c>
      <c r="BM1186" s="217" t="s">
        <v>2031</v>
      </c>
    </row>
    <row r="1187" s="2" customFormat="1">
      <c r="A1187" s="40"/>
      <c r="B1187" s="41"/>
      <c r="C1187" s="42"/>
      <c r="D1187" s="219" t="s">
        <v>167</v>
      </c>
      <c r="E1187" s="42"/>
      <c r="F1187" s="220" t="s">
        <v>2032</v>
      </c>
      <c r="G1187" s="42"/>
      <c r="H1187" s="42"/>
      <c r="I1187" s="221"/>
      <c r="J1187" s="42"/>
      <c r="K1187" s="42"/>
      <c r="L1187" s="46"/>
      <c r="M1187" s="222"/>
      <c r="N1187" s="223"/>
      <c r="O1187" s="86"/>
      <c r="P1187" s="86"/>
      <c r="Q1187" s="86"/>
      <c r="R1187" s="86"/>
      <c r="S1187" s="86"/>
      <c r="T1187" s="87"/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  <c r="AT1187" s="19" t="s">
        <v>167</v>
      </c>
      <c r="AU1187" s="19" t="s">
        <v>80</v>
      </c>
    </row>
    <row r="1188" s="14" customFormat="1">
      <c r="A1188" s="14"/>
      <c r="B1188" s="235"/>
      <c r="C1188" s="236"/>
      <c r="D1188" s="226" t="s">
        <v>169</v>
      </c>
      <c r="E1188" s="237" t="s">
        <v>19</v>
      </c>
      <c r="F1188" s="238" t="s">
        <v>2033</v>
      </c>
      <c r="G1188" s="236"/>
      <c r="H1188" s="239">
        <v>9.6999999999999993</v>
      </c>
      <c r="I1188" s="240"/>
      <c r="J1188" s="236"/>
      <c r="K1188" s="236"/>
      <c r="L1188" s="241"/>
      <c r="M1188" s="242"/>
      <c r="N1188" s="243"/>
      <c r="O1188" s="243"/>
      <c r="P1188" s="243"/>
      <c r="Q1188" s="243"/>
      <c r="R1188" s="243"/>
      <c r="S1188" s="243"/>
      <c r="T1188" s="24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45" t="s">
        <v>169</v>
      </c>
      <c r="AU1188" s="245" t="s">
        <v>80</v>
      </c>
      <c r="AV1188" s="14" t="s">
        <v>80</v>
      </c>
      <c r="AW1188" s="14" t="s">
        <v>32</v>
      </c>
      <c r="AX1188" s="14" t="s">
        <v>78</v>
      </c>
      <c r="AY1188" s="245" t="s">
        <v>158</v>
      </c>
    </row>
    <row r="1189" s="2" customFormat="1" ht="16.5" customHeight="1">
      <c r="A1189" s="40"/>
      <c r="B1189" s="41"/>
      <c r="C1189" s="257" t="s">
        <v>478</v>
      </c>
      <c r="D1189" s="257" t="s">
        <v>261</v>
      </c>
      <c r="E1189" s="258" t="s">
        <v>2034</v>
      </c>
      <c r="F1189" s="259" t="s">
        <v>2035</v>
      </c>
      <c r="G1189" s="260" t="s">
        <v>249</v>
      </c>
      <c r="H1189" s="261">
        <v>10.67</v>
      </c>
      <c r="I1189" s="262"/>
      <c r="J1189" s="263">
        <f>ROUND(I1189*H1189,2)</f>
        <v>0</v>
      </c>
      <c r="K1189" s="259" t="s">
        <v>164</v>
      </c>
      <c r="L1189" s="264"/>
      <c r="M1189" s="265" t="s">
        <v>19</v>
      </c>
      <c r="N1189" s="266" t="s">
        <v>41</v>
      </c>
      <c r="O1189" s="86"/>
      <c r="P1189" s="215">
        <f>O1189*H1189</f>
        <v>0</v>
      </c>
      <c r="Q1189" s="215">
        <v>0.00020000000000000001</v>
      </c>
      <c r="R1189" s="215">
        <f>Q1189*H1189</f>
        <v>0.002134</v>
      </c>
      <c r="S1189" s="215">
        <v>0</v>
      </c>
      <c r="T1189" s="216">
        <f>S1189*H1189</f>
        <v>0</v>
      </c>
      <c r="U1189" s="40"/>
      <c r="V1189" s="40"/>
      <c r="W1189" s="40"/>
      <c r="X1189" s="40"/>
      <c r="Y1189" s="40"/>
      <c r="Z1189" s="40"/>
      <c r="AA1189" s="40"/>
      <c r="AB1189" s="40"/>
      <c r="AC1189" s="40"/>
      <c r="AD1189" s="40"/>
      <c r="AE1189" s="40"/>
      <c r="AR1189" s="217" t="s">
        <v>360</v>
      </c>
      <c r="AT1189" s="217" t="s">
        <v>261</v>
      </c>
      <c r="AU1189" s="217" t="s">
        <v>80</v>
      </c>
      <c r="AY1189" s="19" t="s">
        <v>158</v>
      </c>
      <c r="BE1189" s="218">
        <f>IF(N1189="základní",J1189,0)</f>
        <v>0</v>
      </c>
      <c r="BF1189" s="218">
        <f>IF(N1189="snížená",J1189,0)</f>
        <v>0</v>
      </c>
      <c r="BG1189" s="218">
        <f>IF(N1189="zákl. přenesená",J1189,0)</f>
        <v>0</v>
      </c>
      <c r="BH1189" s="218">
        <f>IF(N1189="sníž. přenesená",J1189,0)</f>
        <v>0</v>
      </c>
      <c r="BI1189" s="218">
        <f>IF(N1189="nulová",J1189,0)</f>
        <v>0</v>
      </c>
      <c r="BJ1189" s="19" t="s">
        <v>78</v>
      </c>
      <c r="BK1189" s="218">
        <f>ROUND(I1189*H1189,2)</f>
        <v>0</v>
      </c>
      <c r="BL1189" s="19" t="s">
        <v>266</v>
      </c>
      <c r="BM1189" s="217" t="s">
        <v>2036</v>
      </c>
    </row>
    <row r="1190" s="14" customFormat="1">
      <c r="A1190" s="14"/>
      <c r="B1190" s="235"/>
      <c r="C1190" s="236"/>
      <c r="D1190" s="226" t="s">
        <v>169</v>
      </c>
      <c r="E1190" s="236"/>
      <c r="F1190" s="238" t="s">
        <v>2037</v>
      </c>
      <c r="G1190" s="236"/>
      <c r="H1190" s="239">
        <v>10.67</v>
      </c>
      <c r="I1190" s="240"/>
      <c r="J1190" s="236"/>
      <c r="K1190" s="236"/>
      <c r="L1190" s="241"/>
      <c r="M1190" s="242"/>
      <c r="N1190" s="243"/>
      <c r="O1190" s="243"/>
      <c r="P1190" s="243"/>
      <c r="Q1190" s="243"/>
      <c r="R1190" s="243"/>
      <c r="S1190" s="243"/>
      <c r="T1190" s="24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45" t="s">
        <v>169</v>
      </c>
      <c r="AU1190" s="245" t="s">
        <v>80</v>
      </c>
      <c r="AV1190" s="14" t="s">
        <v>80</v>
      </c>
      <c r="AW1190" s="14" t="s">
        <v>4</v>
      </c>
      <c r="AX1190" s="14" t="s">
        <v>78</v>
      </c>
      <c r="AY1190" s="245" t="s">
        <v>158</v>
      </c>
    </row>
    <row r="1191" s="2" customFormat="1" ht="16.5" customHeight="1">
      <c r="A1191" s="40"/>
      <c r="B1191" s="41"/>
      <c r="C1191" s="206" t="s">
        <v>2038</v>
      </c>
      <c r="D1191" s="206" t="s">
        <v>160</v>
      </c>
      <c r="E1191" s="207" t="s">
        <v>2039</v>
      </c>
      <c r="F1191" s="208" t="s">
        <v>2040</v>
      </c>
      <c r="G1191" s="209" t="s">
        <v>369</v>
      </c>
      <c r="H1191" s="210">
        <v>2</v>
      </c>
      <c r="I1191" s="211"/>
      <c r="J1191" s="212">
        <f>ROUND(I1191*H1191,2)</f>
        <v>0</v>
      </c>
      <c r="K1191" s="208" t="s">
        <v>164</v>
      </c>
      <c r="L1191" s="46"/>
      <c r="M1191" s="213" t="s">
        <v>19</v>
      </c>
      <c r="N1191" s="214" t="s">
        <v>41</v>
      </c>
      <c r="O1191" s="86"/>
      <c r="P1191" s="215">
        <f>O1191*H1191</f>
        <v>0</v>
      </c>
      <c r="Q1191" s="215">
        <v>0</v>
      </c>
      <c r="R1191" s="215">
        <f>Q1191*H1191</f>
        <v>0</v>
      </c>
      <c r="S1191" s="215">
        <v>0</v>
      </c>
      <c r="T1191" s="216">
        <f>S1191*H1191</f>
        <v>0</v>
      </c>
      <c r="U1191" s="40"/>
      <c r="V1191" s="40"/>
      <c r="W1191" s="40"/>
      <c r="X1191" s="40"/>
      <c r="Y1191" s="40"/>
      <c r="Z1191" s="40"/>
      <c r="AA1191" s="40"/>
      <c r="AB1191" s="40"/>
      <c r="AC1191" s="40"/>
      <c r="AD1191" s="40"/>
      <c r="AE1191" s="40"/>
      <c r="AR1191" s="217" t="s">
        <v>266</v>
      </c>
      <c r="AT1191" s="217" t="s">
        <v>160</v>
      </c>
      <c r="AU1191" s="217" t="s">
        <v>80</v>
      </c>
      <c r="AY1191" s="19" t="s">
        <v>158</v>
      </c>
      <c r="BE1191" s="218">
        <f>IF(N1191="základní",J1191,0)</f>
        <v>0</v>
      </c>
      <c r="BF1191" s="218">
        <f>IF(N1191="snížená",J1191,0)</f>
        <v>0</v>
      </c>
      <c r="BG1191" s="218">
        <f>IF(N1191="zákl. přenesená",J1191,0)</f>
        <v>0</v>
      </c>
      <c r="BH1191" s="218">
        <f>IF(N1191="sníž. přenesená",J1191,0)</f>
        <v>0</v>
      </c>
      <c r="BI1191" s="218">
        <f>IF(N1191="nulová",J1191,0)</f>
        <v>0</v>
      </c>
      <c r="BJ1191" s="19" t="s">
        <v>78</v>
      </c>
      <c r="BK1191" s="218">
        <f>ROUND(I1191*H1191,2)</f>
        <v>0</v>
      </c>
      <c r="BL1191" s="19" t="s">
        <v>266</v>
      </c>
      <c r="BM1191" s="217" t="s">
        <v>2041</v>
      </c>
    </row>
    <row r="1192" s="2" customFormat="1">
      <c r="A1192" s="40"/>
      <c r="B1192" s="41"/>
      <c r="C1192" s="42"/>
      <c r="D1192" s="219" t="s">
        <v>167</v>
      </c>
      <c r="E1192" s="42"/>
      <c r="F1192" s="220" t="s">
        <v>2042</v>
      </c>
      <c r="G1192" s="42"/>
      <c r="H1192" s="42"/>
      <c r="I1192" s="221"/>
      <c r="J1192" s="42"/>
      <c r="K1192" s="42"/>
      <c r="L1192" s="46"/>
      <c r="M1192" s="222"/>
      <c r="N1192" s="223"/>
      <c r="O1192" s="86"/>
      <c r="P1192" s="86"/>
      <c r="Q1192" s="86"/>
      <c r="R1192" s="86"/>
      <c r="S1192" s="86"/>
      <c r="T1192" s="87"/>
      <c r="U1192" s="40"/>
      <c r="V1192" s="40"/>
      <c r="W1192" s="40"/>
      <c r="X1192" s="40"/>
      <c r="Y1192" s="40"/>
      <c r="Z1192" s="40"/>
      <c r="AA1192" s="40"/>
      <c r="AB1192" s="40"/>
      <c r="AC1192" s="40"/>
      <c r="AD1192" s="40"/>
      <c r="AE1192" s="40"/>
      <c r="AT1192" s="19" t="s">
        <v>167</v>
      </c>
      <c r="AU1192" s="19" t="s">
        <v>80</v>
      </c>
    </row>
    <row r="1193" s="2" customFormat="1" ht="16.5" customHeight="1">
      <c r="A1193" s="40"/>
      <c r="B1193" s="41"/>
      <c r="C1193" s="257" t="s">
        <v>2043</v>
      </c>
      <c r="D1193" s="257" t="s">
        <v>261</v>
      </c>
      <c r="E1193" s="258" t="s">
        <v>2044</v>
      </c>
      <c r="F1193" s="259" t="s">
        <v>2045</v>
      </c>
      <c r="G1193" s="260" t="s">
        <v>255</v>
      </c>
      <c r="H1193" s="261">
        <v>2.2000000000000002</v>
      </c>
      <c r="I1193" s="262"/>
      <c r="J1193" s="263">
        <f>ROUND(I1193*H1193,2)</f>
        <v>0</v>
      </c>
      <c r="K1193" s="259" t="s">
        <v>164</v>
      </c>
      <c r="L1193" s="264"/>
      <c r="M1193" s="265" t="s">
        <v>19</v>
      </c>
      <c r="N1193" s="266" t="s">
        <v>41</v>
      </c>
      <c r="O1193" s="86"/>
      <c r="P1193" s="215">
        <f>O1193*H1193</f>
        <v>0</v>
      </c>
      <c r="Q1193" s="215">
        <v>0.012</v>
      </c>
      <c r="R1193" s="215">
        <f>Q1193*H1193</f>
        <v>0.026400000000000003</v>
      </c>
      <c r="S1193" s="215">
        <v>0</v>
      </c>
      <c r="T1193" s="216">
        <f>S1193*H1193</f>
        <v>0</v>
      </c>
      <c r="U1193" s="40"/>
      <c r="V1193" s="40"/>
      <c r="W1193" s="40"/>
      <c r="X1193" s="40"/>
      <c r="Y1193" s="40"/>
      <c r="Z1193" s="40"/>
      <c r="AA1193" s="40"/>
      <c r="AB1193" s="40"/>
      <c r="AC1193" s="40"/>
      <c r="AD1193" s="40"/>
      <c r="AE1193" s="40"/>
      <c r="AR1193" s="217" t="s">
        <v>360</v>
      </c>
      <c r="AT1193" s="217" t="s">
        <v>261</v>
      </c>
      <c r="AU1193" s="217" t="s">
        <v>80</v>
      </c>
      <c r="AY1193" s="19" t="s">
        <v>158</v>
      </c>
      <c r="BE1193" s="218">
        <f>IF(N1193="základní",J1193,0)</f>
        <v>0</v>
      </c>
      <c r="BF1193" s="218">
        <f>IF(N1193="snížená",J1193,0)</f>
        <v>0</v>
      </c>
      <c r="BG1193" s="218">
        <f>IF(N1193="zákl. přenesená",J1193,0)</f>
        <v>0</v>
      </c>
      <c r="BH1193" s="218">
        <f>IF(N1193="sníž. přenesená",J1193,0)</f>
        <v>0</v>
      </c>
      <c r="BI1193" s="218">
        <f>IF(N1193="nulová",J1193,0)</f>
        <v>0</v>
      </c>
      <c r="BJ1193" s="19" t="s">
        <v>78</v>
      </c>
      <c r="BK1193" s="218">
        <f>ROUND(I1193*H1193,2)</f>
        <v>0</v>
      </c>
      <c r="BL1193" s="19" t="s">
        <v>266</v>
      </c>
      <c r="BM1193" s="217" t="s">
        <v>2046</v>
      </c>
    </row>
    <row r="1194" s="14" customFormat="1">
      <c r="A1194" s="14"/>
      <c r="B1194" s="235"/>
      <c r="C1194" s="236"/>
      <c r="D1194" s="226" t="s">
        <v>169</v>
      </c>
      <c r="E1194" s="236"/>
      <c r="F1194" s="238" t="s">
        <v>2047</v>
      </c>
      <c r="G1194" s="236"/>
      <c r="H1194" s="239">
        <v>2.2000000000000002</v>
      </c>
      <c r="I1194" s="240"/>
      <c r="J1194" s="236"/>
      <c r="K1194" s="236"/>
      <c r="L1194" s="241"/>
      <c r="M1194" s="242"/>
      <c r="N1194" s="243"/>
      <c r="O1194" s="243"/>
      <c r="P1194" s="243"/>
      <c r="Q1194" s="243"/>
      <c r="R1194" s="243"/>
      <c r="S1194" s="243"/>
      <c r="T1194" s="24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45" t="s">
        <v>169</v>
      </c>
      <c r="AU1194" s="245" t="s">
        <v>80</v>
      </c>
      <c r="AV1194" s="14" t="s">
        <v>80</v>
      </c>
      <c r="AW1194" s="14" t="s">
        <v>4</v>
      </c>
      <c r="AX1194" s="14" t="s">
        <v>78</v>
      </c>
      <c r="AY1194" s="245" t="s">
        <v>158</v>
      </c>
    </row>
    <row r="1195" s="2" customFormat="1" ht="16.5" customHeight="1">
      <c r="A1195" s="40"/>
      <c r="B1195" s="41"/>
      <c r="C1195" s="206" t="s">
        <v>2048</v>
      </c>
      <c r="D1195" s="206" t="s">
        <v>160</v>
      </c>
      <c r="E1195" s="207" t="s">
        <v>2049</v>
      </c>
      <c r="F1195" s="208" t="s">
        <v>2050</v>
      </c>
      <c r="G1195" s="209" t="s">
        <v>369</v>
      </c>
      <c r="H1195" s="210">
        <v>2</v>
      </c>
      <c r="I1195" s="211"/>
      <c r="J1195" s="212">
        <f>ROUND(I1195*H1195,2)</f>
        <v>0</v>
      </c>
      <c r="K1195" s="208" t="s">
        <v>164</v>
      </c>
      <c r="L1195" s="46"/>
      <c r="M1195" s="213" t="s">
        <v>19</v>
      </c>
      <c r="N1195" s="214" t="s">
        <v>41</v>
      </c>
      <c r="O1195" s="86"/>
      <c r="P1195" s="215">
        <f>O1195*H1195</f>
        <v>0</v>
      </c>
      <c r="Q1195" s="215">
        <v>0</v>
      </c>
      <c r="R1195" s="215">
        <f>Q1195*H1195</f>
        <v>0</v>
      </c>
      <c r="S1195" s="215">
        <v>0</v>
      </c>
      <c r="T1195" s="216">
        <f>S1195*H1195</f>
        <v>0</v>
      </c>
      <c r="U1195" s="40"/>
      <c r="V1195" s="40"/>
      <c r="W1195" s="40"/>
      <c r="X1195" s="40"/>
      <c r="Y1195" s="40"/>
      <c r="Z1195" s="40"/>
      <c r="AA1195" s="40"/>
      <c r="AB1195" s="40"/>
      <c r="AC1195" s="40"/>
      <c r="AD1195" s="40"/>
      <c r="AE1195" s="40"/>
      <c r="AR1195" s="217" t="s">
        <v>266</v>
      </c>
      <c r="AT1195" s="217" t="s">
        <v>160</v>
      </c>
      <c r="AU1195" s="217" t="s">
        <v>80</v>
      </c>
      <c r="AY1195" s="19" t="s">
        <v>158</v>
      </c>
      <c r="BE1195" s="218">
        <f>IF(N1195="základní",J1195,0)</f>
        <v>0</v>
      </c>
      <c r="BF1195" s="218">
        <f>IF(N1195="snížená",J1195,0)</f>
        <v>0</v>
      </c>
      <c r="BG1195" s="218">
        <f>IF(N1195="zákl. přenesená",J1195,0)</f>
        <v>0</v>
      </c>
      <c r="BH1195" s="218">
        <f>IF(N1195="sníž. přenesená",J1195,0)</f>
        <v>0</v>
      </c>
      <c r="BI1195" s="218">
        <f>IF(N1195="nulová",J1195,0)</f>
        <v>0</v>
      </c>
      <c r="BJ1195" s="19" t="s">
        <v>78</v>
      </c>
      <c r="BK1195" s="218">
        <f>ROUND(I1195*H1195,2)</f>
        <v>0</v>
      </c>
      <c r="BL1195" s="19" t="s">
        <v>266</v>
      </c>
      <c r="BM1195" s="217" t="s">
        <v>2051</v>
      </c>
    </row>
    <row r="1196" s="2" customFormat="1">
      <c r="A1196" s="40"/>
      <c r="B1196" s="41"/>
      <c r="C1196" s="42"/>
      <c r="D1196" s="219" t="s">
        <v>167</v>
      </c>
      <c r="E1196" s="42"/>
      <c r="F1196" s="220" t="s">
        <v>2052</v>
      </c>
      <c r="G1196" s="42"/>
      <c r="H1196" s="42"/>
      <c r="I1196" s="221"/>
      <c r="J1196" s="42"/>
      <c r="K1196" s="42"/>
      <c r="L1196" s="46"/>
      <c r="M1196" s="222"/>
      <c r="N1196" s="223"/>
      <c r="O1196" s="86"/>
      <c r="P1196" s="86"/>
      <c r="Q1196" s="86"/>
      <c r="R1196" s="86"/>
      <c r="S1196" s="86"/>
      <c r="T1196" s="87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  <c r="AT1196" s="19" t="s">
        <v>167</v>
      </c>
      <c r="AU1196" s="19" t="s">
        <v>80</v>
      </c>
    </row>
    <row r="1197" s="2" customFormat="1" ht="16.5" customHeight="1">
      <c r="A1197" s="40"/>
      <c r="B1197" s="41"/>
      <c r="C1197" s="257" t="s">
        <v>2053</v>
      </c>
      <c r="D1197" s="257" t="s">
        <v>261</v>
      </c>
      <c r="E1197" s="258" t="s">
        <v>2054</v>
      </c>
      <c r="F1197" s="259" t="s">
        <v>2055</v>
      </c>
      <c r="G1197" s="260" t="s">
        <v>255</v>
      </c>
      <c r="H1197" s="261">
        <v>2</v>
      </c>
      <c r="I1197" s="262"/>
      <c r="J1197" s="263">
        <f>ROUND(I1197*H1197,2)</f>
        <v>0</v>
      </c>
      <c r="K1197" s="259" t="s">
        <v>164</v>
      </c>
      <c r="L1197" s="264"/>
      <c r="M1197" s="265" t="s">
        <v>19</v>
      </c>
      <c r="N1197" s="266" t="s">
        <v>41</v>
      </c>
      <c r="O1197" s="86"/>
      <c r="P1197" s="215">
        <f>O1197*H1197</f>
        <v>0</v>
      </c>
      <c r="Q1197" s="215">
        <v>0.014999999999999999</v>
      </c>
      <c r="R1197" s="215">
        <f>Q1197*H1197</f>
        <v>0.029999999999999999</v>
      </c>
      <c r="S1197" s="215">
        <v>0</v>
      </c>
      <c r="T1197" s="216">
        <f>S1197*H1197</f>
        <v>0</v>
      </c>
      <c r="U1197" s="40"/>
      <c r="V1197" s="40"/>
      <c r="W1197" s="40"/>
      <c r="X1197" s="40"/>
      <c r="Y1197" s="40"/>
      <c r="Z1197" s="40"/>
      <c r="AA1197" s="40"/>
      <c r="AB1197" s="40"/>
      <c r="AC1197" s="40"/>
      <c r="AD1197" s="40"/>
      <c r="AE1197" s="40"/>
      <c r="AR1197" s="217" t="s">
        <v>360</v>
      </c>
      <c r="AT1197" s="217" t="s">
        <v>261</v>
      </c>
      <c r="AU1197" s="217" t="s">
        <v>80</v>
      </c>
      <c r="AY1197" s="19" t="s">
        <v>158</v>
      </c>
      <c r="BE1197" s="218">
        <f>IF(N1197="základní",J1197,0)</f>
        <v>0</v>
      </c>
      <c r="BF1197" s="218">
        <f>IF(N1197="snížená",J1197,0)</f>
        <v>0</v>
      </c>
      <c r="BG1197" s="218">
        <f>IF(N1197="zákl. přenesená",J1197,0)</f>
        <v>0</v>
      </c>
      <c r="BH1197" s="218">
        <f>IF(N1197="sníž. přenesená",J1197,0)</f>
        <v>0</v>
      </c>
      <c r="BI1197" s="218">
        <f>IF(N1197="nulová",J1197,0)</f>
        <v>0</v>
      </c>
      <c r="BJ1197" s="19" t="s">
        <v>78</v>
      </c>
      <c r="BK1197" s="218">
        <f>ROUND(I1197*H1197,2)</f>
        <v>0</v>
      </c>
      <c r="BL1197" s="19" t="s">
        <v>266</v>
      </c>
      <c r="BM1197" s="217" t="s">
        <v>2056</v>
      </c>
    </row>
    <row r="1198" s="2" customFormat="1" ht="16.5" customHeight="1">
      <c r="A1198" s="40"/>
      <c r="B1198" s="41"/>
      <c r="C1198" s="206" t="s">
        <v>2057</v>
      </c>
      <c r="D1198" s="206" t="s">
        <v>160</v>
      </c>
      <c r="E1198" s="207" t="s">
        <v>2058</v>
      </c>
      <c r="F1198" s="208" t="s">
        <v>2059</v>
      </c>
      <c r="G1198" s="209" t="s">
        <v>255</v>
      </c>
      <c r="H1198" s="210">
        <v>3.6000000000000001</v>
      </c>
      <c r="I1198" s="211"/>
      <c r="J1198" s="212">
        <f>ROUND(I1198*H1198,2)</f>
        <v>0</v>
      </c>
      <c r="K1198" s="208" t="s">
        <v>164</v>
      </c>
      <c r="L1198" s="46"/>
      <c r="M1198" s="213" t="s">
        <v>19</v>
      </c>
      <c r="N1198" s="214" t="s">
        <v>41</v>
      </c>
      <c r="O1198" s="86"/>
      <c r="P1198" s="215">
        <f>O1198*H1198</f>
        <v>0</v>
      </c>
      <c r="Q1198" s="215">
        <v>0</v>
      </c>
      <c r="R1198" s="215">
        <f>Q1198*H1198</f>
        <v>0</v>
      </c>
      <c r="S1198" s="215">
        <v>0.02</v>
      </c>
      <c r="T1198" s="216">
        <f>S1198*H1198</f>
        <v>0.072000000000000008</v>
      </c>
      <c r="U1198" s="40"/>
      <c r="V1198" s="40"/>
      <c r="W1198" s="40"/>
      <c r="X1198" s="40"/>
      <c r="Y1198" s="40"/>
      <c r="Z1198" s="40"/>
      <c r="AA1198" s="40"/>
      <c r="AB1198" s="40"/>
      <c r="AC1198" s="40"/>
      <c r="AD1198" s="40"/>
      <c r="AE1198" s="40"/>
      <c r="AR1198" s="217" t="s">
        <v>266</v>
      </c>
      <c r="AT1198" s="217" t="s">
        <v>160</v>
      </c>
      <c r="AU1198" s="217" t="s">
        <v>80</v>
      </c>
      <c r="AY1198" s="19" t="s">
        <v>158</v>
      </c>
      <c r="BE1198" s="218">
        <f>IF(N1198="základní",J1198,0)</f>
        <v>0</v>
      </c>
      <c r="BF1198" s="218">
        <f>IF(N1198="snížená",J1198,0)</f>
        <v>0</v>
      </c>
      <c r="BG1198" s="218">
        <f>IF(N1198="zákl. přenesená",J1198,0)</f>
        <v>0</v>
      </c>
      <c r="BH1198" s="218">
        <f>IF(N1198="sníž. přenesená",J1198,0)</f>
        <v>0</v>
      </c>
      <c r="BI1198" s="218">
        <f>IF(N1198="nulová",J1198,0)</f>
        <v>0</v>
      </c>
      <c r="BJ1198" s="19" t="s">
        <v>78</v>
      </c>
      <c r="BK1198" s="218">
        <f>ROUND(I1198*H1198,2)</f>
        <v>0</v>
      </c>
      <c r="BL1198" s="19" t="s">
        <v>266</v>
      </c>
      <c r="BM1198" s="217" t="s">
        <v>2060</v>
      </c>
    </row>
    <row r="1199" s="2" customFormat="1">
      <c r="A1199" s="40"/>
      <c r="B1199" s="41"/>
      <c r="C1199" s="42"/>
      <c r="D1199" s="219" t="s">
        <v>167</v>
      </c>
      <c r="E1199" s="42"/>
      <c r="F1199" s="220" t="s">
        <v>2061</v>
      </c>
      <c r="G1199" s="42"/>
      <c r="H1199" s="42"/>
      <c r="I1199" s="221"/>
      <c r="J1199" s="42"/>
      <c r="K1199" s="42"/>
      <c r="L1199" s="46"/>
      <c r="M1199" s="222"/>
      <c r="N1199" s="223"/>
      <c r="O1199" s="86"/>
      <c r="P1199" s="86"/>
      <c r="Q1199" s="86"/>
      <c r="R1199" s="86"/>
      <c r="S1199" s="86"/>
      <c r="T1199" s="87"/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  <c r="AT1199" s="19" t="s">
        <v>167</v>
      </c>
      <c r="AU1199" s="19" t="s">
        <v>80</v>
      </c>
    </row>
    <row r="1200" s="13" customFormat="1">
      <c r="A1200" s="13"/>
      <c r="B1200" s="224"/>
      <c r="C1200" s="225"/>
      <c r="D1200" s="226" t="s">
        <v>169</v>
      </c>
      <c r="E1200" s="227" t="s">
        <v>19</v>
      </c>
      <c r="F1200" s="228" t="s">
        <v>2062</v>
      </c>
      <c r="G1200" s="225"/>
      <c r="H1200" s="227" t="s">
        <v>19</v>
      </c>
      <c r="I1200" s="229"/>
      <c r="J1200" s="225"/>
      <c r="K1200" s="225"/>
      <c r="L1200" s="230"/>
      <c r="M1200" s="231"/>
      <c r="N1200" s="232"/>
      <c r="O1200" s="232"/>
      <c r="P1200" s="232"/>
      <c r="Q1200" s="232"/>
      <c r="R1200" s="232"/>
      <c r="S1200" s="232"/>
      <c r="T1200" s="23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4" t="s">
        <v>169</v>
      </c>
      <c r="AU1200" s="234" t="s">
        <v>80</v>
      </c>
      <c r="AV1200" s="13" t="s">
        <v>78</v>
      </c>
      <c r="AW1200" s="13" t="s">
        <v>32</v>
      </c>
      <c r="AX1200" s="13" t="s">
        <v>70</v>
      </c>
      <c r="AY1200" s="234" t="s">
        <v>158</v>
      </c>
    </row>
    <row r="1201" s="14" customFormat="1">
      <c r="A1201" s="14"/>
      <c r="B1201" s="235"/>
      <c r="C1201" s="236"/>
      <c r="D1201" s="226" t="s">
        <v>169</v>
      </c>
      <c r="E1201" s="237" t="s">
        <v>19</v>
      </c>
      <c r="F1201" s="238" t="s">
        <v>2063</v>
      </c>
      <c r="G1201" s="236"/>
      <c r="H1201" s="239">
        <v>3.6000000000000001</v>
      </c>
      <c r="I1201" s="240"/>
      <c r="J1201" s="236"/>
      <c r="K1201" s="236"/>
      <c r="L1201" s="241"/>
      <c r="M1201" s="242"/>
      <c r="N1201" s="243"/>
      <c r="O1201" s="243"/>
      <c r="P1201" s="243"/>
      <c r="Q1201" s="243"/>
      <c r="R1201" s="243"/>
      <c r="S1201" s="243"/>
      <c r="T1201" s="24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45" t="s">
        <v>169</v>
      </c>
      <c r="AU1201" s="245" t="s">
        <v>80</v>
      </c>
      <c r="AV1201" s="14" t="s">
        <v>80</v>
      </c>
      <c r="AW1201" s="14" t="s">
        <v>32</v>
      </c>
      <c r="AX1201" s="14" t="s">
        <v>78</v>
      </c>
      <c r="AY1201" s="245" t="s">
        <v>158</v>
      </c>
    </row>
    <row r="1202" s="2" customFormat="1" ht="24.15" customHeight="1">
      <c r="A1202" s="40"/>
      <c r="B1202" s="41"/>
      <c r="C1202" s="206" t="s">
        <v>2064</v>
      </c>
      <c r="D1202" s="206" t="s">
        <v>160</v>
      </c>
      <c r="E1202" s="207" t="s">
        <v>2065</v>
      </c>
      <c r="F1202" s="208" t="s">
        <v>2066</v>
      </c>
      <c r="G1202" s="209" t="s">
        <v>369</v>
      </c>
      <c r="H1202" s="210">
        <v>90</v>
      </c>
      <c r="I1202" s="211"/>
      <c r="J1202" s="212">
        <f>ROUND(I1202*H1202,2)</f>
        <v>0</v>
      </c>
      <c r="K1202" s="208" t="s">
        <v>164</v>
      </c>
      <c r="L1202" s="46"/>
      <c r="M1202" s="213" t="s">
        <v>19</v>
      </c>
      <c r="N1202" s="214" t="s">
        <v>41</v>
      </c>
      <c r="O1202" s="86"/>
      <c r="P1202" s="215">
        <f>O1202*H1202</f>
        <v>0</v>
      </c>
      <c r="Q1202" s="215">
        <v>0</v>
      </c>
      <c r="R1202" s="215">
        <f>Q1202*H1202</f>
        <v>0</v>
      </c>
      <c r="S1202" s="215">
        <v>0</v>
      </c>
      <c r="T1202" s="216">
        <f>S1202*H1202</f>
        <v>0</v>
      </c>
      <c r="U1202" s="40"/>
      <c r="V1202" s="40"/>
      <c r="W1202" s="40"/>
      <c r="X1202" s="40"/>
      <c r="Y1202" s="40"/>
      <c r="Z1202" s="40"/>
      <c r="AA1202" s="40"/>
      <c r="AB1202" s="40"/>
      <c r="AC1202" s="40"/>
      <c r="AD1202" s="40"/>
      <c r="AE1202" s="40"/>
      <c r="AR1202" s="217" t="s">
        <v>266</v>
      </c>
      <c r="AT1202" s="217" t="s">
        <v>160</v>
      </c>
      <c r="AU1202" s="217" t="s">
        <v>80</v>
      </c>
      <c r="AY1202" s="19" t="s">
        <v>158</v>
      </c>
      <c r="BE1202" s="218">
        <f>IF(N1202="základní",J1202,0)</f>
        <v>0</v>
      </c>
      <c r="BF1202" s="218">
        <f>IF(N1202="snížená",J1202,0)</f>
        <v>0</v>
      </c>
      <c r="BG1202" s="218">
        <f>IF(N1202="zákl. přenesená",J1202,0)</f>
        <v>0</v>
      </c>
      <c r="BH1202" s="218">
        <f>IF(N1202="sníž. přenesená",J1202,0)</f>
        <v>0</v>
      </c>
      <c r="BI1202" s="218">
        <f>IF(N1202="nulová",J1202,0)</f>
        <v>0</v>
      </c>
      <c r="BJ1202" s="19" t="s">
        <v>78</v>
      </c>
      <c r="BK1202" s="218">
        <f>ROUND(I1202*H1202,2)</f>
        <v>0</v>
      </c>
      <c r="BL1202" s="19" t="s">
        <v>266</v>
      </c>
      <c r="BM1202" s="217" t="s">
        <v>2067</v>
      </c>
    </row>
    <row r="1203" s="2" customFormat="1">
      <c r="A1203" s="40"/>
      <c r="B1203" s="41"/>
      <c r="C1203" s="42"/>
      <c r="D1203" s="219" t="s">
        <v>167</v>
      </c>
      <c r="E1203" s="42"/>
      <c r="F1203" s="220" t="s">
        <v>2068</v>
      </c>
      <c r="G1203" s="42"/>
      <c r="H1203" s="42"/>
      <c r="I1203" s="221"/>
      <c r="J1203" s="42"/>
      <c r="K1203" s="42"/>
      <c r="L1203" s="46"/>
      <c r="M1203" s="222"/>
      <c r="N1203" s="223"/>
      <c r="O1203" s="86"/>
      <c r="P1203" s="86"/>
      <c r="Q1203" s="86"/>
      <c r="R1203" s="86"/>
      <c r="S1203" s="86"/>
      <c r="T1203" s="87"/>
      <c r="U1203" s="40"/>
      <c r="V1203" s="40"/>
      <c r="W1203" s="40"/>
      <c r="X1203" s="40"/>
      <c r="Y1203" s="40"/>
      <c r="Z1203" s="40"/>
      <c r="AA1203" s="40"/>
      <c r="AB1203" s="40"/>
      <c r="AC1203" s="40"/>
      <c r="AD1203" s="40"/>
      <c r="AE1203" s="40"/>
      <c r="AT1203" s="19" t="s">
        <v>167</v>
      </c>
      <c r="AU1203" s="19" t="s">
        <v>80</v>
      </c>
    </row>
    <row r="1204" s="2" customFormat="1" ht="16.5" customHeight="1">
      <c r="A1204" s="40"/>
      <c r="B1204" s="41"/>
      <c r="C1204" s="257" t="s">
        <v>2069</v>
      </c>
      <c r="D1204" s="257" t="s">
        <v>261</v>
      </c>
      <c r="E1204" s="258" t="s">
        <v>2070</v>
      </c>
      <c r="F1204" s="259" t="s">
        <v>2071</v>
      </c>
      <c r="G1204" s="260" t="s">
        <v>369</v>
      </c>
      <c r="H1204" s="261">
        <v>90</v>
      </c>
      <c r="I1204" s="262"/>
      <c r="J1204" s="263">
        <f>ROUND(I1204*H1204,2)</f>
        <v>0</v>
      </c>
      <c r="K1204" s="259" t="s">
        <v>164</v>
      </c>
      <c r="L1204" s="264"/>
      <c r="M1204" s="265" t="s">
        <v>19</v>
      </c>
      <c r="N1204" s="266" t="s">
        <v>41</v>
      </c>
      <c r="O1204" s="86"/>
      <c r="P1204" s="215">
        <f>O1204*H1204</f>
        <v>0</v>
      </c>
      <c r="Q1204" s="215">
        <v>0.00068000000000000005</v>
      </c>
      <c r="R1204" s="215">
        <f>Q1204*H1204</f>
        <v>0.061200000000000004</v>
      </c>
      <c r="S1204" s="215">
        <v>0</v>
      </c>
      <c r="T1204" s="216">
        <f>S1204*H1204</f>
        <v>0</v>
      </c>
      <c r="U1204" s="40"/>
      <c r="V1204" s="40"/>
      <c r="W1204" s="40"/>
      <c r="X1204" s="40"/>
      <c r="Y1204" s="40"/>
      <c r="Z1204" s="40"/>
      <c r="AA1204" s="40"/>
      <c r="AB1204" s="40"/>
      <c r="AC1204" s="40"/>
      <c r="AD1204" s="40"/>
      <c r="AE1204" s="40"/>
      <c r="AR1204" s="217" t="s">
        <v>360</v>
      </c>
      <c r="AT1204" s="217" t="s">
        <v>261</v>
      </c>
      <c r="AU1204" s="217" t="s">
        <v>80</v>
      </c>
      <c r="AY1204" s="19" t="s">
        <v>158</v>
      </c>
      <c r="BE1204" s="218">
        <f>IF(N1204="základní",J1204,0)</f>
        <v>0</v>
      </c>
      <c r="BF1204" s="218">
        <f>IF(N1204="snížená",J1204,0)</f>
        <v>0</v>
      </c>
      <c r="BG1204" s="218">
        <f>IF(N1204="zákl. přenesená",J1204,0)</f>
        <v>0</v>
      </c>
      <c r="BH1204" s="218">
        <f>IF(N1204="sníž. přenesená",J1204,0)</f>
        <v>0</v>
      </c>
      <c r="BI1204" s="218">
        <f>IF(N1204="nulová",J1204,0)</f>
        <v>0</v>
      </c>
      <c r="BJ1204" s="19" t="s">
        <v>78</v>
      </c>
      <c r="BK1204" s="218">
        <f>ROUND(I1204*H1204,2)</f>
        <v>0</v>
      </c>
      <c r="BL1204" s="19" t="s">
        <v>266</v>
      </c>
      <c r="BM1204" s="217" t="s">
        <v>2072</v>
      </c>
    </row>
    <row r="1205" s="2" customFormat="1" ht="16.5" customHeight="1">
      <c r="A1205" s="40"/>
      <c r="B1205" s="41"/>
      <c r="C1205" s="206" t="s">
        <v>2073</v>
      </c>
      <c r="D1205" s="206" t="s">
        <v>160</v>
      </c>
      <c r="E1205" s="207" t="s">
        <v>2074</v>
      </c>
      <c r="F1205" s="208" t="s">
        <v>2075</v>
      </c>
      <c r="G1205" s="209" t="s">
        <v>2076</v>
      </c>
      <c r="H1205" s="210">
        <v>3.5</v>
      </c>
      <c r="I1205" s="211"/>
      <c r="J1205" s="212">
        <f>ROUND(I1205*H1205,2)</f>
        <v>0</v>
      </c>
      <c r="K1205" s="208" t="s">
        <v>307</v>
      </c>
      <c r="L1205" s="46"/>
      <c r="M1205" s="213" t="s">
        <v>19</v>
      </c>
      <c r="N1205" s="214" t="s">
        <v>41</v>
      </c>
      <c r="O1205" s="86"/>
      <c r="P1205" s="215">
        <f>O1205*H1205</f>
        <v>0</v>
      </c>
      <c r="Q1205" s="215">
        <v>6.9999999999999994E-05</v>
      </c>
      <c r="R1205" s="215">
        <f>Q1205*H1205</f>
        <v>0.00024499999999999999</v>
      </c>
      <c r="S1205" s="215">
        <v>0</v>
      </c>
      <c r="T1205" s="216">
        <f>S1205*H1205</f>
        <v>0</v>
      </c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  <c r="AR1205" s="217" t="s">
        <v>266</v>
      </c>
      <c r="AT1205" s="217" t="s">
        <v>160</v>
      </c>
      <c r="AU1205" s="217" t="s">
        <v>80</v>
      </c>
      <c r="AY1205" s="19" t="s">
        <v>158</v>
      </c>
      <c r="BE1205" s="218">
        <f>IF(N1205="základní",J1205,0)</f>
        <v>0</v>
      </c>
      <c r="BF1205" s="218">
        <f>IF(N1205="snížená",J1205,0)</f>
        <v>0</v>
      </c>
      <c r="BG1205" s="218">
        <f>IF(N1205="zákl. přenesená",J1205,0)</f>
        <v>0</v>
      </c>
      <c r="BH1205" s="218">
        <f>IF(N1205="sníž. přenesená",J1205,0)</f>
        <v>0</v>
      </c>
      <c r="BI1205" s="218">
        <f>IF(N1205="nulová",J1205,0)</f>
        <v>0</v>
      </c>
      <c r="BJ1205" s="19" t="s">
        <v>78</v>
      </c>
      <c r="BK1205" s="218">
        <f>ROUND(I1205*H1205,2)</f>
        <v>0</v>
      </c>
      <c r="BL1205" s="19" t="s">
        <v>266</v>
      </c>
      <c r="BM1205" s="217" t="s">
        <v>2077</v>
      </c>
    </row>
    <row r="1206" s="2" customFormat="1">
      <c r="A1206" s="40"/>
      <c r="B1206" s="41"/>
      <c r="C1206" s="42"/>
      <c r="D1206" s="219" t="s">
        <v>167</v>
      </c>
      <c r="E1206" s="42"/>
      <c r="F1206" s="220" t="s">
        <v>2078</v>
      </c>
      <c r="G1206" s="42"/>
      <c r="H1206" s="42"/>
      <c r="I1206" s="221"/>
      <c r="J1206" s="42"/>
      <c r="K1206" s="42"/>
      <c r="L1206" s="46"/>
      <c r="M1206" s="222"/>
      <c r="N1206" s="223"/>
      <c r="O1206" s="86"/>
      <c r="P1206" s="86"/>
      <c r="Q1206" s="86"/>
      <c r="R1206" s="86"/>
      <c r="S1206" s="86"/>
      <c r="T1206" s="87"/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T1206" s="19" t="s">
        <v>167</v>
      </c>
      <c r="AU1206" s="19" t="s">
        <v>80</v>
      </c>
    </row>
    <row r="1207" s="14" customFormat="1">
      <c r="A1207" s="14"/>
      <c r="B1207" s="235"/>
      <c r="C1207" s="236"/>
      <c r="D1207" s="226" t="s">
        <v>169</v>
      </c>
      <c r="E1207" s="237" t="s">
        <v>19</v>
      </c>
      <c r="F1207" s="238" t="s">
        <v>2079</v>
      </c>
      <c r="G1207" s="236"/>
      <c r="H1207" s="239">
        <v>3.5</v>
      </c>
      <c r="I1207" s="240"/>
      <c r="J1207" s="236"/>
      <c r="K1207" s="236"/>
      <c r="L1207" s="241"/>
      <c r="M1207" s="242"/>
      <c r="N1207" s="243"/>
      <c r="O1207" s="243"/>
      <c r="P1207" s="243"/>
      <c r="Q1207" s="243"/>
      <c r="R1207" s="243"/>
      <c r="S1207" s="243"/>
      <c r="T1207" s="24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45" t="s">
        <v>169</v>
      </c>
      <c r="AU1207" s="245" t="s">
        <v>80</v>
      </c>
      <c r="AV1207" s="14" t="s">
        <v>80</v>
      </c>
      <c r="AW1207" s="14" t="s">
        <v>32</v>
      </c>
      <c r="AX1207" s="14" t="s">
        <v>78</v>
      </c>
      <c r="AY1207" s="245" t="s">
        <v>158</v>
      </c>
    </row>
    <row r="1208" s="2" customFormat="1" ht="16.5" customHeight="1">
      <c r="A1208" s="40"/>
      <c r="B1208" s="41"/>
      <c r="C1208" s="257" t="s">
        <v>2080</v>
      </c>
      <c r="D1208" s="257" t="s">
        <v>261</v>
      </c>
      <c r="E1208" s="258" t="s">
        <v>2081</v>
      </c>
      <c r="F1208" s="259" t="s">
        <v>2082</v>
      </c>
      <c r="G1208" s="260" t="s">
        <v>249</v>
      </c>
      <c r="H1208" s="261">
        <v>1</v>
      </c>
      <c r="I1208" s="262"/>
      <c r="J1208" s="263">
        <f>ROUND(I1208*H1208,2)</f>
        <v>0</v>
      </c>
      <c r="K1208" s="259" t="s">
        <v>307</v>
      </c>
      <c r="L1208" s="264"/>
      <c r="M1208" s="265" t="s">
        <v>19</v>
      </c>
      <c r="N1208" s="266" t="s">
        <v>41</v>
      </c>
      <c r="O1208" s="86"/>
      <c r="P1208" s="215">
        <f>O1208*H1208</f>
        <v>0</v>
      </c>
      <c r="Q1208" s="215">
        <v>0.0020999999999999999</v>
      </c>
      <c r="R1208" s="215">
        <f>Q1208*H1208</f>
        <v>0.0020999999999999999</v>
      </c>
      <c r="S1208" s="215">
        <v>0</v>
      </c>
      <c r="T1208" s="216">
        <f>S1208*H1208</f>
        <v>0</v>
      </c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R1208" s="217" t="s">
        <v>360</v>
      </c>
      <c r="AT1208" s="217" t="s">
        <v>261</v>
      </c>
      <c r="AU1208" s="217" t="s">
        <v>80</v>
      </c>
      <c r="AY1208" s="19" t="s">
        <v>158</v>
      </c>
      <c r="BE1208" s="218">
        <f>IF(N1208="základní",J1208,0)</f>
        <v>0</v>
      </c>
      <c r="BF1208" s="218">
        <f>IF(N1208="snížená",J1208,0)</f>
        <v>0</v>
      </c>
      <c r="BG1208" s="218">
        <f>IF(N1208="zákl. přenesená",J1208,0)</f>
        <v>0</v>
      </c>
      <c r="BH1208" s="218">
        <f>IF(N1208="sníž. přenesená",J1208,0)</f>
        <v>0</v>
      </c>
      <c r="BI1208" s="218">
        <f>IF(N1208="nulová",J1208,0)</f>
        <v>0</v>
      </c>
      <c r="BJ1208" s="19" t="s">
        <v>78</v>
      </c>
      <c r="BK1208" s="218">
        <f>ROUND(I1208*H1208,2)</f>
        <v>0</v>
      </c>
      <c r="BL1208" s="19" t="s">
        <v>266</v>
      </c>
      <c r="BM1208" s="217" t="s">
        <v>2083</v>
      </c>
    </row>
    <row r="1209" s="2" customFormat="1" ht="24.15" customHeight="1">
      <c r="A1209" s="40"/>
      <c r="B1209" s="41"/>
      <c r="C1209" s="206" t="s">
        <v>2084</v>
      </c>
      <c r="D1209" s="206" t="s">
        <v>160</v>
      </c>
      <c r="E1209" s="207" t="s">
        <v>2085</v>
      </c>
      <c r="F1209" s="208" t="s">
        <v>2086</v>
      </c>
      <c r="G1209" s="209" t="s">
        <v>236</v>
      </c>
      <c r="H1209" s="210">
        <v>2.3450000000000002</v>
      </c>
      <c r="I1209" s="211"/>
      <c r="J1209" s="212">
        <f>ROUND(I1209*H1209,2)</f>
        <v>0</v>
      </c>
      <c r="K1209" s="208" t="s">
        <v>164</v>
      </c>
      <c r="L1209" s="46"/>
      <c r="M1209" s="213" t="s">
        <v>19</v>
      </c>
      <c r="N1209" s="214" t="s">
        <v>41</v>
      </c>
      <c r="O1209" s="86"/>
      <c r="P1209" s="215">
        <f>O1209*H1209</f>
        <v>0</v>
      </c>
      <c r="Q1209" s="215">
        <v>0</v>
      </c>
      <c r="R1209" s="215">
        <f>Q1209*H1209</f>
        <v>0</v>
      </c>
      <c r="S1209" s="215">
        <v>0</v>
      </c>
      <c r="T1209" s="216">
        <f>S1209*H1209</f>
        <v>0</v>
      </c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  <c r="AR1209" s="217" t="s">
        <v>266</v>
      </c>
      <c r="AT1209" s="217" t="s">
        <v>160</v>
      </c>
      <c r="AU1209" s="217" t="s">
        <v>80</v>
      </c>
      <c r="AY1209" s="19" t="s">
        <v>158</v>
      </c>
      <c r="BE1209" s="218">
        <f>IF(N1209="základní",J1209,0)</f>
        <v>0</v>
      </c>
      <c r="BF1209" s="218">
        <f>IF(N1209="snížená",J1209,0)</f>
        <v>0</v>
      </c>
      <c r="BG1209" s="218">
        <f>IF(N1209="zákl. přenesená",J1209,0)</f>
        <v>0</v>
      </c>
      <c r="BH1209" s="218">
        <f>IF(N1209="sníž. přenesená",J1209,0)</f>
        <v>0</v>
      </c>
      <c r="BI1209" s="218">
        <f>IF(N1209="nulová",J1209,0)</f>
        <v>0</v>
      </c>
      <c r="BJ1209" s="19" t="s">
        <v>78</v>
      </c>
      <c r="BK1209" s="218">
        <f>ROUND(I1209*H1209,2)</f>
        <v>0</v>
      </c>
      <c r="BL1209" s="19" t="s">
        <v>266</v>
      </c>
      <c r="BM1209" s="217" t="s">
        <v>2087</v>
      </c>
    </row>
    <row r="1210" s="2" customFormat="1">
      <c r="A1210" s="40"/>
      <c r="B1210" s="41"/>
      <c r="C1210" s="42"/>
      <c r="D1210" s="219" t="s">
        <v>167</v>
      </c>
      <c r="E1210" s="42"/>
      <c r="F1210" s="220" t="s">
        <v>2088</v>
      </c>
      <c r="G1210" s="42"/>
      <c r="H1210" s="42"/>
      <c r="I1210" s="221"/>
      <c r="J1210" s="42"/>
      <c r="K1210" s="42"/>
      <c r="L1210" s="46"/>
      <c r="M1210" s="222"/>
      <c r="N1210" s="223"/>
      <c r="O1210" s="86"/>
      <c r="P1210" s="86"/>
      <c r="Q1210" s="86"/>
      <c r="R1210" s="86"/>
      <c r="S1210" s="86"/>
      <c r="T1210" s="87"/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  <c r="AT1210" s="19" t="s">
        <v>167</v>
      </c>
      <c r="AU1210" s="19" t="s">
        <v>80</v>
      </c>
    </row>
    <row r="1211" s="12" customFormat="1" ht="22.8" customHeight="1">
      <c r="A1211" s="12"/>
      <c r="B1211" s="190"/>
      <c r="C1211" s="191"/>
      <c r="D1211" s="192" t="s">
        <v>69</v>
      </c>
      <c r="E1211" s="204" t="s">
        <v>2089</v>
      </c>
      <c r="F1211" s="204" t="s">
        <v>2090</v>
      </c>
      <c r="G1211" s="191"/>
      <c r="H1211" s="191"/>
      <c r="I1211" s="194"/>
      <c r="J1211" s="205">
        <f>BK1211</f>
        <v>0</v>
      </c>
      <c r="K1211" s="191"/>
      <c r="L1211" s="196"/>
      <c r="M1211" s="197"/>
      <c r="N1211" s="198"/>
      <c r="O1211" s="198"/>
      <c r="P1211" s="199">
        <f>SUM(P1212:P1226)</f>
        <v>0</v>
      </c>
      <c r="Q1211" s="198"/>
      <c r="R1211" s="199">
        <f>SUM(R1212:R1226)</f>
        <v>0</v>
      </c>
      <c r="S1211" s="198"/>
      <c r="T1211" s="200">
        <f>SUM(T1212:T1226)</f>
        <v>0</v>
      </c>
      <c r="U1211" s="12"/>
      <c r="V1211" s="12"/>
      <c r="W1211" s="12"/>
      <c r="X1211" s="12"/>
      <c r="Y1211" s="12"/>
      <c r="Z1211" s="12"/>
      <c r="AA1211" s="12"/>
      <c r="AB1211" s="12"/>
      <c r="AC1211" s="12"/>
      <c r="AD1211" s="12"/>
      <c r="AE1211" s="12"/>
      <c r="AR1211" s="201" t="s">
        <v>80</v>
      </c>
      <c r="AT1211" s="202" t="s">
        <v>69</v>
      </c>
      <c r="AU1211" s="202" t="s">
        <v>78</v>
      </c>
      <c r="AY1211" s="201" t="s">
        <v>158</v>
      </c>
      <c r="BK1211" s="203">
        <f>SUM(BK1212:BK1226)</f>
        <v>0</v>
      </c>
    </row>
    <row r="1212" s="2" customFormat="1" ht="33" customHeight="1">
      <c r="A1212" s="40"/>
      <c r="B1212" s="41"/>
      <c r="C1212" s="206" t="s">
        <v>2091</v>
      </c>
      <c r="D1212" s="206" t="s">
        <v>160</v>
      </c>
      <c r="E1212" s="207" t="s">
        <v>2092</v>
      </c>
      <c r="F1212" s="208" t="s">
        <v>2093</v>
      </c>
      <c r="G1212" s="209" t="s">
        <v>369</v>
      </c>
      <c r="H1212" s="210">
        <v>2</v>
      </c>
      <c r="I1212" s="211"/>
      <c r="J1212" s="212">
        <f>ROUND(I1212*H1212,2)</f>
        <v>0</v>
      </c>
      <c r="K1212" s="208" t="s">
        <v>19</v>
      </c>
      <c r="L1212" s="46"/>
      <c r="M1212" s="213" t="s">
        <v>19</v>
      </c>
      <c r="N1212" s="214" t="s">
        <v>41</v>
      </c>
      <c r="O1212" s="86"/>
      <c r="P1212" s="215">
        <f>O1212*H1212</f>
        <v>0</v>
      </c>
      <c r="Q1212" s="215">
        <v>0</v>
      </c>
      <c r="R1212" s="215">
        <f>Q1212*H1212</f>
        <v>0</v>
      </c>
      <c r="S1212" s="215">
        <v>0</v>
      </c>
      <c r="T1212" s="216">
        <f>S1212*H1212</f>
        <v>0</v>
      </c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  <c r="AR1212" s="217" t="s">
        <v>266</v>
      </c>
      <c r="AT1212" s="217" t="s">
        <v>160</v>
      </c>
      <c r="AU1212" s="217" t="s">
        <v>80</v>
      </c>
      <c r="AY1212" s="19" t="s">
        <v>158</v>
      </c>
      <c r="BE1212" s="218">
        <f>IF(N1212="základní",J1212,0)</f>
        <v>0</v>
      </c>
      <c r="BF1212" s="218">
        <f>IF(N1212="snížená",J1212,0)</f>
        <v>0</v>
      </c>
      <c r="BG1212" s="218">
        <f>IF(N1212="zákl. přenesená",J1212,0)</f>
        <v>0</v>
      </c>
      <c r="BH1212" s="218">
        <f>IF(N1212="sníž. přenesená",J1212,0)</f>
        <v>0</v>
      </c>
      <c r="BI1212" s="218">
        <f>IF(N1212="nulová",J1212,0)</f>
        <v>0</v>
      </c>
      <c r="BJ1212" s="19" t="s">
        <v>78</v>
      </c>
      <c r="BK1212" s="218">
        <f>ROUND(I1212*H1212,2)</f>
        <v>0</v>
      </c>
      <c r="BL1212" s="19" t="s">
        <v>266</v>
      </c>
      <c r="BM1212" s="217" t="s">
        <v>2094</v>
      </c>
    </row>
    <row r="1213" s="2" customFormat="1" ht="16.5" customHeight="1">
      <c r="A1213" s="40"/>
      <c r="B1213" s="41"/>
      <c r="C1213" s="206" t="s">
        <v>2095</v>
      </c>
      <c r="D1213" s="206" t="s">
        <v>160</v>
      </c>
      <c r="E1213" s="207" t="s">
        <v>2096</v>
      </c>
      <c r="F1213" s="208" t="s">
        <v>2097</v>
      </c>
      <c r="G1213" s="209" t="s">
        <v>369</v>
      </c>
      <c r="H1213" s="210">
        <v>2</v>
      </c>
      <c r="I1213" s="211"/>
      <c r="J1213" s="212">
        <f>ROUND(I1213*H1213,2)</f>
        <v>0</v>
      </c>
      <c r="K1213" s="208" t="s">
        <v>19</v>
      </c>
      <c r="L1213" s="46"/>
      <c r="M1213" s="213" t="s">
        <v>19</v>
      </c>
      <c r="N1213" s="214" t="s">
        <v>41</v>
      </c>
      <c r="O1213" s="86"/>
      <c r="P1213" s="215">
        <f>O1213*H1213</f>
        <v>0</v>
      </c>
      <c r="Q1213" s="215">
        <v>0</v>
      </c>
      <c r="R1213" s="215">
        <f>Q1213*H1213</f>
        <v>0</v>
      </c>
      <c r="S1213" s="215">
        <v>0</v>
      </c>
      <c r="T1213" s="216">
        <f>S1213*H1213</f>
        <v>0</v>
      </c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  <c r="AR1213" s="217" t="s">
        <v>266</v>
      </c>
      <c r="AT1213" s="217" t="s">
        <v>160</v>
      </c>
      <c r="AU1213" s="217" t="s">
        <v>80</v>
      </c>
      <c r="AY1213" s="19" t="s">
        <v>158</v>
      </c>
      <c r="BE1213" s="218">
        <f>IF(N1213="základní",J1213,0)</f>
        <v>0</v>
      </c>
      <c r="BF1213" s="218">
        <f>IF(N1213="snížená",J1213,0)</f>
        <v>0</v>
      </c>
      <c r="BG1213" s="218">
        <f>IF(N1213="zákl. přenesená",J1213,0)</f>
        <v>0</v>
      </c>
      <c r="BH1213" s="218">
        <f>IF(N1213="sníž. přenesená",J1213,0)</f>
        <v>0</v>
      </c>
      <c r="BI1213" s="218">
        <f>IF(N1213="nulová",J1213,0)</f>
        <v>0</v>
      </c>
      <c r="BJ1213" s="19" t="s">
        <v>78</v>
      </c>
      <c r="BK1213" s="218">
        <f>ROUND(I1213*H1213,2)</f>
        <v>0</v>
      </c>
      <c r="BL1213" s="19" t="s">
        <v>266</v>
      </c>
      <c r="BM1213" s="217" t="s">
        <v>2098</v>
      </c>
    </row>
    <row r="1214" s="2" customFormat="1" ht="16.5" customHeight="1">
      <c r="A1214" s="40"/>
      <c r="B1214" s="41"/>
      <c r="C1214" s="206" t="s">
        <v>2099</v>
      </c>
      <c r="D1214" s="206" t="s">
        <v>160</v>
      </c>
      <c r="E1214" s="207" t="s">
        <v>2100</v>
      </c>
      <c r="F1214" s="208" t="s">
        <v>2101</v>
      </c>
      <c r="G1214" s="209" t="s">
        <v>369</v>
      </c>
      <c r="H1214" s="210">
        <v>2</v>
      </c>
      <c r="I1214" s="211"/>
      <c r="J1214" s="212">
        <f>ROUND(I1214*H1214,2)</f>
        <v>0</v>
      </c>
      <c r="K1214" s="208" t="s">
        <v>19</v>
      </c>
      <c r="L1214" s="46"/>
      <c r="M1214" s="213" t="s">
        <v>19</v>
      </c>
      <c r="N1214" s="214" t="s">
        <v>41</v>
      </c>
      <c r="O1214" s="86"/>
      <c r="P1214" s="215">
        <f>O1214*H1214</f>
        <v>0</v>
      </c>
      <c r="Q1214" s="215">
        <v>0</v>
      </c>
      <c r="R1214" s="215">
        <f>Q1214*H1214</f>
        <v>0</v>
      </c>
      <c r="S1214" s="215">
        <v>0</v>
      </c>
      <c r="T1214" s="216">
        <f>S1214*H1214</f>
        <v>0</v>
      </c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  <c r="AR1214" s="217" t="s">
        <v>266</v>
      </c>
      <c r="AT1214" s="217" t="s">
        <v>160</v>
      </c>
      <c r="AU1214" s="217" t="s">
        <v>80</v>
      </c>
      <c r="AY1214" s="19" t="s">
        <v>158</v>
      </c>
      <c r="BE1214" s="218">
        <f>IF(N1214="základní",J1214,0)</f>
        <v>0</v>
      </c>
      <c r="BF1214" s="218">
        <f>IF(N1214="snížená",J1214,0)</f>
        <v>0</v>
      </c>
      <c r="BG1214" s="218">
        <f>IF(N1214="zákl. přenesená",J1214,0)</f>
        <v>0</v>
      </c>
      <c r="BH1214" s="218">
        <f>IF(N1214="sníž. přenesená",J1214,0)</f>
        <v>0</v>
      </c>
      <c r="BI1214" s="218">
        <f>IF(N1214="nulová",J1214,0)</f>
        <v>0</v>
      </c>
      <c r="BJ1214" s="19" t="s">
        <v>78</v>
      </c>
      <c r="BK1214" s="218">
        <f>ROUND(I1214*H1214,2)</f>
        <v>0</v>
      </c>
      <c r="BL1214" s="19" t="s">
        <v>266</v>
      </c>
      <c r="BM1214" s="217" t="s">
        <v>2102</v>
      </c>
    </row>
    <row r="1215" s="2" customFormat="1" ht="16.5" customHeight="1">
      <c r="A1215" s="40"/>
      <c r="B1215" s="41"/>
      <c r="C1215" s="206" t="s">
        <v>2103</v>
      </c>
      <c r="D1215" s="206" t="s">
        <v>160</v>
      </c>
      <c r="E1215" s="207" t="s">
        <v>2104</v>
      </c>
      <c r="F1215" s="208" t="s">
        <v>2105</v>
      </c>
      <c r="G1215" s="209" t="s">
        <v>369</v>
      </c>
      <c r="H1215" s="210">
        <v>2</v>
      </c>
      <c r="I1215" s="211"/>
      <c r="J1215" s="212">
        <f>ROUND(I1215*H1215,2)</f>
        <v>0</v>
      </c>
      <c r="K1215" s="208" t="s">
        <v>19</v>
      </c>
      <c r="L1215" s="46"/>
      <c r="M1215" s="213" t="s">
        <v>19</v>
      </c>
      <c r="N1215" s="214" t="s">
        <v>41</v>
      </c>
      <c r="O1215" s="86"/>
      <c r="P1215" s="215">
        <f>O1215*H1215</f>
        <v>0</v>
      </c>
      <c r="Q1215" s="215">
        <v>0</v>
      </c>
      <c r="R1215" s="215">
        <f>Q1215*H1215</f>
        <v>0</v>
      </c>
      <c r="S1215" s="215">
        <v>0</v>
      </c>
      <c r="T1215" s="216">
        <f>S1215*H1215</f>
        <v>0</v>
      </c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  <c r="AR1215" s="217" t="s">
        <v>266</v>
      </c>
      <c r="AT1215" s="217" t="s">
        <v>160</v>
      </c>
      <c r="AU1215" s="217" t="s">
        <v>80</v>
      </c>
      <c r="AY1215" s="19" t="s">
        <v>158</v>
      </c>
      <c r="BE1215" s="218">
        <f>IF(N1215="základní",J1215,0)</f>
        <v>0</v>
      </c>
      <c r="BF1215" s="218">
        <f>IF(N1215="snížená",J1215,0)</f>
        <v>0</v>
      </c>
      <c r="BG1215" s="218">
        <f>IF(N1215="zákl. přenesená",J1215,0)</f>
        <v>0</v>
      </c>
      <c r="BH1215" s="218">
        <f>IF(N1215="sníž. přenesená",J1215,0)</f>
        <v>0</v>
      </c>
      <c r="BI1215" s="218">
        <f>IF(N1215="nulová",J1215,0)</f>
        <v>0</v>
      </c>
      <c r="BJ1215" s="19" t="s">
        <v>78</v>
      </c>
      <c r="BK1215" s="218">
        <f>ROUND(I1215*H1215,2)</f>
        <v>0</v>
      </c>
      <c r="BL1215" s="19" t="s">
        <v>266</v>
      </c>
      <c r="BM1215" s="217" t="s">
        <v>2106</v>
      </c>
    </row>
    <row r="1216" s="2" customFormat="1" ht="24.15" customHeight="1">
      <c r="A1216" s="40"/>
      <c r="B1216" s="41"/>
      <c r="C1216" s="206" t="s">
        <v>2107</v>
      </c>
      <c r="D1216" s="206" t="s">
        <v>160</v>
      </c>
      <c r="E1216" s="207" t="s">
        <v>2108</v>
      </c>
      <c r="F1216" s="208" t="s">
        <v>2109</v>
      </c>
      <c r="G1216" s="209" t="s">
        <v>369</v>
      </c>
      <c r="H1216" s="210">
        <v>1</v>
      </c>
      <c r="I1216" s="211"/>
      <c r="J1216" s="212">
        <f>ROUND(I1216*H1216,2)</f>
        <v>0</v>
      </c>
      <c r="K1216" s="208" t="s">
        <v>19</v>
      </c>
      <c r="L1216" s="46"/>
      <c r="M1216" s="213" t="s">
        <v>19</v>
      </c>
      <c r="N1216" s="214" t="s">
        <v>41</v>
      </c>
      <c r="O1216" s="86"/>
      <c r="P1216" s="215">
        <f>O1216*H1216</f>
        <v>0</v>
      </c>
      <c r="Q1216" s="215">
        <v>0</v>
      </c>
      <c r="R1216" s="215">
        <f>Q1216*H1216</f>
        <v>0</v>
      </c>
      <c r="S1216" s="215">
        <v>0</v>
      </c>
      <c r="T1216" s="216">
        <f>S1216*H1216</f>
        <v>0</v>
      </c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R1216" s="217" t="s">
        <v>266</v>
      </c>
      <c r="AT1216" s="217" t="s">
        <v>160</v>
      </c>
      <c r="AU1216" s="217" t="s">
        <v>80</v>
      </c>
      <c r="AY1216" s="19" t="s">
        <v>158</v>
      </c>
      <c r="BE1216" s="218">
        <f>IF(N1216="základní",J1216,0)</f>
        <v>0</v>
      </c>
      <c r="BF1216" s="218">
        <f>IF(N1216="snížená",J1216,0)</f>
        <v>0</v>
      </c>
      <c r="BG1216" s="218">
        <f>IF(N1216="zákl. přenesená",J1216,0)</f>
        <v>0</v>
      </c>
      <c r="BH1216" s="218">
        <f>IF(N1216="sníž. přenesená",J1216,0)</f>
        <v>0</v>
      </c>
      <c r="BI1216" s="218">
        <f>IF(N1216="nulová",J1216,0)</f>
        <v>0</v>
      </c>
      <c r="BJ1216" s="19" t="s">
        <v>78</v>
      </c>
      <c r="BK1216" s="218">
        <f>ROUND(I1216*H1216,2)</f>
        <v>0</v>
      </c>
      <c r="BL1216" s="19" t="s">
        <v>266</v>
      </c>
      <c r="BM1216" s="217" t="s">
        <v>2110</v>
      </c>
    </row>
    <row r="1217" s="2" customFormat="1" ht="21.75" customHeight="1">
      <c r="A1217" s="40"/>
      <c r="B1217" s="41"/>
      <c r="C1217" s="206" t="s">
        <v>2111</v>
      </c>
      <c r="D1217" s="206" t="s">
        <v>160</v>
      </c>
      <c r="E1217" s="207" t="s">
        <v>2112</v>
      </c>
      <c r="F1217" s="208" t="s">
        <v>2113</v>
      </c>
      <c r="G1217" s="209" t="s">
        <v>369</v>
      </c>
      <c r="H1217" s="210">
        <v>1</v>
      </c>
      <c r="I1217" s="211"/>
      <c r="J1217" s="212">
        <f>ROUND(I1217*H1217,2)</f>
        <v>0</v>
      </c>
      <c r="K1217" s="208" t="s">
        <v>19</v>
      </c>
      <c r="L1217" s="46"/>
      <c r="M1217" s="213" t="s">
        <v>19</v>
      </c>
      <c r="N1217" s="214" t="s">
        <v>41</v>
      </c>
      <c r="O1217" s="86"/>
      <c r="P1217" s="215">
        <f>O1217*H1217</f>
        <v>0</v>
      </c>
      <c r="Q1217" s="215">
        <v>0</v>
      </c>
      <c r="R1217" s="215">
        <f>Q1217*H1217</f>
        <v>0</v>
      </c>
      <c r="S1217" s="215">
        <v>0</v>
      </c>
      <c r="T1217" s="216">
        <f>S1217*H1217</f>
        <v>0</v>
      </c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R1217" s="217" t="s">
        <v>266</v>
      </c>
      <c r="AT1217" s="217" t="s">
        <v>160</v>
      </c>
      <c r="AU1217" s="217" t="s">
        <v>80</v>
      </c>
      <c r="AY1217" s="19" t="s">
        <v>158</v>
      </c>
      <c r="BE1217" s="218">
        <f>IF(N1217="základní",J1217,0)</f>
        <v>0</v>
      </c>
      <c r="BF1217" s="218">
        <f>IF(N1217="snížená",J1217,0)</f>
        <v>0</v>
      </c>
      <c r="BG1217" s="218">
        <f>IF(N1217="zákl. přenesená",J1217,0)</f>
        <v>0</v>
      </c>
      <c r="BH1217" s="218">
        <f>IF(N1217="sníž. přenesená",J1217,0)</f>
        <v>0</v>
      </c>
      <c r="BI1217" s="218">
        <f>IF(N1217="nulová",J1217,0)</f>
        <v>0</v>
      </c>
      <c r="BJ1217" s="19" t="s">
        <v>78</v>
      </c>
      <c r="BK1217" s="218">
        <f>ROUND(I1217*H1217,2)</f>
        <v>0</v>
      </c>
      <c r="BL1217" s="19" t="s">
        <v>266</v>
      </c>
      <c r="BM1217" s="217" t="s">
        <v>2114</v>
      </c>
    </row>
    <row r="1218" s="2" customFormat="1" ht="21.75" customHeight="1">
      <c r="A1218" s="40"/>
      <c r="B1218" s="41"/>
      <c r="C1218" s="206" t="s">
        <v>2115</v>
      </c>
      <c r="D1218" s="206" t="s">
        <v>160</v>
      </c>
      <c r="E1218" s="207" t="s">
        <v>2116</v>
      </c>
      <c r="F1218" s="208" t="s">
        <v>2117</v>
      </c>
      <c r="G1218" s="209" t="s">
        <v>369</v>
      </c>
      <c r="H1218" s="210">
        <v>1</v>
      </c>
      <c r="I1218" s="211"/>
      <c r="J1218" s="212">
        <f>ROUND(I1218*H1218,2)</f>
        <v>0</v>
      </c>
      <c r="K1218" s="208" t="s">
        <v>19</v>
      </c>
      <c r="L1218" s="46"/>
      <c r="M1218" s="213" t="s">
        <v>19</v>
      </c>
      <c r="N1218" s="214" t="s">
        <v>41</v>
      </c>
      <c r="O1218" s="86"/>
      <c r="P1218" s="215">
        <f>O1218*H1218</f>
        <v>0</v>
      </c>
      <c r="Q1218" s="215">
        <v>0</v>
      </c>
      <c r="R1218" s="215">
        <f>Q1218*H1218</f>
        <v>0</v>
      </c>
      <c r="S1218" s="215">
        <v>0</v>
      </c>
      <c r="T1218" s="216">
        <f>S1218*H1218</f>
        <v>0</v>
      </c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R1218" s="217" t="s">
        <v>266</v>
      </c>
      <c r="AT1218" s="217" t="s">
        <v>160</v>
      </c>
      <c r="AU1218" s="217" t="s">
        <v>80</v>
      </c>
      <c r="AY1218" s="19" t="s">
        <v>158</v>
      </c>
      <c r="BE1218" s="218">
        <f>IF(N1218="základní",J1218,0)</f>
        <v>0</v>
      </c>
      <c r="BF1218" s="218">
        <f>IF(N1218="snížená",J1218,0)</f>
        <v>0</v>
      </c>
      <c r="BG1218" s="218">
        <f>IF(N1218="zákl. přenesená",J1218,0)</f>
        <v>0</v>
      </c>
      <c r="BH1218" s="218">
        <f>IF(N1218="sníž. přenesená",J1218,0)</f>
        <v>0</v>
      </c>
      <c r="BI1218" s="218">
        <f>IF(N1218="nulová",J1218,0)</f>
        <v>0</v>
      </c>
      <c r="BJ1218" s="19" t="s">
        <v>78</v>
      </c>
      <c r="BK1218" s="218">
        <f>ROUND(I1218*H1218,2)</f>
        <v>0</v>
      </c>
      <c r="BL1218" s="19" t="s">
        <v>266</v>
      </c>
      <c r="BM1218" s="217" t="s">
        <v>2118</v>
      </c>
    </row>
    <row r="1219" s="2" customFormat="1" ht="21.75" customHeight="1">
      <c r="A1219" s="40"/>
      <c r="B1219" s="41"/>
      <c r="C1219" s="206" t="s">
        <v>2119</v>
      </c>
      <c r="D1219" s="206" t="s">
        <v>160</v>
      </c>
      <c r="E1219" s="207" t="s">
        <v>2120</v>
      </c>
      <c r="F1219" s="208" t="s">
        <v>2121</v>
      </c>
      <c r="G1219" s="209" t="s">
        <v>369</v>
      </c>
      <c r="H1219" s="210">
        <v>10</v>
      </c>
      <c r="I1219" s="211"/>
      <c r="J1219" s="212">
        <f>ROUND(I1219*H1219,2)</f>
        <v>0</v>
      </c>
      <c r="K1219" s="208" t="s">
        <v>19</v>
      </c>
      <c r="L1219" s="46"/>
      <c r="M1219" s="213" t="s">
        <v>19</v>
      </c>
      <c r="N1219" s="214" t="s">
        <v>41</v>
      </c>
      <c r="O1219" s="86"/>
      <c r="P1219" s="215">
        <f>O1219*H1219</f>
        <v>0</v>
      </c>
      <c r="Q1219" s="215">
        <v>0</v>
      </c>
      <c r="R1219" s="215">
        <f>Q1219*H1219</f>
        <v>0</v>
      </c>
      <c r="S1219" s="215">
        <v>0</v>
      </c>
      <c r="T1219" s="216">
        <f>S1219*H1219</f>
        <v>0</v>
      </c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R1219" s="217" t="s">
        <v>266</v>
      </c>
      <c r="AT1219" s="217" t="s">
        <v>160</v>
      </c>
      <c r="AU1219" s="217" t="s">
        <v>80</v>
      </c>
      <c r="AY1219" s="19" t="s">
        <v>158</v>
      </c>
      <c r="BE1219" s="218">
        <f>IF(N1219="základní",J1219,0)</f>
        <v>0</v>
      </c>
      <c r="BF1219" s="218">
        <f>IF(N1219="snížená",J1219,0)</f>
        <v>0</v>
      </c>
      <c r="BG1219" s="218">
        <f>IF(N1219="zákl. přenesená",J1219,0)</f>
        <v>0</v>
      </c>
      <c r="BH1219" s="218">
        <f>IF(N1219="sníž. přenesená",J1219,0)</f>
        <v>0</v>
      </c>
      <c r="BI1219" s="218">
        <f>IF(N1219="nulová",J1219,0)</f>
        <v>0</v>
      </c>
      <c r="BJ1219" s="19" t="s">
        <v>78</v>
      </c>
      <c r="BK1219" s="218">
        <f>ROUND(I1219*H1219,2)</f>
        <v>0</v>
      </c>
      <c r="BL1219" s="19" t="s">
        <v>266</v>
      </c>
      <c r="BM1219" s="217" t="s">
        <v>2122</v>
      </c>
    </row>
    <row r="1220" s="2" customFormat="1" ht="16.5" customHeight="1">
      <c r="A1220" s="40"/>
      <c r="B1220" s="41"/>
      <c r="C1220" s="206" t="s">
        <v>2123</v>
      </c>
      <c r="D1220" s="206" t="s">
        <v>160</v>
      </c>
      <c r="E1220" s="207" t="s">
        <v>2124</v>
      </c>
      <c r="F1220" s="208" t="s">
        <v>2125</v>
      </c>
      <c r="G1220" s="209" t="s">
        <v>369</v>
      </c>
      <c r="H1220" s="210">
        <v>24</v>
      </c>
      <c r="I1220" s="211"/>
      <c r="J1220" s="212">
        <f>ROUND(I1220*H1220,2)</f>
        <v>0</v>
      </c>
      <c r="K1220" s="208" t="s">
        <v>19</v>
      </c>
      <c r="L1220" s="46"/>
      <c r="M1220" s="213" t="s">
        <v>19</v>
      </c>
      <c r="N1220" s="214" t="s">
        <v>41</v>
      </c>
      <c r="O1220" s="86"/>
      <c r="P1220" s="215">
        <f>O1220*H1220</f>
        <v>0</v>
      </c>
      <c r="Q1220" s="215">
        <v>0</v>
      </c>
      <c r="R1220" s="215">
        <f>Q1220*H1220</f>
        <v>0</v>
      </c>
      <c r="S1220" s="215">
        <v>0</v>
      </c>
      <c r="T1220" s="216">
        <f>S1220*H1220</f>
        <v>0</v>
      </c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  <c r="AR1220" s="217" t="s">
        <v>266</v>
      </c>
      <c r="AT1220" s="217" t="s">
        <v>160</v>
      </c>
      <c r="AU1220" s="217" t="s">
        <v>80</v>
      </c>
      <c r="AY1220" s="19" t="s">
        <v>158</v>
      </c>
      <c r="BE1220" s="218">
        <f>IF(N1220="základní",J1220,0)</f>
        <v>0</v>
      </c>
      <c r="BF1220" s="218">
        <f>IF(N1220="snížená",J1220,0)</f>
        <v>0</v>
      </c>
      <c r="BG1220" s="218">
        <f>IF(N1220="zákl. přenesená",J1220,0)</f>
        <v>0</v>
      </c>
      <c r="BH1220" s="218">
        <f>IF(N1220="sníž. přenesená",J1220,0)</f>
        <v>0</v>
      </c>
      <c r="BI1220" s="218">
        <f>IF(N1220="nulová",J1220,0)</f>
        <v>0</v>
      </c>
      <c r="BJ1220" s="19" t="s">
        <v>78</v>
      </c>
      <c r="BK1220" s="218">
        <f>ROUND(I1220*H1220,2)</f>
        <v>0</v>
      </c>
      <c r="BL1220" s="19" t="s">
        <v>266</v>
      </c>
      <c r="BM1220" s="217" t="s">
        <v>2126</v>
      </c>
    </row>
    <row r="1221" s="2" customFormat="1" ht="16.5" customHeight="1">
      <c r="A1221" s="40"/>
      <c r="B1221" s="41"/>
      <c r="C1221" s="206" t="s">
        <v>2127</v>
      </c>
      <c r="D1221" s="206" t="s">
        <v>160</v>
      </c>
      <c r="E1221" s="207" t="s">
        <v>2128</v>
      </c>
      <c r="F1221" s="208" t="s">
        <v>2129</v>
      </c>
      <c r="G1221" s="209" t="s">
        <v>369</v>
      </c>
      <c r="H1221" s="210">
        <v>2</v>
      </c>
      <c r="I1221" s="211"/>
      <c r="J1221" s="212">
        <f>ROUND(I1221*H1221,2)</f>
        <v>0</v>
      </c>
      <c r="K1221" s="208" t="s">
        <v>19</v>
      </c>
      <c r="L1221" s="46"/>
      <c r="M1221" s="213" t="s">
        <v>19</v>
      </c>
      <c r="N1221" s="214" t="s">
        <v>41</v>
      </c>
      <c r="O1221" s="86"/>
      <c r="P1221" s="215">
        <f>O1221*H1221</f>
        <v>0</v>
      </c>
      <c r="Q1221" s="215">
        <v>0</v>
      </c>
      <c r="R1221" s="215">
        <f>Q1221*H1221</f>
        <v>0</v>
      </c>
      <c r="S1221" s="215">
        <v>0</v>
      </c>
      <c r="T1221" s="216">
        <f>S1221*H1221</f>
        <v>0</v>
      </c>
      <c r="U1221" s="40"/>
      <c r="V1221" s="40"/>
      <c r="W1221" s="40"/>
      <c r="X1221" s="40"/>
      <c r="Y1221" s="40"/>
      <c r="Z1221" s="40"/>
      <c r="AA1221" s="40"/>
      <c r="AB1221" s="40"/>
      <c r="AC1221" s="40"/>
      <c r="AD1221" s="40"/>
      <c r="AE1221" s="40"/>
      <c r="AR1221" s="217" t="s">
        <v>266</v>
      </c>
      <c r="AT1221" s="217" t="s">
        <v>160</v>
      </c>
      <c r="AU1221" s="217" t="s">
        <v>80</v>
      </c>
      <c r="AY1221" s="19" t="s">
        <v>158</v>
      </c>
      <c r="BE1221" s="218">
        <f>IF(N1221="základní",J1221,0)</f>
        <v>0</v>
      </c>
      <c r="BF1221" s="218">
        <f>IF(N1221="snížená",J1221,0)</f>
        <v>0</v>
      </c>
      <c r="BG1221" s="218">
        <f>IF(N1221="zákl. přenesená",J1221,0)</f>
        <v>0</v>
      </c>
      <c r="BH1221" s="218">
        <f>IF(N1221="sníž. přenesená",J1221,0)</f>
        <v>0</v>
      </c>
      <c r="BI1221" s="218">
        <f>IF(N1221="nulová",J1221,0)</f>
        <v>0</v>
      </c>
      <c r="BJ1221" s="19" t="s">
        <v>78</v>
      </c>
      <c r="BK1221" s="218">
        <f>ROUND(I1221*H1221,2)</f>
        <v>0</v>
      </c>
      <c r="BL1221" s="19" t="s">
        <v>266</v>
      </c>
      <c r="BM1221" s="217" t="s">
        <v>2130</v>
      </c>
    </row>
    <row r="1222" s="2" customFormat="1" ht="16.5" customHeight="1">
      <c r="A1222" s="40"/>
      <c r="B1222" s="41"/>
      <c r="C1222" s="206" t="s">
        <v>2131</v>
      </c>
      <c r="D1222" s="206" t="s">
        <v>160</v>
      </c>
      <c r="E1222" s="207" t="s">
        <v>2132</v>
      </c>
      <c r="F1222" s="208" t="s">
        <v>2133</v>
      </c>
      <c r="G1222" s="209" t="s">
        <v>369</v>
      </c>
      <c r="H1222" s="210">
        <v>4</v>
      </c>
      <c r="I1222" s="211"/>
      <c r="J1222" s="212">
        <f>ROUND(I1222*H1222,2)</f>
        <v>0</v>
      </c>
      <c r="K1222" s="208" t="s">
        <v>19</v>
      </c>
      <c r="L1222" s="46"/>
      <c r="M1222" s="213" t="s">
        <v>19</v>
      </c>
      <c r="N1222" s="214" t="s">
        <v>41</v>
      </c>
      <c r="O1222" s="86"/>
      <c r="P1222" s="215">
        <f>O1222*H1222</f>
        <v>0</v>
      </c>
      <c r="Q1222" s="215">
        <v>0</v>
      </c>
      <c r="R1222" s="215">
        <f>Q1222*H1222</f>
        <v>0</v>
      </c>
      <c r="S1222" s="215">
        <v>0</v>
      </c>
      <c r="T1222" s="216">
        <f>S1222*H1222</f>
        <v>0</v>
      </c>
      <c r="U1222" s="40"/>
      <c r="V1222" s="40"/>
      <c r="W1222" s="40"/>
      <c r="X1222" s="40"/>
      <c r="Y1222" s="40"/>
      <c r="Z1222" s="40"/>
      <c r="AA1222" s="40"/>
      <c r="AB1222" s="40"/>
      <c r="AC1222" s="40"/>
      <c r="AD1222" s="40"/>
      <c r="AE1222" s="40"/>
      <c r="AR1222" s="217" t="s">
        <v>266</v>
      </c>
      <c r="AT1222" s="217" t="s">
        <v>160</v>
      </c>
      <c r="AU1222" s="217" t="s">
        <v>80</v>
      </c>
      <c r="AY1222" s="19" t="s">
        <v>158</v>
      </c>
      <c r="BE1222" s="218">
        <f>IF(N1222="základní",J1222,0)</f>
        <v>0</v>
      </c>
      <c r="BF1222" s="218">
        <f>IF(N1222="snížená",J1222,0)</f>
        <v>0</v>
      </c>
      <c r="BG1222" s="218">
        <f>IF(N1222="zákl. přenesená",J1222,0)</f>
        <v>0</v>
      </c>
      <c r="BH1222" s="218">
        <f>IF(N1222="sníž. přenesená",J1222,0)</f>
        <v>0</v>
      </c>
      <c r="BI1222" s="218">
        <f>IF(N1222="nulová",J1222,0)</f>
        <v>0</v>
      </c>
      <c r="BJ1222" s="19" t="s">
        <v>78</v>
      </c>
      <c r="BK1222" s="218">
        <f>ROUND(I1222*H1222,2)</f>
        <v>0</v>
      </c>
      <c r="BL1222" s="19" t="s">
        <v>266</v>
      </c>
      <c r="BM1222" s="217" t="s">
        <v>2134</v>
      </c>
    </row>
    <row r="1223" s="2" customFormat="1" ht="16.5" customHeight="1">
      <c r="A1223" s="40"/>
      <c r="B1223" s="41"/>
      <c r="C1223" s="206" t="s">
        <v>2135</v>
      </c>
      <c r="D1223" s="206" t="s">
        <v>160</v>
      </c>
      <c r="E1223" s="207" t="s">
        <v>2136</v>
      </c>
      <c r="F1223" s="208" t="s">
        <v>2137</v>
      </c>
      <c r="G1223" s="209" t="s">
        <v>369</v>
      </c>
      <c r="H1223" s="210">
        <v>7</v>
      </c>
      <c r="I1223" s="211"/>
      <c r="J1223" s="212">
        <f>ROUND(I1223*H1223,2)</f>
        <v>0</v>
      </c>
      <c r="K1223" s="208" t="s">
        <v>19</v>
      </c>
      <c r="L1223" s="46"/>
      <c r="M1223" s="213" t="s">
        <v>19</v>
      </c>
      <c r="N1223" s="214" t="s">
        <v>41</v>
      </c>
      <c r="O1223" s="86"/>
      <c r="P1223" s="215">
        <f>O1223*H1223</f>
        <v>0</v>
      </c>
      <c r="Q1223" s="215">
        <v>0</v>
      </c>
      <c r="R1223" s="215">
        <f>Q1223*H1223</f>
        <v>0</v>
      </c>
      <c r="S1223" s="215">
        <v>0</v>
      </c>
      <c r="T1223" s="216">
        <f>S1223*H1223</f>
        <v>0</v>
      </c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R1223" s="217" t="s">
        <v>266</v>
      </c>
      <c r="AT1223" s="217" t="s">
        <v>160</v>
      </c>
      <c r="AU1223" s="217" t="s">
        <v>80</v>
      </c>
      <c r="AY1223" s="19" t="s">
        <v>158</v>
      </c>
      <c r="BE1223" s="218">
        <f>IF(N1223="základní",J1223,0)</f>
        <v>0</v>
      </c>
      <c r="BF1223" s="218">
        <f>IF(N1223="snížená",J1223,0)</f>
        <v>0</v>
      </c>
      <c r="BG1223" s="218">
        <f>IF(N1223="zákl. přenesená",J1223,0)</f>
        <v>0</v>
      </c>
      <c r="BH1223" s="218">
        <f>IF(N1223="sníž. přenesená",J1223,0)</f>
        <v>0</v>
      </c>
      <c r="BI1223" s="218">
        <f>IF(N1223="nulová",J1223,0)</f>
        <v>0</v>
      </c>
      <c r="BJ1223" s="19" t="s">
        <v>78</v>
      </c>
      <c r="BK1223" s="218">
        <f>ROUND(I1223*H1223,2)</f>
        <v>0</v>
      </c>
      <c r="BL1223" s="19" t="s">
        <v>266</v>
      </c>
      <c r="BM1223" s="217" t="s">
        <v>2138</v>
      </c>
    </row>
    <row r="1224" s="2" customFormat="1" ht="16.5" customHeight="1">
      <c r="A1224" s="40"/>
      <c r="B1224" s="41"/>
      <c r="C1224" s="206" t="s">
        <v>2139</v>
      </c>
      <c r="D1224" s="206" t="s">
        <v>160</v>
      </c>
      <c r="E1224" s="207" t="s">
        <v>2140</v>
      </c>
      <c r="F1224" s="208" t="s">
        <v>2141</v>
      </c>
      <c r="G1224" s="209" t="s">
        <v>369</v>
      </c>
      <c r="H1224" s="210">
        <v>6</v>
      </c>
      <c r="I1224" s="211"/>
      <c r="J1224" s="212">
        <f>ROUND(I1224*H1224,2)</f>
        <v>0</v>
      </c>
      <c r="K1224" s="208" t="s">
        <v>19</v>
      </c>
      <c r="L1224" s="46"/>
      <c r="M1224" s="213" t="s">
        <v>19</v>
      </c>
      <c r="N1224" s="214" t="s">
        <v>41</v>
      </c>
      <c r="O1224" s="86"/>
      <c r="P1224" s="215">
        <f>O1224*H1224</f>
        <v>0</v>
      </c>
      <c r="Q1224" s="215">
        <v>0</v>
      </c>
      <c r="R1224" s="215">
        <f>Q1224*H1224</f>
        <v>0</v>
      </c>
      <c r="S1224" s="215">
        <v>0</v>
      </c>
      <c r="T1224" s="216">
        <f>S1224*H1224</f>
        <v>0</v>
      </c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  <c r="AR1224" s="217" t="s">
        <v>266</v>
      </c>
      <c r="AT1224" s="217" t="s">
        <v>160</v>
      </c>
      <c r="AU1224" s="217" t="s">
        <v>80</v>
      </c>
      <c r="AY1224" s="19" t="s">
        <v>158</v>
      </c>
      <c r="BE1224" s="218">
        <f>IF(N1224="základní",J1224,0)</f>
        <v>0</v>
      </c>
      <c r="BF1224" s="218">
        <f>IF(N1224="snížená",J1224,0)</f>
        <v>0</v>
      </c>
      <c r="BG1224" s="218">
        <f>IF(N1224="zákl. přenesená",J1224,0)</f>
        <v>0</v>
      </c>
      <c r="BH1224" s="218">
        <f>IF(N1224="sníž. přenesená",J1224,0)</f>
        <v>0</v>
      </c>
      <c r="BI1224" s="218">
        <f>IF(N1224="nulová",J1224,0)</f>
        <v>0</v>
      </c>
      <c r="BJ1224" s="19" t="s">
        <v>78</v>
      </c>
      <c r="BK1224" s="218">
        <f>ROUND(I1224*H1224,2)</f>
        <v>0</v>
      </c>
      <c r="BL1224" s="19" t="s">
        <v>266</v>
      </c>
      <c r="BM1224" s="217" t="s">
        <v>2142</v>
      </c>
    </row>
    <row r="1225" s="2" customFormat="1" ht="16.5" customHeight="1">
      <c r="A1225" s="40"/>
      <c r="B1225" s="41"/>
      <c r="C1225" s="206" t="s">
        <v>2143</v>
      </c>
      <c r="D1225" s="206" t="s">
        <v>160</v>
      </c>
      <c r="E1225" s="207" t="s">
        <v>2144</v>
      </c>
      <c r="F1225" s="208" t="s">
        <v>2145</v>
      </c>
      <c r="G1225" s="209" t="s">
        <v>369</v>
      </c>
      <c r="H1225" s="210">
        <v>20</v>
      </c>
      <c r="I1225" s="211"/>
      <c r="J1225" s="212">
        <f>ROUND(I1225*H1225,2)</f>
        <v>0</v>
      </c>
      <c r="K1225" s="208" t="s">
        <v>19</v>
      </c>
      <c r="L1225" s="46"/>
      <c r="M1225" s="213" t="s">
        <v>19</v>
      </c>
      <c r="N1225" s="214" t="s">
        <v>41</v>
      </c>
      <c r="O1225" s="86"/>
      <c r="P1225" s="215">
        <f>O1225*H1225</f>
        <v>0</v>
      </c>
      <c r="Q1225" s="215">
        <v>0</v>
      </c>
      <c r="R1225" s="215">
        <f>Q1225*H1225</f>
        <v>0</v>
      </c>
      <c r="S1225" s="215">
        <v>0</v>
      </c>
      <c r="T1225" s="216">
        <f>S1225*H1225</f>
        <v>0</v>
      </c>
      <c r="U1225" s="40"/>
      <c r="V1225" s="40"/>
      <c r="W1225" s="40"/>
      <c r="X1225" s="40"/>
      <c r="Y1225" s="40"/>
      <c r="Z1225" s="40"/>
      <c r="AA1225" s="40"/>
      <c r="AB1225" s="40"/>
      <c r="AC1225" s="40"/>
      <c r="AD1225" s="40"/>
      <c r="AE1225" s="40"/>
      <c r="AR1225" s="217" t="s">
        <v>266</v>
      </c>
      <c r="AT1225" s="217" t="s">
        <v>160</v>
      </c>
      <c r="AU1225" s="217" t="s">
        <v>80</v>
      </c>
      <c r="AY1225" s="19" t="s">
        <v>158</v>
      </c>
      <c r="BE1225" s="218">
        <f>IF(N1225="základní",J1225,0)</f>
        <v>0</v>
      </c>
      <c r="BF1225" s="218">
        <f>IF(N1225="snížená",J1225,0)</f>
        <v>0</v>
      </c>
      <c r="BG1225" s="218">
        <f>IF(N1225="zákl. přenesená",J1225,0)</f>
        <v>0</v>
      </c>
      <c r="BH1225" s="218">
        <f>IF(N1225="sníž. přenesená",J1225,0)</f>
        <v>0</v>
      </c>
      <c r="BI1225" s="218">
        <f>IF(N1225="nulová",J1225,0)</f>
        <v>0</v>
      </c>
      <c r="BJ1225" s="19" t="s">
        <v>78</v>
      </c>
      <c r="BK1225" s="218">
        <f>ROUND(I1225*H1225,2)</f>
        <v>0</v>
      </c>
      <c r="BL1225" s="19" t="s">
        <v>266</v>
      </c>
      <c r="BM1225" s="217" t="s">
        <v>2146</v>
      </c>
    </row>
    <row r="1226" s="2" customFormat="1" ht="24.15" customHeight="1">
      <c r="A1226" s="40"/>
      <c r="B1226" s="41"/>
      <c r="C1226" s="206" t="s">
        <v>2147</v>
      </c>
      <c r="D1226" s="206" t="s">
        <v>160</v>
      </c>
      <c r="E1226" s="207" t="s">
        <v>2148</v>
      </c>
      <c r="F1226" s="208" t="s">
        <v>2149</v>
      </c>
      <c r="G1226" s="209" t="s">
        <v>236</v>
      </c>
      <c r="H1226" s="210">
        <v>2.254</v>
      </c>
      <c r="I1226" s="211"/>
      <c r="J1226" s="212">
        <f>ROUND(I1226*H1226,2)</f>
        <v>0</v>
      </c>
      <c r="K1226" s="208" t="s">
        <v>19</v>
      </c>
      <c r="L1226" s="46"/>
      <c r="M1226" s="213" t="s">
        <v>19</v>
      </c>
      <c r="N1226" s="214" t="s">
        <v>41</v>
      </c>
      <c r="O1226" s="86"/>
      <c r="P1226" s="215">
        <f>O1226*H1226</f>
        <v>0</v>
      </c>
      <c r="Q1226" s="215">
        <v>0</v>
      </c>
      <c r="R1226" s="215">
        <f>Q1226*H1226</f>
        <v>0</v>
      </c>
      <c r="S1226" s="215">
        <v>0</v>
      </c>
      <c r="T1226" s="216">
        <f>S1226*H1226</f>
        <v>0</v>
      </c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R1226" s="217" t="s">
        <v>266</v>
      </c>
      <c r="AT1226" s="217" t="s">
        <v>160</v>
      </c>
      <c r="AU1226" s="217" t="s">
        <v>80</v>
      </c>
      <c r="AY1226" s="19" t="s">
        <v>158</v>
      </c>
      <c r="BE1226" s="218">
        <f>IF(N1226="základní",J1226,0)</f>
        <v>0</v>
      </c>
      <c r="BF1226" s="218">
        <f>IF(N1226="snížená",J1226,0)</f>
        <v>0</v>
      </c>
      <c r="BG1226" s="218">
        <f>IF(N1226="zákl. přenesená",J1226,0)</f>
        <v>0</v>
      </c>
      <c r="BH1226" s="218">
        <f>IF(N1226="sníž. přenesená",J1226,0)</f>
        <v>0</v>
      </c>
      <c r="BI1226" s="218">
        <f>IF(N1226="nulová",J1226,0)</f>
        <v>0</v>
      </c>
      <c r="BJ1226" s="19" t="s">
        <v>78</v>
      </c>
      <c r="BK1226" s="218">
        <f>ROUND(I1226*H1226,2)</f>
        <v>0</v>
      </c>
      <c r="BL1226" s="19" t="s">
        <v>266</v>
      </c>
      <c r="BM1226" s="217" t="s">
        <v>2150</v>
      </c>
    </row>
    <row r="1227" s="12" customFormat="1" ht="22.8" customHeight="1">
      <c r="A1227" s="12"/>
      <c r="B1227" s="190"/>
      <c r="C1227" s="191"/>
      <c r="D1227" s="192" t="s">
        <v>69</v>
      </c>
      <c r="E1227" s="204" t="s">
        <v>2151</v>
      </c>
      <c r="F1227" s="204" t="s">
        <v>2152</v>
      </c>
      <c r="G1227" s="191"/>
      <c r="H1227" s="191"/>
      <c r="I1227" s="194"/>
      <c r="J1227" s="205">
        <f>BK1227</f>
        <v>0</v>
      </c>
      <c r="K1227" s="191"/>
      <c r="L1227" s="196"/>
      <c r="M1227" s="197"/>
      <c r="N1227" s="198"/>
      <c r="O1227" s="198"/>
      <c r="P1227" s="199">
        <f>SUM(P1228:P1246)</f>
        <v>0</v>
      </c>
      <c r="Q1227" s="198"/>
      <c r="R1227" s="199">
        <f>SUM(R1228:R1246)</f>
        <v>5.3507679999999995</v>
      </c>
      <c r="S1227" s="198"/>
      <c r="T1227" s="200">
        <f>SUM(T1228:T1246)</f>
        <v>2.3287599999999999</v>
      </c>
      <c r="U1227" s="12"/>
      <c r="V1227" s="12"/>
      <c r="W1227" s="12"/>
      <c r="X1227" s="12"/>
      <c r="Y1227" s="12"/>
      <c r="Z1227" s="12"/>
      <c r="AA1227" s="12"/>
      <c r="AB1227" s="12"/>
      <c r="AC1227" s="12"/>
      <c r="AD1227" s="12"/>
      <c r="AE1227" s="12"/>
      <c r="AR1227" s="201" t="s">
        <v>80</v>
      </c>
      <c r="AT1227" s="202" t="s">
        <v>69</v>
      </c>
      <c r="AU1227" s="202" t="s">
        <v>78</v>
      </c>
      <c r="AY1227" s="201" t="s">
        <v>158</v>
      </c>
      <c r="BK1227" s="203">
        <f>SUM(BK1228:BK1246)</f>
        <v>0</v>
      </c>
    </row>
    <row r="1228" s="2" customFormat="1" ht="16.5" customHeight="1">
      <c r="A1228" s="40"/>
      <c r="B1228" s="41"/>
      <c r="C1228" s="206" t="s">
        <v>2153</v>
      </c>
      <c r="D1228" s="206" t="s">
        <v>160</v>
      </c>
      <c r="E1228" s="207" t="s">
        <v>2154</v>
      </c>
      <c r="F1228" s="208" t="s">
        <v>2155</v>
      </c>
      <c r="G1228" s="209" t="s">
        <v>255</v>
      </c>
      <c r="H1228" s="210">
        <v>28</v>
      </c>
      <c r="I1228" s="211"/>
      <c r="J1228" s="212">
        <f>ROUND(I1228*H1228,2)</f>
        <v>0</v>
      </c>
      <c r="K1228" s="208" t="s">
        <v>164</v>
      </c>
      <c r="L1228" s="46"/>
      <c r="M1228" s="213" t="s">
        <v>19</v>
      </c>
      <c r="N1228" s="214" t="s">
        <v>41</v>
      </c>
      <c r="O1228" s="86"/>
      <c r="P1228" s="215">
        <f>O1228*H1228</f>
        <v>0</v>
      </c>
      <c r="Q1228" s="215">
        <v>0</v>
      </c>
      <c r="R1228" s="215">
        <f>Q1228*H1228</f>
        <v>0</v>
      </c>
      <c r="S1228" s="215">
        <v>0.083169999999999994</v>
      </c>
      <c r="T1228" s="216">
        <f>S1228*H1228</f>
        <v>2.3287599999999999</v>
      </c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  <c r="AR1228" s="217" t="s">
        <v>266</v>
      </c>
      <c r="AT1228" s="217" t="s">
        <v>160</v>
      </c>
      <c r="AU1228" s="217" t="s">
        <v>80</v>
      </c>
      <c r="AY1228" s="19" t="s">
        <v>158</v>
      </c>
      <c r="BE1228" s="218">
        <f>IF(N1228="základní",J1228,0)</f>
        <v>0</v>
      </c>
      <c r="BF1228" s="218">
        <f>IF(N1228="snížená",J1228,0)</f>
        <v>0</v>
      </c>
      <c r="BG1228" s="218">
        <f>IF(N1228="zákl. přenesená",J1228,0)</f>
        <v>0</v>
      </c>
      <c r="BH1228" s="218">
        <f>IF(N1228="sníž. přenesená",J1228,0)</f>
        <v>0</v>
      </c>
      <c r="BI1228" s="218">
        <f>IF(N1228="nulová",J1228,0)</f>
        <v>0</v>
      </c>
      <c r="BJ1228" s="19" t="s">
        <v>78</v>
      </c>
      <c r="BK1228" s="218">
        <f>ROUND(I1228*H1228,2)</f>
        <v>0</v>
      </c>
      <c r="BL1228" s="19" t="s">
        <v>266</v>
      </c>
      <c r="BM1228" s="217" t="s">
        <v>2156</v>
      </c>
    </row>
    <row r="1229" s="2" customFormat="1">
      <c r="A1229" s="40"/>
      <c r="B1229" s="41"/>
      <c r="C1229" s="42"/>
      <c r="D1229" s="219" t="s">
        <v>167</v>
      </c>
      <c r="E1229" s="42"/>
      <c r="F1229" s="220" t="s">
        <v>2157</v>
      </c>
      <c r="G1229" s="42"/>
      <c r="H1229" s="42"/>
      <c r="I1229" s="221"/>
      <c r="J1229" s="42"/>
      <c r="K1229" s="42"/>
      <c r="L1229" s="46"/>
      <c r="M1229" s="222"/>
      <c r="N1229" s="223"/>
      <c r="O1229" s="86"/>
      <c r="P1229" s="86"/>
      <c r="Q1229" s="86"/>
      <c r="R1229" s="86"/>
      <c r="S1229" s="86"/>
      <c r="T1229" s="87"/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T1229" s="19" t="s">
        <v>167</v>
      </c>
      <c r="AU1229" s="19" t="s">
        <v>80</v>
      </c>
    </row>
    <row r="1230" s="13" customFormat="1">
      <c r="A1230" s="13"/>
      <c r="B1230" s="224"/>
      <c r="C1230" s="225"/>
      <c r="D1230" s="226" t="s">
        <v>169</v>
      </c>
      <c r="E1230" s="227" t="s">
        <v>19</v>
      </c>
      <c r="F1230" s="228" t="s">
        <v>2158</v>
      </c>
      <c r="G1230" s="225"/>
      <c r="H1230" s="227" t="s">
        <v>19</v>
      </c>
      <c r="I1230" s="229"/>
      <c r="J1230" s="225"/>
      <c r="K1230" s="225"/>
      <c r="L1230" s="230"/>
      <c r="M1230" s="231"/>
      <c r="N1230" s="232"/>
      <c r="O1230" s="232"/>
      <c r="P1230" s="232"/>
      <c r="Q1230" s="232"/>
      <c r="R1230" s="232"/>
      <c r="S1230" s="232"/>
      <c r="T1230" s="23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34" t="s">
        <v>169</v>
      </c>
      <c r="AU1230" s="234" t="s">
        <v>80</v>
      </c>
      <c r="AV1230" s="13" t="s">
        <v>78</v>
      </c>
      <c r="AW1230" s="13" t="s">
        <v>32</v>
      </c>
      <c r="AX1230" s="13" t="s">
        <v>70</v>
      </c>
      <c r="AY1230" s="234" t="s">
        <v>158</v>
      </c>
    </row>
    <row r="1231" s="14" customFormat="1">
      <c r="A1231" s="14"/>
      <c r="B1231" s="235"/>
      <c r="C1231" s="236"/>
      <c r="D1231" s="226" t="s">
        <v>169</v>
      </c>
      <c r="E1231" s="237" t="s">
        <v>19</v>
      </c>
      <c r="F1231" s="238" t="s">
        <v>337</v>
      </c>
      <c r="G1231" s="236"/>
      <c r="H1231" s="239">
        <v>28</v>
      </c>
      <c r="I1231" s="240"/>
      <c r="J1231" s="236"/>
      <c r="K1231" s="236"/>
      <c r="L1231" s="241"/>
      <c r="M1231" s="242"/>
      <c r="N1231" s="243"/>
      <c r="O1231" s="243"/>
      <c r="P1231" s="243"/>
      <c r="Q1231" s="243"/>
      <c r="R1231" s="243"/>
      <c r="S1231" s="243"/>
      <c r="T1231" s="24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45" t="s">
        <v>169</v>
      </c>
      <c r="AU1231" s="245" t="s">
        <v>80</v>
      </c>
      <c r="AV1231" s="14" t="s">
        <v>80</v>
      </c>
      <c r="AW1231" s="14" t="s">
        <v>32</v>
      </c>
      <c r="AX1231" s="14" t="s">
        <v>78</v>
      </c>
      <c r="AY1231" s="245" t="s">
        <v>158</v>
      </c>
    </row>
    <row r="1232" s="2" customFormat="1" ht="16.5" customHeight="1">
      <c r="A1232" s="40"/>
      <c r="B1232" s="41"/>
      <c r="C1232" s="206" t="s">
        <v>2159</v>
      </c>
      <c r="D1232" s="206" t="s">
        <v>160</v>
      </c>
      <c r="E1232" s="207" t="s">
        <v>2160</v>
      </c>
      <c r="F1232" s="208" t="s">
        <v>2161</v>
      </c>
      <c r="G1232" s="209" t="s">
        <v>249</v>
      </c>
      <c r="H1232" s="210">
        <v>78</v>
      </c>
      <c r="I1232" s="211"/>
      <c r="J1232" s="212">
        <f>ROUND(I1232*H1232,2)</f>
        <v>0</v>
      </c>
      <c r="K1232" s="208" t="s">
        <v>164</v>
      </c>
      <c r="L1232" s="46"/>
      <c r="M1232" s="213" t="s">
        <v>19</v>
      </c>
      <c r="N1232" s="214" t="s">
        <v>41</v>
      </c>
      <c r="O1232" s="86"/>
      <c r="P1232" s="215">
        <f>O1232*H1232</f>
        <v>0</v>
      </c>
      <c r="Q1232" s="215">
        <v>0.00073999999999999999</v>
      </c>
      <c r="R1232" s="215">
        <f>Q1232*H1232</f>
        <v>0.05772</v>
      </c>
      <c r="S1232" s="215">
        <v>0</v>
      </c>
      <c r="T1232" s="216">
        <f>S1232*H1232</f>
        <v>0</v>
      </c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  <c r="AR1232" s="217" t="s">
        <v>266</v>
      </c>
      <c r="AT1232" s="217" t="s">
        <v>160</v>
      </c>
      <c r="AU1232" s="217" t="s">
        <v>80</v>
      </c>
      <c r="AY1232" s="19" t="s">
        <v>158</v>
      </c>
      <c r="BE1232" s="218">
        <f>IF(N1232="základní",J1232,0)</f>
        <v>0</v>
      </c>
      <c r="BF1232" s="218">
        <f>IF(N1232="snížená",J1232,0)</f>
        <v>0</v>
      </c>
      <c r="BG1232" s="218">
        <f>IF(N1232="zákl. přenesená",J1232,0)</f>
        <v>0</v>
      </c>
      <c r="BH1232" s="218">
        <f>IF(N1232="sníž. přenesená",J1232,0)</f>
        <v>0</v>
      </c>
      <c r="BI1232" s="218">
        <f>IF(N1232="nulová",J1232,0)</f>
        <v>0</v>
      </c>
      <c r="BJ1232" s="19" t="s">
        <v>78</v>
      </c>
      <c r="BK1232" s="218">
        <f>ROUND(I1232*H1232,2)</f>
        <v>0</v>
      </c>
      <c r="BL1232" s="19" t="s">
        <v>266</v>
      </c>
      <c r="BM1232" s="217" t="s">
        <v>2162</v>
      </c>
    </row>
    <row r="1233" s="2" customFormat="1">
      <c r="A1233" s="40"/>
      <c r="B1233" s="41"/>
      <c r="C1233" s="42"/>
      <c r="D1233" s="219" t="s">
        <v>167</v>
      </c>
      <c r="E1233" s="42"/>
      <c r="F1233" s="220" t="s">
        <v>2163</v>
      </c>
      <c r="G1233" s="42"/>
      <c r="H1233" s="42"/>
      <c r="I1233" s="221"/>
      <c r="J1233" s="42"/>
      <c r="K1233" s="42"/>
      <c r="L1233" s="46"/>
      <c r="M1233" s="222"/>
      <c r="N1233" s="223"/>
      <c r="O1233" s="86"/>
      <c r="P1233" s="86"/>
      <c r="Q1233" s="86"/>
      <c r="R1233" s="86"/>
      <c r="S1233" s="86"/>
      <c r="T1233" s="87"/>
      <c r="U1233" s="40"/>
      <c r="V1233" s="40"/>
      <c r="W1233" s="40"/>
      <c r="X1233" s="40"/>
      <c r="Y1233" s="40"/>
      <c r="Z1233" s="40"/>
      <c r="AA1233" s="40"/>
      <c r="AB1233" s="40"/>
      <c r="AC1233" s="40"/>
      <c r="AD1233" s="40"/>
      <c r="AE1233" s="40"/>
      <c r="AT1233" s="19" t="s">
        <v>167</v>
      </c>
      <c r="AU1233" s="19" t="s">
        <v>80</v>
      </c>
    </row>
    <row r="1234" s="14" customFormat="1">
      <c r="A1234" s="14"/>
      <c r="B1234" s="235"/>
      <c r="C1234" s="236"/>
      <c r="D1234" s="226" t="s">
        <v>169</v>
      </c>
      <c r="E1234" s="237" t="s">
        <v>19</v>
      </c>
      <c r="F1234" s="238" t="s">
        <v>2164</v>
      </c>
      <c r="G1234" s="236"/>
      <c r="H1234" s="239">
        <v>78</v>
      </c>
      <c r="I1234" s="240"/>
      <c r="J1234" s="236"/>
      <c r="K1234" s="236"/>
      <c r="L1234" s="241"/>
      <c r="M1234" s="242"/>
      <c r="N1234" s="243"/>
      <c r="O1234" s="243"/>
      <c r="P1234" s="243"/>
      <c r="Q1234" s="243"/>
      <c r="R1234" s="243"/>
      <c r="S1234" s="243"/>
      <c r="T1234" s="24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45" t="s">
        <v>169</v>
      </c>
      <c r="AU1234" s="245" t="s">
        <v>80</v>
      </c>
      <c r="AV1234" s="14" t="s">
        <v>80</v>
      </c>
      <c r="AW1234" s="14" t="s">
        <v>32</v>
      </c>
      <c r="AX1234" s="14" t="s">
        <v>78</v>
      </c>
      <c r="AY1234" s="245" t="s">
        <v>158</v>
      </c>
    </row>
    <row r="1235" s="2" customFormat="1" ht="16.5" customHeight="1">
      <c r="A1235" s="40"/>
      <c r="B1235" s="41"/>
      <c r="C1235" s="257" t="s">
        <v>2165</v>
      </c>
      <c r="D1235" s="257" t="s">
        <v>261</v>
      </c>
      <c r="E1235" s="258" t="s">
        <v>2166</v>
      </c>
      <c r="F1235" s="259" t="s">
        <v>2167</v>
      </c>
      <c r="G1235" s="260" t="s">
        <v>249</v>
      </c>
      <c r="H1235" s="261">
        <v>85.799999999999997</v>
      </c>
      <c r="I1235" s="262"/>
      <c r="J1235" s="263">
        <f>ROUND(I1235*H1235,2)</f>
        <v>0</v>
      </c>
      <c r="K1235" s="259" t="s">
        <v>164</v>
      </c>
      <c r="L1235" s="264"/>
      <c r="M1235" s="265" t="s">
        <v>19</v>
      </c>
      <c r="N1235" s="266" t="s">
        <v>41</v>
      </c>
      <c r="O1235" s="86"/>
      <c r="P1235" s="215">
        <f>O1235*H1235</f>
        <v>0</v>
      </c>
      <c r="Q1235" s="215">
        <v>0.00264</v>
      </c>
      <c r="R1235" s="215">
        <f>Q1235*H1235</f>
        <v>0.22651199999999999</v>
      </c>
      <c r="S1235" s="215">
        <v>0</v>
      </c>
      <c r="T1235" s="216">
        <f>S1235*H1235</f>
        <v>0</v>
      </c>
      <c r="U1235" s="40"/>
      <c r="V1235" s="40"/>
      <c r="W1235" s="40"/>
      <c r="X1235" s="40"/>
      <c r="Y1235" s="40"/>
      <c r="Z1235" s="40"/>
      <c r="AA1235" s="40"/>
      <c r="AB1235" s="40"/>
      <c r="AC1235" s="40"/>
      <c r="AD1235" s="40"/>
      <c r="AE1235" s="40"/>
      <c r="AR1235" s="217" t="s">
        <v>360</v>
      </c>
      <c r="AT1235" s="217" t="s">
        <v>261</v>
      </c>
      <c r="AU1235" s="217" t="s">
        <v>80</v>
      </c>
      <c r="AY1235" s="19" t="s">
        <v>158</v>
      </c>
      <c r="BE1235" s="218">
        <f>IF(N1235="základní",J1235,0)</f>
        <v>0</v>
      </c>
      <c r="BF1235" s="218">
        <f>IF(N1235="snížená",J1235,0)</f>
        <v>0</v>
      </c>
      <c r="BG1235" s="218">
        <f>IF(N1235="zákl. přenesená",J1235,0)</f>
        <v>0</v>
      </c>
      <c r="BH1235" s="218">
        <f>IF(N1235="sníž. přenesená",J1235,0)</f>
        <v>0</v>
      </c>
      <c r="BI1235" s="218">
        <f>IF(N1235="nulová",J1235,0)</f>
        <v>0</v>
      </c>
      <c r="BJ1235" s="19" t="s">
        <v>78</v>
      </c>
      <c r="BK1235" s="218">
        <f>ROUND(I1235*H1235,2)</f>
        <v>0</v>
      </c>
      <c r="BL1235" s="19" t="s">
        <v>266</v>
      </c>
      <c r="BM1235" s="217" t="s">
        <v>2168</v>
      </c>
    </row>
    <row r="1236" s="14" customFormat="1">
      <c r="A1236" s="14"/>
      <c r="B1236" s="235"/>
      <c r="C1236" s="236"/>
      <c r="D1236" s="226" t="s">
        <v>169</v>
      </c>
      <c r="E1236" s="236"/>
      <c r="F1236" s="238" t="s">
        <v>2169</v>
      </c>
      <c r="G1236" s="236"/>
      <c r="H1236" s="239">
        <v>85.799999999999997</v>
      </c>
      <c r="I1236" s="240"/>
      <c r="J1236" s="236"/>
      <c r="K1236" s="236"/>
      <c r="L1236" s="241"/>
      <c r="M1236" s="242"/>
      <c r="N1236" s="243"/>
      <c r="O1236" s="243"/>
      <c r="P1236" s="243"/>
      <c r="Q1236" s="243"/>
      <c r="R1236" s="243"/>
      <c r="S1236" s="243"/>
      <c r="T1236" s="244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45" t="s">
        <v>169</v>
      </c>
      <c r="AU1236" s="245" t="s">
        <v>80</v>
      </c>
      <c r="AV1236" s="14" t="s">
        <v>80</v>
      </c>
      <c r="AW1236" s="14" t="s">
        <v>4</v>
      </c>
      <c r="AX1236" s="14" t="s">
        <v>78</v>
      </c>
      <c r="AY1236" s="245" t="s">
        <v>158</v>
      </c>
    </row>
    <row r="1237" s="2" customFormat="1" ht="16.5" customHeight="1">
      <c r="A1237" s="40"/>
      <c r="B1237" s="41"/>
      <c r="C1237" s="206" t="s">
        <v>2170</v>
      </c>
      <c r="D1237" s="206" t="s">
        <v>160</v>
      </c>
      <c r="E1237" s="207" t="s">
        <v>2171</v>
      </c>
      <c r="F1237" s="208" t="s">
        <v>2172</v>
      </c>
      <c r="G1237" s="209" t="s">
        <v>255</v>
      </c>
      <c r="H1237" s="210">
        <v>166</v>
      </c>
      <c r="I1237" s="211"/>
      <c r="J1237" s="212">
        <f>ROUND(I1237*H1237,2)</f>
        <v>0</v>
      </c>
      <c r="K1237" s="208" t="s">
        <v>164</v>
      </c>
      <c r="L1237" s="46"/>
      <c r="M1237" s="213" t="s">
        <v>19</v>
      </c>
      <c r="N1237" s="214" t="s">
        <v>41</v>
      </c>
      <c r="O1237" s="86"/>
      <c r="P1237" s="215">
        <f>O1237*H1237</f>
        <v>0</v>
      </c>
      <c r="Q1237" s="215">
        <v>0.0059959999999999996</v>
      </c>
      <c r="R1237" s="215">
        <f>Q1237*H1237</f>
        <v>0.99533599999999989</v>
      </c>
      <c r="S1237" s="215">
        <v>0</v>
      </c>
      <c r="T1237" s="216">
        <f>S1237*H1237</f>
        <v>0</v>
      </c>
      <c r="U1237" s="40"/>
      <c r="V1237" s="40"/>
      <c r="W1237" s="40"/>
      <c r="X1237" s="40"/>
      <c r="Y1237" s="40"/>
      <c r="Z1237" s="40"/>
      <c r="AA1237" s="40"/>
      <c r="AB1237" s="40"/>
      <c r="AC1237" s="40"/>
      <c r="AD1237" s="40"/>
      <c r="AE1237" s="40"/>
      <c r="AR1237" s="217" t="s">
        <v>266</v>
      </c>
      <c r="AT1237" s="217" t="s">
        <v>160</v>
      </c>
      <c r="AU1237" s="217" t="s">
        <v>80</v>
      </c>
      <c r="AY1237" s="19" t="s">
        <v>158</v>
      </c>
      <c r="BE1237" s="218">
        <f>IF(N1237="základní",J1237,0)</f>
        <v>0</v>
      </c>
      <c r="BF1237" s="218">
        <f>IF(N1237="snížená",J1237,0)</f>
        <v>0</v>
      </c>
      <c r="BG1237" s="218">
        <f>IF(N1237="zákl. přenesená",J1237,0)</f>
        <v>0</v>
      </c>
      <c r="BH1237" s="218">
        <f>IF(N1237="sníž. přenesená",J1237,0)</f>
        <v>0</v>
      </c>
      <c r="BI1237" s="218">
        <f>IF(N1237="nulová",J1237,0)</f>
        <v>0</v>
      </c>
      <c r="BJ1237" s="19" t="s">
        <v>78</v>
      </c>
      <c r="BK1237" s="218">
        <f>ROUND(I1237*H1237,2)</f>
        <v>0</v>
      </c>
      <c r="BL1237" s="19" t="s">
        <v>266</v>
      </c>
      <c r="BM1237" s="217" t="s">
        <v>2173</v>
      </c>
    </row>
    <row r="1238" s="2" customFormat="1">
      <c r="A1238" s="40"/>
      <c r="B1238" s="41"/>
      <c r="C1238" s="42"/>
      <c r="D1238" s="219" t="s">
        <v>167</v>
      </c>
      <c r="E1238" s="42"/>
      <c r="F1238" s="220" t="s">
        <v>2174</v>
      </c>
      <c r="G1238" s="42"/>
      <c r="H1238" s="42"/>
      <c r="I1238" s="221"/>
      <c r="J1238" s="42"/>
      <c r="K1238" s="42"/>
      <c r="L1238" s="46"/>
      <c r="M1238" s="222"/>
      <c r="N1238" s="223"/>
      <c r="O1238" s="86"/>
      <c r="P1238" s="86"/>
      <c r="Q1238" s="86"/>
      <c r="R1238" s="86"/>
      <c r="S1238" s="86"/>
      <c r="T1238" s="87"/>
      <c r="U1238" s="40"/>
      <c r="V1238" s="40"/>
      <c r="W1238" s="40"/>
      <c r="X1238" s="40"/>
      <c r="Y1238" s="40"/>
      <c r="Z1238" s="40"/>
      <c r="AA1238" s="40"/>
      <c r="AB1238" s="40"/>
      <c r="AC1238" s="40"/>
      <c r="AD1238" s="40"/>
      <c r="AE1238" s="40"/>
      <c r="AT1238" s="19" t="s">
        <v>167</v>
      </c>
      <c r="AU1238" s="19" t="s">
        <v>80</v>
      </c>
    </row>
    <row r="1239" s="14" customFormat="1">
      <c r="A1239" s="14"/>
      <c r="B1239" s="235"/>
      <c r="C1239" s="236"/>
      <c r="D1239" s="226" t="s">
        <v>169</v>
      </c>
      <c r="E1239" s="237" t="s">
        <v>19</v>
      </c>
      <c r="F1239" s="238" t="s">
        <v>2175</v>
      </c>
      <c r="G1239" s="236"/>
      <c r="H1239" s="239">
        <v>166</v>
      </c>
      <c r="I1239" s="240"/>
      <c r="J1239" s="236"/>
      <c r="K1239" s="236"/>
      <c r="L1239" s="241"/>
      <c r="M1239" s="242"/>
      <c r="N1239" s="243"/>
      <c r="O1239" s="243"/>
      <c r="P1239" s="243"/>
      <c r="Q1239" s="243"/>
      <c r="R1239" s="243"/>
      <c r="S1239" s="243"/>
      <c r="T1239" s="24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45" t="s">
        <v>169</v>
      </c>
      <c r="AU1239" s="245" t="s">
        <v>80</v>
      </c>
      <c r="AV1239" s="14" t="s">
        <v>80</v>
      </c>
      <c r="AW1239" s="14" t="s">
        <v>32</v>
      </c>
      <c r="AX1239" s="14" t="s">
        <v>78</v>
      </c>
      <c r="AY1239" s="245" t="s">
        <v>158</v>
      </c>
    </row>
    <row r="1240" s="2" customFormat="1" ht="16.5" customHeight="1">
      <c r="A1240" s="40"/>
      <c r="B1240" s="41"/>
      <c r="C1240" s="257" t="s">
        <v>2176</v>
      </c>
      <c r="D1240" s="257" t="s">
        <v>261</v>
      </c>
      <c r="E1240" s="258" t="s">
        <v>2177</v>
      </c>
      <c r="F1240" s="259" t="s">
        <v>2178</v>
      </c>
      <c r="G1240" s="260" t="s">
        <v>255</v>
      </c>
      <c r="H1240" s="261">
        <v>182.59999999999999</v>
      </c>
      <c r="I1240" s="262"/>
      <c r="J1240" s="263">
        <f>ROUND(I1240*H1240,2)</f>
        <v>0</v>
      </c>
      <c r="K1240" s="259" t="s">
        <v>164</v>
      </c>
      <c r="L1240" s="264"/>
      <c r="M1240" s="265" t="s">
        <v>19</v>
      </c>
      <c r="N1240" s="266" t="s">
        <v>41</v>
      </c>
      <c r="O1240" s="86"/>
      <c r="P1240" s="215">
        <f>O1240*H1240</f>
        <v>0</v>
      </c>
      <c r="Q1240" s="215">
        <v>0.021999999999999999</v>
      </c>
      <c r="R1240" s="215">
        <f>Q1240*H1240</f>
        <v>4.0171999999999999</v>
      </c>
      <c r="S1240" s="215">
        <v>0</v>
      </c>
      <c r="T1240" s="216">
        <f>S1240*H1240</f>
        <v>0</v>
      </c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  <c r="AR1240" s="217" t="s">
        <v>360</v>
      </c>
      <c r="AT1240" s="217" t="s">
        <v>261</v>
      </c>
      <c r="AU1240" s="217" t="s">
        <v>80</v>
      </c>
      <c r="AY1240" s="19" t="s">
        <v>158</v>
      </c>
      <c r="BE1240" s="218">
        <f>IF(N1240="základní",J1240,0)</f>
        <v>0</v>
      </c>
      <c r="BF1240" s="218">
        <f>IF(N1240="snížená",J1240,0)</f>
        <v>0</v>
      </c>
      <c r="BG1240" s="218">
        <f>IF(N1240="zákl. přenesená",J1240,0)</f>
        <v>0</v>
      </c>
      <c r="BH1240" s="218">
        <f>IF(N1240="sníž. přenesená",J1240,0)</f>
        <v>0</v>
      </c>
      <c r="BI1240" s="218">
        <f>IF(N1240="nulová",J1240,0)</f>
        <v>0</v>
      </c>
      <c r="BJ1240" s="19" t="s">
        <v>78</v>
      </c>
      <c r="BK1240" s="218">
        <f>ROUND(I1240*H1240,2)</f>
        <v>0</v>
      </c>
      <c r="BL1240" s="19" t="s">
        <v>266</v>
      </c>
      <c r="BM1240" s="217" t="s">
        <v>2179</v>
      </c>
    </row>
    <row r="1241" s="14" customFormat="1">
      <c r="A1241" s="14"/>
      <c r="B1241" s="235"/>
      <c r="C1241" s="236"/>
      <c r="D1241" s="226" t="s">
        <v>169</v>
      </c>
      <c r="E1241" s="236"/>
      <c r="F1241" s="238" t="s">
        <v>2180</v>
      </c>
      <c r="G1241" s="236"/>
      <c r="H1241" s="239">
        <v>182.59999999999999</v>
      </c>
      <c r="I1241" s="240"/>
      <c r="J1241" s="236"/>
      <c r="K1241" s="236"/>
      <c r="L1241" s="241"/>
      <c r="M1241" s="242"/>
      <c r="N1241" s="243"/>
      <c r="O1241" s="243"/>
      <c r="P1241" s="243"/>
      <c r="Q1241" s="243"/>
      <c r="R1241" s="243"/>
      <c r="S1241" s="243"/>
      <c r="T1241" s="24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45" t="s">
        <v>169</v>
      </c>
      <c r="AU1241" s="245" t="s">
        <v>80</v>
      </c>
      <c r="AV1241" s="14" t="s">
        <v>80</v>
      </c>
      <c r="AW1241" s="14" t="s">
        <v>4</v>
      </c>
      <c r="AX1241" s="14" t="s">
        <v>78</v>
      </c>
      <c r="AY1241" s="245" t="s">
        <v>158</v>
      </c>
    </row>
    <row r="1242" s="2" customFormat="1" ht="16.5" customHeight="1">
      <c r="A1242" s="40"/>
      <c r="B1242" s="41"/>
      <c r="C1242" s="206" t="s">
        <v>2181</v>
      </c>
      <c r="D1242" s="206" t="s">
        <v>160</v>
      </c>
      <c r="E1242" s="207" t="s">
        <v>2182</v>
      </c>
      <c r="F1242" s="208" t="s">
        <v>2183</v>
      </c>
      <c r="G1242" s="209" t="s">
        <v>255</v>
      </c>
      <c r="H1242" s="210">
        <v>36</v>
      </c>
      <c r="I1242" s="211"/>
      <c r="J1242" s="212">
        <f>ROUND(I1242*H1242,2)</f>
        <v>0</v>
      </c>
      <c r="K1242" s="208" t="s">
        <v>164</v>
      </c>
      <c r="L1242" s="46"/>
      <c r="M1242" s="213" t="s">
        <v>19</v>
      </c>
      <c r="N1242" s="214" t="s">
        <v>41</v>
      </c>
      <c r="O1242" s="86"/>
      <c r="P1242" s="215">
        <f>O1242*H1242</f>
        <v>0</v>
      </c>
      <c r="Q1242" s="215">
        <v>0.0015</v>
      </c>
      <c r="R1242" s="215">
        <f>Q1242*H1242</f>
        <v>0.053999999999999999</v>
      </c>
      <c r="S1242" s="215">
        <v>0</v>
      </c>
      <c r="T1242" s="216">
        <f>S1242*H1242</f>
        <v>0</v>
      </c>
      <c r="U1242" s="40"/>
      <c r="V1242" s="40"/>
      <c r="W1242" s="40"/>
      <c r="X1242" s="40"/>
      <c r="Y1242" s="40"/>
      <c r="Z1242" s="40"/>
      <c r="AA1242" s="40"/>
      <c r="AB1242" s="40"/>
      <c r="AC1242" s="40"/>
      <c r="AD1242" s="40"/>
      <c r="AE1242" s="40"/>
      <c r="AR1242" s="217" t="s">
        <v>266</v>
      </c>
      <c r="AT1242" s="217" t="s">
        <v>160</v>
      </c>
      <c r="AU1242" s="217" t="s">
        <v>80</v>
      </c>
      <c r="AY1242" s="19" t="s">
        <v>158</v>
      </c>
      <c r="BE1242" s="218">
        <f>IF(N1242="základní",J1242,0)</f>
        <v>0</v>
      </c>
      <c r="BF1242" s="218">
        <f>IF(N1242="snížená",J1242,0)</f>
        <v>0</v>
      </c>
      <c r="BG1242" s="218">
        <f>IF(N1242="zákl. přenesená",J1242,0)</f>
        <v>0</v>
      </c>
      <c r="BH1242" s="218">
        <f>IF(N1242="sníž. přenesená",J1242,0)</f>
        <v>0</v>
      </c>
      <c r="BI1242" s="218">
        <f>IF(N1242="nulová",J1242,0)</f>
        <v>0</v>
      </c>
      <c r="BJ1242" s="19" t="s">
        <v>78</v>
      </c>
      <c r="BK1242" s="218">
        <f>ROUND(I1242*H1242,2)</f>
        <v>0</v>
      </c>
      <c r="BL1242" s="19" t="s">
        <v>266</v>
      </c>
      <c r="BM1242" s="217" t="s">
        <v>2184</v>
      </c>
    </row>
    <row r="1243" s="2" customFormat="1">
      <c r="A1243" s="40"/>
      <c r="B1243" s="41"/>
      <c r="C1243" s="42"/>
      <c r="D1243" s="219" t="s">
        <v>167</v>
      </c>
      <c r="E1243" s="42"/>
      <c r="F1243" s="220" t="s">
        <v>2185</v>
      </c>
      <c r="G1243" s="42"/>
      <c r="H1243" s="42"/>
      <c r="I1243" s="221"/>
      <c r="J1243" s="42"/>
      <c r="K1243" s="42"/>
      <c r="L1243" s="46"/>
      <c r="M1243" s="222"/>
      <c r="N1243" s="223"/>
      <c r="O1243" s="86"/>
      <c r="P1243" s="86"/>
      <c r="Q1243" s="86"/>
      <c r="R1243" s="86"/>
      <c r="S1243" s="86"/>
      <c r="T1243" s="87"/>
      <c r="U1243" s="40"/>
      <c r="V1243" s="40"/>
      <c r="W1243" s="40"/>
      <c r="X1243" s="40"/>
      <c r="Y1243" s="40"/>
      <c r="Z1243" s="40"/>
      <c r="AA1243" s="40"/>
      <c r="AB1243" s="40"/>
      <c r="AC1243" s="40"/>
      <c r="AD1243" s="40"/>
      <c r="AE1243" s="40"/>
      <c r="AT1243" s="19" t="s">
        <v>167</v>
      </c>
      <c r="AU1243" s="19" t="s">
        <v>80</v>
      </c>
    </row>
    <row r="1244" s="14" customFormat="1">
      <c r="A1244" s="14"/>
      <c r="B1244" s="235"/>
      <c r="C1244" s="236"/>
      <c r="D1244" s="226" t="s">
        <v>169</v>
      </c>
      <c r="E1244" s="237" t="s">
        <v>19</v>
      </c>
      <c r="F1244" s="238" t="s">
        <v>2186</v>
      </c>
      <c r="G1244" s="236"/>
      <c r="H1244" s="239">
        <v>36</v>
      </c>
      <c r="I1244" s="240"/>
      <c r="J1244" s="236"/>
      <c r="K1244" s="236"/>
      <c r="L1244" s="241"/>
      <c r="M1244" s="242"/>
      <c r="N1244" s="243"/>
      <c r="O1244" s="243"/>
      <c r="P1244" s="243"/>
      <c r="Q1244" s="243"/>
      <c r="R1244" s="243"/>
      <c r="S1244" s="243"/>
      <c r="T1244" s="24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45" t="s">
        <v>169</v>
      </c>
      <c r="AU1244" s="245" t="s">
        <v>80</v>
      </c>
      <c r="AV1244" s="14" t="s">
        <v>80</v>
      </c>
      <c r="AW1244" s="14" t="s">
        <v>32</v>
      </c>
      <c r="AX1244" s="14" t="s">
        <v>78</v>
      </c>
      <c r="AY1244" s="245" t="s">
        <v>158</v>
      </c>
    </row>
    <row r="1245" s="2" customFormat="1" ht="24.15" customHeight="1">
      <c r="A1245" s="40"/>
      <c r="B1245" s="41"/>
      <c r="C1245" s="206" t="s">
        <v>2187</v>
      </c>
      <c r="D1245" s="206" t="s">
        <v>160</v>
      </c>
      <c r="E1245" s="207" t="s">
        <v>2188</v>
      </c>
      <c r="F1245" s="208" t="s">
        <v>2189</v>
      </c>
      <c r="G1245" s="209" t="s">
        <v>236</v>
      </c>
      <c r="H1245" s="210">
        <v>5.351</v>
      </c>
      <c r="I1245" s="211"/>
      <c r="J1245" s="212">
        <f>ROUND(I1245*H1245,2)</f>
        <v>0</v>
      </c>
      <c r="K1245" s="208" t="s">
        <v>164</v>
      </c>
      <c r="L1245" s="46"/>
      <c r="M1245" s="213" t="s">
        <v>19</v>
      </c>
      <c r="N1245" s="214" t="s">
        <v>41</v>
      </c>
      <c r="O1245" s="86"/>
      <c r="P1245" s="215">
        <f>O1245*H1245</f>
        <v>0</v>
      </c>
      <c r="Q1245" s="215">
        <v>0</v>
      </c>
      <c r="R1245" s="215">
        <f>Q1245*H1245</f>
        <v>0</v>
      </c>
      <c r="S1245" s="215">
        <v>0</v>
      </c>
      <c r="T1245" s="216">
        <f>S1245*H1245</f>
        <v>0</v>
      </c>
      <c r="U1245" s="40"/>
      <c r="V1245" s="40"/>
      <c r="W1245" s="40"/>
      <c r="X1245" s="40"/>
      <c r="Y1245" s="40"/>
      <c r="Z1245" s="40"/>
      <c r="AA1245" s="40"/>
      <c r="AB1245" s="40"/>
      <c r="AC1245" s="40"/>
      <c r="AD1245" s="40"/>
      <c r="AE1245" s="40"/>
      <c r="AR1245" s="217" t="s">
        <v>266</v>
      </c>
      <c r="AT1245" s="217" t="s">
        <v>160</v>
      </c>
      <c r="AU1245" s="217" t="s">
        <v>80</v>
      </c>
      <c r="AY1245" s="19" t="s">
        <v>158</v>
      </c>
      <c r="BE1245" s="218">
        <f>IF(N1245="základní",J1245,0)</f>
        <v>0</v>
      </c>
      <c r="BF1245" s="218">
        <f>IF(N1245="snížená",J1245,0)</f>
        <v>0</v>
      </c>
      <c r="BG1245" s="218">
        <f>IF(N1245="zákl. přenesená",J1245,0)</f>
        <v>0</v>
      </c>
      <c r="BH1245" s="218">
        <f>IF(N1245="sníž. přenesená",J1245,0)</f>
        <v>0</v>
      </c>
      <c r="BI1245" s="218">
        <f>IF(N1245="nulová",J1245,0)</f>
        <v>0</v>
      </c>
      <c r="BJ1245" s="19" t="s">
        <v>78</v>
      </c>
      <c r="BK1245" s="218">
        <f>ROUND(I1245*H1245,2)</f>
        <v>0</v>
      </c>
      <c r="BL1245" s="19" t="s">
        <v>266</v>
      </c>
      <c r="BM1245" s="217" t="s">
        <v>2190</v>
      </c>
    </row>
    <row r="1246" s="2" customFormat="1">
      <c r="A1246" s="40"/>
      <c r="B1246" s="41"/>
      <c r="C1246" s="42"/>
      <c r="D1246" s="219" t="s">
        <v>167</v>
      </c>
      <c r="E1246" s="42"/>
      <c r="F1246" s="220" t="s">
        <v>2191</v>
      </c>
      <c r="G1246" s="42"/>
      <c r="H1246" s="42"/>
      <c r="I1246" s="221"/>
      <c r="J1246" s="42"/>
      <c r="K1246" s="42"/>
      <c r="L1246" s="46"/>
      <c r="M1246" s="222"/>
      <c r="N1246" s="223"/>
      <c r="O1246" s="86"/>
      <c r="P1246" s="86"/>
      <c r="Q1246" s="86"/>
      <c r="R1246" s="86"/>
      <c r="S1246" s="86"/>
      <c r="T1246" s="87"/>
      <c r="U1246" s="40"/>
      <c r="V1246" s="40"/>
      <c r="W1246" s="40"/>
      <c r="X1246" s="40"/>
      <c r="Y1246" s="40"/>
      <c r="Z1246" s="40"/>
      <c r="AA1246" s="40"/>
      <c r="AB1246" s="40"/>
      <c r="AC1246" s="40"/>
      <c r="AD1246" s="40"/>
      <c r="AE1246" s="40"/>
      <c r="AT1246" s="19" t="s">
        <v>167</v>
      </c>
      <c r="AU1246" s="19" t="s">
        <v>80</v>
      </c>
    </row>
    <row r="1247" s="12" customFormat="1" ht="22.8" customHeight="1">
      <c r="A1247" s="12"/>
      <c r="B1247" s="190"/>
      <c r="C1247" s="191"/>
      <c r="D1247" s="192" t="s">
        <v>69</v>
      </c>
      <c r="E1247" s="204" t="s">
        <v>2192</v>
      </c>
      <c r="F1247" s="204" t="s">
        <v>2193</v>
      </c>
      <c r="G1247" s="191"/>
      <c r="H1247" s="191"/>
      <c r="I1247" s="194"/>
      <c r="J1247" s="205">
        <f>BK1247</f>
        <v>0</v>
      </c>
      <c r="K1247" s="191"/>
      <c r="L1247" s="196"/>
      <c r="M1247" s="197"/>
      <c r="N1247" s="198"/>
      <c r="O1247" s="198"/>
      <c r="P1247" s="199">
        <f>SUM(P1248:P1264)</f>
        <v>0</v>
      </c>
      <c r="Q1247" s="198"/>
      <c r="R1247" s="199">
        <f>SUM(R1248:R1264)</f>
        <v>0.80716457669999997</v>
      </c>
      <c r="S1247" s="198"/>
      <c r="T1247" s="200">
        <f>SUM(T1248:T1264)</f>
        <v>0.873</v>
      </c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R1247" s="201" t="s">
        <v>80</v>
      </c>
      <c r="AT1247" s="202" t="s">
        <v>69</v>
      </c>
      <c r="AU1247" s="202" t="s">
        <v>78</v>
      </c>
      <c r="AY1247" s="201" t="s">
        <v>158</v>
      </c>
      <c r="BK1247" s="203">
        <f>SUM(BK1248:BK1264)</f>
        <v>0</v>
      </c>
    </row>
    <row r="1248" s="2" customFormat="1" ht="16.5" customHeight="1">
      <c r="A1248" s="40"/>
      <c r="B1248" s="41"/>
      <c r="C1248" s="206" t="s">
        <v>2194</v>
      </c>
      <c r="D1248" s="206" t="s">
        <v>160</v>
      </c>
      <c r="E1248" s="207" t="s">
        <v>2195</v>
      </c>
      <c r="F1248" s="208" t="s">
        <v>2196</v>
      </c>
      <c r="G1248" s="209" t="s">
        <v>255</v>
      </c>
      <c r="H1248" s="210">
        <v>291</v>
      </c>
      <c r="I1248" s="211"/>
      <c r="J1248" s="212">
        <f>ROUND(I1248*H1248,2)</f>
        <v>0</v>
      </c>
      <c r="K1248" s="208" t="s">
        <v>164</v>
      </c>
      <c r="L1248" s="46"/>
      <c r="M1248" s="213" t="s">
        <v>19</v>
      </c>
      <c r="N1248" s="214" t="s">
        <v>41</v>
      </c>
      <c r="O1248" s="86"/>
      <c r="P1248" s="215">
        <f>O1248*H1248</f>
        <v>0</v>
      </c>
      <c r="Q1248" s="215">
        <v>0</v>
      </c>
      <c r="R1248" s="215">
        <f>Q1248*H1248</f>
        <v>0</v>
      </c>
      <c r="S1248" s="215">
        <v>0.0030000000000000001</v>
      </c>
      <c r="T1248" s="216">
        <f>S1248*H1248</f>
        <v>0.873</v>
      </c>
      <c r="U1248" s="40"/>
      <c r="V1248" s="40"/>
      <c r="W1248" s="40"/>
      <c r="X1248" s="40"/>
      <c r="Y1248" s="40"/>
      <c r="Z1248" s="40"/>
      <c r="AA1248" s="40"/>
      <c r="AB1248" s="40"/>
      <c r="AC1248" s="40"/>
      <c r="AD1248" s="40"/>
      <c r="AE1248" s="40"/>
      <c r="AR1248" s="217" t="s">
        <v>266</v>
      </c>
      <c r="AT1248" s="217" t="s">
        <v>160</v>
      </c>
      <c r="AU1248" s="217" t="s">
        <v>80</v>
      </c>
      <c r="AY1248" s="19" t="s">
        <v>158</v>
      </c>
      <c r="BE1248" s="218">
        <f>IF(N1248="základní",J1248,0)</f>
        <v>0</v>
      </c>
      <c r="BF1248" s="218">
        <f>IF(N1248="snížená",J1248,0)</f>
        <v>0</v>
      </c>
      <c r="BG1248" s="218">
        <f>IF(N1248="zákl. přenesená",J1248,0)</f>
        <v>0</v>
      </c>
      <c r="BH1248" s="218">
        <f>IF(N1248="sníž. přenesená",J1248,0)</f>
        <v>0</v>
      </c>
      <c r="BI1248" s="218">
        <f>IF(N1248="nulová",J1248,0)</f>
        <v>0</v>
      </c>
      <c r="BJ1248" s="19" t="s">
        <v>78</v>
      </c>
      <c r="BK1248" s="218">
        <f>ROUND(I1248*H1248,2)</f>
        <v>0</v>
      </c>
      <c r="BL1248" s="19" t="s">
        <v>266</v>
      </c>
      <c r="BM1248" s="217" t="s">
        <v>2197</v>
      </c>
    </row>
    <row r="1249" s="2" customFormat="1">
      <c r="A1249" s="40"/>
      <c r="B1249" s="41"/>
      <c r="C1249" s="42"/>
      <c r="D1249" s="219" t="s">
        <v>167</v>
      </c>
      <c r="E1249" s="42"/>
      <c r="F1249" s="220" t="s">
        <v>2198</v>
      </c>
      <c r="G1249" s="42"/>
      <c r="H1249" s="42"/>
      <c r="I1249" s="221"/>
      <c r="J1249" s="42"/>
      <c r="K1249" s="42"/>
      <c r="L1249" s="46"/>
      <c r="M1249" s="222"/>
      <c r="N1249" s="223"/>
      <c r="O1249" s="86"/>
      <c r="P1249" s="86"/>
      <c r="Q1249" s="86"/>
      <c r="R1249" s="86"/>
      <c r="S1249" s="86"/>
      <c r="T1249" s="87"/>
      <c r="U1249" s="40"/>
      <c r="V1249" s="40"/>
      <c r="W1249" s="40"/>
      <c r="X1249" s="40"/>
      <c r="Y1249" s="40"/>
      <c r="Z1249" s="40"/>
      <c r="AA1249" s="40"/>
      <c r="AB1249" s="40"/>
      <c r="AC1249" s="40"/>
      <c r="AD1249" s="40"/>
      <c r="AE1249" s="40"/>
      <c r="AT1249" s="19" t="s">
        <v>167</v>
      </c>
      <c r="AU1249" s="19" t="s">
        <v>80</v>
      </c>
    </row>
    <row r="1250" s="14" customFormat="1">
      <c r="A1250" s="14"/>
      <c r="B1250" s="235"/>
      <c r="C1250" s="236"/>
      <c r="D1250" s="226" t="s">
        <v>169</v>
      </c>
      <c r="E1250" s="237" t="s">
        <v>19</v>
      </c>
      <c r="F1250" s="238" t="s">
        <v>2199</v>
      </c>
      <c r="G1250" s="236"/>
      <c r="H1250" s="239">
        <v>106</v>
      </c>
      <c r="I1250" s="240"/>
      <c r="J1250" s="236"/>
      <c r="K1250" s="236"/>
      <c r="L1250" s="241"/>
      <c r="M1250" s="242"/>
      <c r="N1250" s="243"/>
      <c r="O1250" s="243"/>
      <c r="P1250" s="243"/>
      <c r="Q1250" s="243"/>
      <c r="R1250" s="243"/>
      <c r="S1250" s="243"/>
      <c r="T1250" s="24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45" t="s">
        <v>169</v>
      </c>
      <c r="AU1250" s="245" t="s">
        <v>80</v>
      </c>
      <c r="AV1250" s="14" t="s">
        <v>80</v>
      </c>
      <c r="AW1250" s="14" t="s">
        <v>32</v>
      </c>
      <c r="AX1250" s="14" t="s">
        <v>70</v>
      </c>
      <c r="AY1250" s="245" t="s">
        <v>158</v>
      </c>
    </row>
    <row r="1251" s="14" customFormat="1">
      <c r="A1251" s="14"/>
      <c r="B1251" s="235"/>
      <c r="C1251" s="236"/>
      <c r="D1251" s="226" t="s">
        <v>169</v>
      </c>
      <c r="E1251" s="237" t="s">
        <v>19</v>
      </c>
      <c r="F1251" s="238" t="s">
        <v>2200</v>
      </c>
      <c r="G1251" s="236"/>
      <c r="H1251" s="239">
        <v>185</v>
      </c>
      <c r="I1251" s="240"/>
      <c r="J1251" s="236"/>
      <c r="K1251" s="236"/>
      <c r="L1251" s="241"/>
      <c r="M1251" s="242"/>
      <c r="N1251" s="243"/>
      <c r="O1251" s="243"/>
      <c r="P1251" s="243"/>
      <c r="Q1251" s="243"/>
      <c r="R1251" s="243"/>
      <c r="S1251" s="243"/>
      <c r="T1251" s="24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45" t="s">
        <v>169</v>
      </c>
      <c r="AU1251" s="245" t="s">
        <v>80</v>
      </c>
      <c r="AV1251" s="14" t="s">
        <v>80</v>
      </c>
      <c r="AW1251" s="14" t="s">
        <v>32</v>
      </c>
      <c r="AX1251" s="14" t="s">
        <v>70</v>
      </c>
      <c r="AY1251" s="245" t="s">
        <v>158</v>
      </c>
    </row>
    <row r="1252" s="15" customFormat="1">
      <c r="A1252" s="15"/>
      <c r="B1252" s="246"/>
      <c r="C1252" s="247"/>
      <c r="D1252" s="226" t="s">
        <v>169</v>
      </c>
      <c r="E1252" s="248" t="s">
        <v>19</v>
      </c>
      <c r="F1252" s="249" t="s">
        <v>179</v>
      </c>
      <c r="G1252" s="247"/>
      <c r="H1252" s="250">
        <v>291</v>
      </c>
      <c r="I1252" s="251"/>
      <c r="J1252" s="247"/>
      <c r="K1252" s="247"/>
      <c r="L1252" s="252"/>
      <c r="M1252" s="253"/>
      <c r="N1252" s="254"/>
      <c r="O1252" s="254"/>
      <c r="P1252" s="254"/>
      <c r="Q1252" s="254"/>
      <c r="R1252" s="254"/>
      <c r="S1252" s="254"/>
      <c r="T1252" s="255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T1252" s="256" t="s">
        <v>169</v>
      </c>
      <c r="AU1252" s="256" t="s">
        <v>80</v>
      </c>
      <c r="AV1252" s="15" t="s">
        <v>165</v>
      </c>
      <c r="AW1252" s="15" t="s">
        <v>32</v>
      </c>
      <c r="AX1252" s="15" t="s">
        <v>78</v>
      </c>
      <c r="AY1252" s="256" t="s">
        <v>158</v>
      </c>
    </row>
    <row r="1253" s="2" customFormat="1" ht="16.5" customHeight="1">
      <c r="A1253" s="40"/>
      <c r="B1253" s="41"/>
      <c r="C1253" s="206" t="s">
        <v>2201</v>
      </c>
      <c r="D1253" s="206" t="s">
        <v>160</v>
      </c>
      <c r="E1253" s="207" t="s">
        <v>2202</v>
      </c>
      <c r="F1253" s="208" t="s">
        <v>2203</v>
      </c>
      <c r="G1253" s="209" t="s">
        <v>255</v>
      </c>
      <c r="H1253" s="210">
        <v>222</v>
      </c>
      <c r="I1253" s="211"/>
      <c r="J1253" s="212">
        <f>ROUND(I1253*H1253,2)</f>
        <v>0</v>
      </c>
      <c r="K1253" s="208" t="s">
        <v>164</v>
      </c>
      <c r="L1253" s="46"/>
      <c r="M1253" s="213" t="s">
        <v>19</v>
      </c>
      <c r="N1253" s="214" t="s">
        <v>41</v>
      </c>
      <c r="O1253" s="86"/>
      <c r="P1253" s="215">
        <f>O1253*H1253</f>
        <v>0</v>
      </c>
      <c r="Q1253" s="215">
        <v>0.00029999999999999997</v>
      </c>
      <c r="R1253" s="215">
        <f>Q1253*H1253</f>
        <v>0.066599999999999993</v>
      </c>
      <c r="S1253" s="215">
        <v>0</v>
      </c>
      <c r="T1253" s="216">
        <f>S1253*H1253</f>
        <v>0</v>
      </c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  <c r="AR1253" s="217" t="s">
        <v>266</v>
      </c>
      <c r="AT1253" s="217" t="s">
        <v>160</v>
      </c>
      <c r="AU1253" s="217" t="s">
        <v>80</v>
      </c>
      <c r="AY1253" s="19" t="s">
        <v>158</v>
      </c>
      <c r="BE1253" s="218">
        <f>IF(N1253="základní",J1253,0)</f>
        <v>0</v>
      </c>
      <c r="BF1253" s="218">
        <f>IF(N1253="snížená",J1253,0)</f>
        <v>0</v>
      </c>
      <c r="BG1253" s="218">
        <f>IF(N1253="zákl. přenesená",J1253,0)</f>
        <v>0</v>
      </c>
      <c r="BH1253" s="218">
        <f>IF(N1253="sníž. přenesená",J1253,0)</f>
        <v>0</v>
      </c>
      <c r="BI1253" s="218">
        <f>IF(N1253="nulová",J1253,0)</f>
        <v>0</v>
      </c>
      <c r="BJ1253" s="19" t="s">
        <v>78</v>
      </c>
      <c r="BK1253" s="218">
        <f>ROUND(I1253*H1253,2)</f>
        <v>0</v>
      </c>
      <c r="BL1253" s="19" t="s">
        <v>266</v>
      </c>
      <c r="BM1253" s="217" t="s">
        <v>2204</v>
      </c>
    </row>
    <row r="1254" s="2" customFormat="1">
      <c r="A1254" s="40"/>
      <c r="B1254" s="41"/>
      <c r="C1254" s="42"/>
      <c r="D1254" s="219" t="s">
        <v>167</v>
      </c>
      <c r="E1254" s="42"/>
      <c r="F1254" s="220" t="s">
        <v>2205</v>
      </c>
      <c r="G1254" s="42"/>
      <c r="H1254" s="42"/>
      <c r="I1254" s="221"/>
      <c r="J1254" s="42"/>
      <c r="K1254" s="42"/>
      <c r="L1254" s="46"/>
      <c r="M1254" s="222"/>
      <c r="N1254" s="223"/>
      <c r="O1254" s="86"/>
      <c r="P1254" s="86"/>
      <c r="Q1254" s="86"/>
      <c r="R1254" s="86"/>
      <c r="S1254" s="86"/>
      <c r="T1254" s="87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  <c r="AT1254" s="19" t="s">
        <v>167</v>
      </c>
      <c r="AU1254" s="19" t="s">
        <v>80</v>
      </c>
    </row>
    <row r="1255" s="14" customFormat="1">
      <c r="A1255" s="14"/>
      <c r="B1255" s="235"/>
      <c r="C1255" s="236"/>
      <c r="D1255" s="226" t="s">
        <v>169</v>
      </c>
      <c r="E1255" s="237" t="s">
        <v>19</v>
      </c>
      <c r="F1255" s="238" t="s">
        <v>2206</v>
      </c>
      <c r="G1255" s="236"/>
      <c r="H1255" s="239">
        <v>222</v>
      </c>
      <c r="I1255" s="240"/>
      <c r="J1255" s="236"/>
      <c r="K1255" s="236"/>
      <c r="L1255" s="241"/>
      <c r="M1255" s="242"/>
      <c r="N1255" s="243"/>
      <c r="O1255" s="243"/>
      <c r="P1255" s="243"/>
      <c r="Q1255" s="243"/>
      <c r="R1255" s="243"/>
      <c r="S1255" s="243"/>
      <c r="T1255" s="24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45" t="s">
        <v>169</v>
      </c>
      <c r="AU1255" s="245" t="s">
        <v>80</v>
      </c>
      <c r="AV1255" s="14" t="s">
        <v>80</v>
      </c>
      <c r="AW1255" s="14" t="s">
        <v>32</v>
      </c>
      <c r="AX1255" s="14" t="s">
        <v>78</v>
      </c>
      <c r="AY1255" s="245" t="s">
        <v>158</v>
      </c>
    </row>
    <row r="1256" s="2" customFormat="1" ht="16.5" customHeight="1">
      <c r="A1256" s="40"/>
      <c r="B1256" s="41"/>
      <c r="C1256" s="257" t="s">
        <v>2207</v>
      </c>
      <c r="D1256" s="257" t="s">
        <v>261</v>
      </c>
      <c r="E1256" s="258" t="s">
        <v>2208</v>
      </c>
      <c r="F1256" s="259" t="s">
        <v>2209</v>
      </c>
      <c r="G1256" s="260" t="s">
        <v>255</v>
      </c>
      <c r="H1256" s="261">
        <v>244.19999999999999</v>
      </c>
      <c r="I1256" s="262"/>
      <c r="J1256" s="263">
        <f>ROUND(I1256*H1256,2)</f>
        <v>0</v>
      </c>
      <c r="K1256" s="259" t="s">
        <v>164</v>
      </c>
      <c r="L1256" s="264"/>
      <c r="M1256" s="265" t="s">
        <v>19</v>
      </c>
      <c r="N1256" s="266" t="s">
        <v>41</v>
      </c>
      <c r="O1256" s="86"/>
      <c r="P1256" s="215">
        <f>O1256*H1256</f>
        <v>0</v>
      </c>
      <c r="Q1256" s="215">
        <v>0.0027499999999999998</v>
      </c>
      <c r="R1256" s="215">
        <f>Q1256*H1256</f>
        <v>0.67154999999999998</v>
      </c>
      <c r="S1256" s="215">
        <v>0</v>
      </c>
      <c r="T1256" s="216">
        <f>S1256*H1256</f>
        <v>0</v>
      </c>
      <c r="U1256" s="40"/>
      <c r="V1256" s="40"/>
      <c r="W1256" s="40"/>
      <c r="X1256" s="40"/>
      <c r="Y1256" s="40"/>
      <c r="Z1256" s="40"/>
      <c r="AA1256" s="40"/>
      <c r="AB1256" s="40"/>
      <c r="AC1256" s="40"/>
      <c r="AD1256" s="40"/>
      <c r="AE1256" s="40"/>
      <c r="AR1256" s="217" t="s">
        <v>360</v>
      </c>
      <c r="AT1256" s="217" t="s">
        <v>261</v>
      </c>
      <c r="AU1256" s="217" t="s">
        <v>80</v>
      </c>
      <c r="AY1256" s="19" t="s">
        <v>158</v>
      </c>
      <c r="BE1256" s="218">
        <f>IF(N1256="základní",J1256,0)</f>
        <v>0</v>
      </c>
      <c r="BF1256" s="218">
        <f>IF(N1256="snížená",J1256,0)</f>
        <v>0</v>
      </c>
      <c r="BG1256" s="218">
        <f>IF(N1256="zákl. přenesená",J1256,0)</f>
        <v>0</v>
      </c>
      <c r="BH1256" s="218">
        <f>IF(N1256="sníž. přenesená",J1256,0)</f>
        <v>0</v>
      </c>
      <c r="BI1256" s="218">
        <f>IF(N1256="nulová",J1256,0)</f>
        <v>0</v>
      </c>
      <c r="BJ1256" s="19" t="s">
        <v>78</v>
      </c>
      <c r="BK1256" s="218">
        <f>ROUND(I1256*H1256,2)</f>
        <v>0</v>
      </c>
      <c r="BL1256" s="19" t="s">
        <v>266</v>
      </c>
      <c r="BM1256" s="217" t="s">
        <v>2210</v>
      </c>
    </row>
    <row r="1257" s="14" customFormat="1">
      <c r="A1257" s="14"/>
      <c r="B1257" s="235"/>
      <c r="C1257" s="236"/>
      <c r="D1257" s="226" t="s">
        <v>169</v>
      </c>
      <c r="E1257" s="236"/>
      <c r="F1257" s="238" t="s">
        <v>2211</v>
      </c>
      <c r="G1257" s="236"/>
      <c r="H1257" s="239">
        <v>244.19999999999999</v>
      </c>
      <c r="I1257" s="240"/>
      <c r="J1257" s="236"/>
      <c r="K1257" s="236"/>
      <c r="L1257" s="241"/>
      <c r="M1257" s="242"/>
      <c r="N1257" s="243"/>
      <c r="O1257" s="243"/>
      <c r="P1257" s="243"/>
      <c r="Q1257" s="243"/>
      <c r="R1257" s="243"/>
      <c r="S1257" s="243"/>
      <c r="T1257" s="24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45" t="s">
        <v>169</v>
      </c>
      <c r="AU1257" s="245" t="s">
        <v>80</v>
      </c>
      <c r="AV1257" s="14" t="s">
        <v>80</v>
      </c>
      <c r="AW1257" s="14" t="s">
        <v>4</v>
      </c>
      <c r="AX1257" s="14" t="s">
        <v>78</v>
      </c>
      <c r="AY1257" s="245" t="s">
        <v>158</v>
      </c>
    </row>
    <row r="1258" s="2" customFormat="1" ht="16.5" customHeight="1">
      <c r="A1258" s="40"/>
      <c r="B1258" s="41"/>
      <c r="C1258" s="206" t="s">
        <v>2212</v>
      </c>
      <c r="D1258" s="206" t="s">
        <v>160</v>
      </c>
      <c r="E1258" s="207" t="s">
        <v>2213</v>
      </c>
      <c r="F1258" s="208" t="s">
        <v>2214</v>
      </c>
      <c r="G1258" s="209" t="s">
        <v>249</v>
      </c>
      <c r="H1258" s="210">
        <v>233</v>
      </c>
      <c r="I1258" s="211"/>
      <c r="J1258" s="212">
        <f>ROUND(I1258*H1258,2)</f>
        <v>0</v>
      </c>
      <c r="K1258" s="208" t="s">
        <v>164</v>
      </c>
      <c r="L1258" s="46"/>
      <c r="M1258" s="213" t="s">
        <v>19</v>
      </c>
      <c r="N1258" s="214" t="s">
        <v>41</v>
      </c>
      <c r="O1258" s="86"/>
      <c r="P1258" s="215">
        <f>O1258*H1258</f>
        <v>0</v>
      </c>
      <c r="Q1258" s="215">
        <v>1.26999E-05</v>
      </c>
      <c r="R1258" s="215">
        <f>Q1258*H1258</f>
        <v>0.0029590767</v>
      </c>
      <c r="S1258" s="215">
        <v>0</v>
      </c>
      <c r="T1258" s="216">
        <f>S1258*H1258</f>
        <v>0</v>
      </c>
      <c r="U1258" s="40"/>
      <c r="V1258" s="40"/>
      <c r="W1258" s="40"/>
      <c r="X1258" s="40"/>
      <c r="Y1258" s="40"/>
      <c r="Z1258" s="40"/>
      <c r="AA1258" s="40"/>
      <c r="AB1258" s="40"/>
      <c r="AC1258" s="40"/>
      <c r="AD1258" s="40"/>
      <c r="AE1258" s="40"/>
      <c r="AR1258" s="217" t="s">
        <v>266</v>
      </c>
      <c r="AT1258" s="217" t="s">
        <v>160</v>
      </c>
      <c r="AU1258" s="217" t="s">
        <v>80</v>
      </c>
      <c r="AY1258" s="19" t="s">
        <v>158</v>
      </c>
      <c r="BE1258" s="218">
        <f>IF(N1258="základní",J1258,0)</f>
        <v>0</v>
      </c>
      <c r="BF1258" s="218">
        <f>IF(N1258="snížená",J1258,0)</f>
        <v>0</v>
      </c>
      <c r="BG1258" s="218">
        <f>IF(N1258="zákl. přenesená",J1258,0)</f>
        <v>0</v>
      </c>
      <c r="BH1258" s="218">
        <f>IF(N1258="sníž. přenesená",J1258,0)</f>
        <v>0</v>
      </c>
      <c r="BI1258" s="218">
        <f>IF(N1258="nulová",J1258,0)</f>
        <v>0</v>
      </c>
      <c r="BJ1258" s="19" t="s">
        <v>78</v>
      </c>
      <c r="BK1258" s="218">
        <f>ROUND(I1258*H1258,2)</f>
        <v>0</v>
      </c>
      <c r="BL1258" s="19" t="s">
        <v>266</v>
      </c>
      <c r="BM1258" s="217" t="s">
        <v>2215</v>
      </c>
    </row>
    <row r="1259" s="2" customFormat="1">
      <c r="A1259" s="40"/>
      <c r="B1259" s="41"/>
      <c r="C1259" s="42"/>
      <c r="D1259" s="219" t="s">
        <v>167</v>
      </c>
      <c r="E1259" s="42"/>
      <c r="F1259" s="220" t="s">
        <v>2216</v>
      </c>
      <c r="G1259" s="42"/>
      <c r="H1259" s="42"/>
      <c r="I1259" s="221"/>
      <c r="J1259" s="42"/>
      <c r="K1259" s="42"/>
      <c r="L1259" s="46"/>
      <c r="M1259" s="222"/>
      <c r="N1259" s="223"/>
      <c r="O1259" s="86"/>
      <c r="P1259" s="86"/>
      <c r="Q1259" s="86"/>
      <c r="R1259" s="86"/>
      <c r="S1259" s="86"/>
      <c r="T1259" s="87"/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  <c r="AT1259" s="19" t="s">
        <v>167</v>
      </c>
      <c r="AU1259" s="19" t="s">
        <v>80</v>
      </c>
    </row>
    <row r="1260" s="14" customFormat="1">
      <c r="A1260" s="14"/>
      <c r="B1260" s="235"/>
      <c r="C1260" s="236"/>
      <c r="D1260" s="226" t="s">
        <v>169</v>
      </c>
      <c r="E1260" s="237" t="s">
        <v>19</v>
      </c>
      <c r="F1260" s="238" t="s">
        <v>2217</v>
      </c>
      <c r="G1260" s="236"/>
      <c r="H1260" s="239">
        <v>233</v>
      </c>
      <c r="I1260" s="240"/>
      <c r="J1260" s="236"/>
      <c r="K1260" s="236"/>
      <c r="L1260" s="241"/>
      <c r="M1260" s="242"/>
      <c r="N1260" s="243"/>
      <c r="O1260" s="243"/>
      <c r="P1260" s="243"/>
      <c r="Q1260" s="243"/>
      <c r="R1260" s="243"/>
      <c r="S1260" s="243"/>
      <c r="T1260" s="24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45" t="s">
        <v>169</v>
      </c>
      <c r="AU1260" s="245" t="s">
        <v>80</v>
      </c>
      <c r="AV1260" s="14" t="s">
        <v>80</v>
      </c>
      <c r="AW1260" s="14" t="s">
        <v>32</v>
      </c>
      <c r="AX1260" s="14" t="s">
        <v>78</v>
      </c>
      <c r="AY1260" s="245" t="s">
        <v>158</v>
      </c>
    </row>
    <row r="1261" s="2" customFormat="1" ht="16.5" customHeight="1">
      <c r="A1261" s="40"/>
      <c r="B1261" s="41"/>
      <c r="C1261" s="257" t="s">
        <v>2218</v>
      </c>
      <c r="D1261" s="257" t="s">
        <v>261</v>
      </c>
      <c r="E1261" s="258" t="s">
        <v>2219</v>
      </c>
      <c r="F1261" s="259" t="s">
        <v>2220</v>
      </c>
      <c r="G1261" s="260" t="s">
        <v>249</v>
      </c>
      <c r="H1261" s="261">
        <v>244.65000000000001</v>
      </c>
      <c r="I1261" s="262"/>
      <c r="J1261" s="263">
        <f>ROUND(I1261*H1261,2)</f>
        <v>0</v>
      </c>
      <c r="K1261" s="259" t="s">
        <v>164</v>
      </c>
      <c r="L1261" s="264"/>
      <c r="M1261" s="265" t="s">
        <v>19</v>
      </c>
      <c r="N1261" s="266" t="s">
        <v>41</v>
      </c>
      <c r="O1261" s="86"/>
      <c r="P1261" s="215">
        <f>O1261*H1261</f>
        <v>0</v>
      </c>
      <c r="Q1261" s="215">
        <v>0.00027</v>
      </c>
      <c r="R1261" s="215">
        <f>Q1261*H1261</f>
        <v>0.066055500000000003</v>
      </c>
      <c r="S1261" s="215">
        <v>0</v>
      </c>
      <c r="T1261" s="216">
        <f>S1261*H1261</f>
        <v>0</v>
      </c>
      <c r="U1261" s="40"/>
      <c r="V1261" s="40"/>
      <c r="W1261" s="40"/>
      <c r="X1261" s="40"/>
      <c r="Y1261" s="40"/>
      <c r="Z1261" s="40"/>
      <c r="AA1261" s="40"/>
      <c r="AB1261" s="40"/>
      <c r="AC1261" s="40"/>
      <c r="AD1261" s="40"/>
      <c r="AE1261" s="40"/>
      <c r="AR1261" s="217" t="s">
        <v>360</v>
      </c>
      <c r="AT1261" s="217" t="s">
        <v>261</v>
      </c>
      <c r="AU1261" s="217" t="s">
        <v>80</v>
      </c>
      <c r="AY1261" s="19" t="s">
        <v>158</v>
      </c>
      <c r="BE1261" s="218">
        <f>IF(N1261="základní",J1261,0)</f>
        <v>0</v>
      </c>
      <c r="BF1261" s="218">
        <f>IF(N1261="snížená",J1261,0)</f>
        <v>0</v>
      </c>
      <c r="BG1261" s="218">
        <f>IF(N1261="zákl. přenesená",J1261,0)</f>
        <v>0</v>
      </c>
      <c r="BH1261" s="218">
        <f>IF(N1261="sníž. přenesená",J1261,0)</f>
        <v>0</v>
      </c>
      <c r="BI1261" s="218">
        <f>IF(N1261="nulová",J1261,0)</f>
        <v>0</v>
      </c>
      <c r="BJ1261" s="19" t="s">
        <v>78</v>
      </c>
      <c r="BK1261" s="218">
        <f>ROUND(I1261*H1261,2)</f>
        <v>0</v>
      </c>
      <c r="BL1261" s="19" t="s">
        <v>266</v>
      </c>
      <c r="BM1261" s="217" t="s">
        <v>2221</v>
      </c>
    </row>
    <row r="1262" s="14" customFormat="1">
      <c r="A1262" s="14"/>
      <c r="B1262" s="235"/>
      <c r="C1262" s="236"/>
      <c r="D1262" s="226" t="s">
        <v>169</v>
      </c>
      <c r="E1262" s="236"/>
      <c r="F1262" s="238" t="s">
        <v>2222</v>
      </c>
      <c r="G1262" s="236"/>
      <c r="H1262" s="239">
        <v>244.65000000000001</v>
      </c>
      <c r="I1262" s="240"/>
      <c r="J1262" s="236"/>
      <c r="K1262" s="236"/>
      <c r="L1262" s="241"/>
      <c r="M1262" s="242"/>
      <c r="N1262" s="243"/>
      <c r="O1262" s="243"/>
      <c r="P1262" s="243"/>
      <c r="Q1262" s="243"/>
      <c r="R1262" s="243"/>
      <c r="S1262" s="243"/>
      <c r="T1262" s="24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45" t="s">
        <v>169</v>
      </c>
      <c r="AU1262" s="245" t="s">
        <v>80</v>
      </c>
      <c r="AV1262" s="14" t="s">
        <v>80</v>
      </c>
      <c r="AW1262" s="14" t="s">
        <v>4</v>
      </c>
      <c r="AX1262" s="14" t="s">
        <v>78</v>
      </c>
      <c r="AY1262" s="245" t="s">
        <v>158</v>
      </c>
    </row>
    <row r="1263" s="2" customFormat="1" ht="24.15" customHeight="1">
      <c r="A1263" s="40"/>
      <c r="B1263" s="41"/>
      <c r="C1263" s="206" t="s">
        <v>2223</v>
      </c>
      <c r="D1263" s="206" t="s">
        <v>160</v>
      </c>
      <c r="E1263" s="207" t="s">
        <v>2224</v>
      </c>
      <c r="F1263" s="208" t="s">
        <v>2225</v>
      </c>
      <c r="G1263" s="209" t="s">
        <v>236</v>
      </c>
      <c r="H1263" s="210">
        <v>0.80700000000000005</v>
      </c>
      <c r="I1263" s="211"/>
      <c r="J1263" s="212">
        <f>ROUND(I1263*H1263,2)</f>
        <v>0</v>
      </c>
      <c r="K1263" s="208" t="s">
        <v>164</v>
      </c>
      <c r="L1263" s="46"/>
      <c r="M1263" s="213" t="s">
        <v>19</v>
      </c>
      <c r="N1263" s="214" t="s">
        <v>41</v>
      </c>
      <c r="O1263" s="86"/>
      <c r="P1263" s="215">
        <f>O1263*H1263</f>
        <v>0</v>
      </c>
      <c r="Q1263" s="215">
        <v>0</v>
      </c>
      <c r="R1263" s="215">
        <f>Q1263*H1263</f>
        <v>0</v>
      </c>
      <c r="S1263" s="215">
        <v>0</v>
      </c>
      <c r="T1263" s="216">
        <f>S1263*H1263</f>
        <v>0</v>
      </c>
      <c r="U1263" s="40"/>
      <c r="V1263" s="40"/>
      <c r="W1263" s="40"/>
      <c r="X1263" s="40"/>
      <c r="Y1263" s="40"/>
      <c r="Z1263" s="40"/>
      <c r="AA1263" s="40"/>
      <c r="AB1263" s="40"/>
      <c r="AC1263" s="40"/>
      <c r="AD1263" s="40"/>
      <c r="AE1263" s="40"/>
      <c r="AR1263" s="217" t="s">
        <v>266</v>
      </c>
      <c r="AT1263" s="217" t="s">
        <v>160</v>
      </c>
      <c r="AU1263" s="217" t="s">
        <v>80</v>
      </c>
      <c r="AY1263" s="19" t="s">
        <v>158</v>
      </c>
      <c r="BE1263" s="218">
        <f>IF(N1263="základní",J1263,0)</f>
        <v>0</v>
      </c>
      <c r="BF1263" s="218">
        <f>IF(N1263="snížená",J1263,0)</f>
        <v>0</v>
      </c>
      <c r="BG1263" s="218">
        <f>IF(N1263="zákl. přenesená",J1263,0)</f>
        <v>0</v>
      </c>
      <c r="BH1263" s="218">
        <f>IF(N1263="sníž. přenesená",J1263,0)</f>
        <v>0</v>
      </c>
      <c r="BI1263" s="218">
        <f>IF(N1263="nulová",J1263,0)</f>
        <v>0</v>
      </c>
      <c r="BJ1263" s="19" t="s">
        <v>78</v>
      </c>
      <c r="BK1263" s="218">
        <f>ROUND(I1263*H1263,2)</f>
        <v>0</v>
      </c>
      <c r="BL1263" s="19" t="s">
        <v>266</v>
      </c>
      <c r="BM1263" s="217" t="s">
        <v>2226</v>
      </c>
    </row>
    <row r="1264" s="2" customFormat="1">
      <c r="A1264" s="40"/>
      <c r="B1264" s="41"/>
      <c r="C1264" s="42"/>
      <c r="D1264" s="219" t="s">
        <v>167</v>
      </c>
      <c r="E1264" s="42"/>
      <c r="F1264" s="220" t="s">
        <v>2227</v>
      </c>
      <c r="G1264" s="42"/>
      <c r="H1264" s="42"/>
      <c r="I1264" s="221"/>
      <c r="J1264" s="42"/>
      <c r="K1264" s="42"/>
      <c r="L1264" s="46"/>
      <c r="M1264" s="222"/>
      <c r="N1264" s="223"/>
      <c r="O1264" s="86"/>
      <c r="P1264" s="86"/>
      <c r="Q1264" s="86"/>
      <c r="R1264" s="86"/>
      <c r="S1264" s="86"/>
      <c r="T1264" s="87"/>
      <c r="U1264" s="40"/>
      <c r="V1264" s="40"/>
      <c r="W1264" s="40"/>
      <c r="X1264" s="40"/>
      <c r="Y1264" s="40"/>
      <c r="Z1264" s="40"/>
      <c r="AA1264" s="40"/>
      <c r="AB1264" s="40"/>
      <c r="AC1264" s="40"/>
      <c r="AD1264" s="40"/>
      <c r="AE1264" s="40"/>
      <c r="AT1264" s="19" t="s">
        <v>167</v>
      </c>
      <c r="AU1264" s="19" t="s">
        <v>80</v>
      </c>
    </row>
    <row r="1265" s="12" customFormat="1" ht="22.8" customHeight="1">
      <c r="A1265" s="12"/>
      <c r="B1265" s="190"/>
      <c r="C1265" s="191"/>
      <c r="D1265" s="192" t="s">
        <v>69</v>
      </c>
      <c r="E1265" s="204" t="s">
        <v>2228</v>
      </c>
      <c r="F1265" s="204" t="s">
        <v>2229</v>
      </c>
      <c r="G1265" s="191"/>
      <c r="H1265" s="191"/>
      <c r="I1265" s="194"/>
      <c r="J1265" s="205">
        <f>BK1265</f>
        <v>0</v>
      </c>
      <c r="K1265" s="191"/>
      <c r="L1265" s="196"/>
      <c r="M1265" s="197"/>
      <c r="N1265" s="198"/>
      <c r="O1265" s="198"/>
      <c r="P1265" s="199">
        <f>SUM(P1266:P1275)</f>
        <v>0</v>
      </c>
      <c r="Q1265" s="198"/>
      <c r="R1265" s="199">
        <f>SUM(R1266:R1275)</f>
        <v>3.4334997</v>
      </c>
      <c r="S1265" s="198"/>
      <c r="T1265" s="200">
        <f>SUM(T1266:T1275)</f>
        <v>0</v>
      </c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R1265" s="201" t="s">
        <v>80</v>
      </c>
      <c r="AT1265" s="202" t="s">
        <v>69</v>
      </c>
      <c r="AU1265" s="202" t="s">
        <v>78</v>
      </c>
      <c r="AY1265" s="201" t="s">
        <v>158</v>
      </c>
      <c r="BK1265" s="203">
        <f>SUM(BK1266:BK1275)</f>
        <v>0</v>
      </c>
    </row>
    <row r="1266" s="2" customFormat="1" ht="16.5" customHeight="1">
      <c r="A1266" s="40"/>
      <c r="B1266" s="41"/>
      <c r="C1266" s="206" t="s">
        <v>2230</v>
      </c>
      <c r="D1266" s="206" t="s">
        <v>160</v>
      </c>
      <c r="E1266" s="207" t="s">
        <v>2231</v>
      </c>
      <c r="F1266" s="208" t="s">
        <v>2232</v>
      </c>
      <c r="G1266" s="209" t="s">
        <v>255</v>
      </c>
      <c r="H1266" s="210">
        <v>100</v>
      </c>
      <c r="I1266" s="211"/>
      <c r="J1266" s="212">
        <f>ROUND(I1266*H1266,2)</f>
        <v>0</v>
      </c>
      <c r="K1266" s="208" t="s">
        <v>164</v>
      </c>
      <c r="L1266" s="46"/>
      <c r="M1266" s="213" t="s">
        <v>19</v>
      </c>
      <c r="N1266" s="214" t="s">
        <v>41</v>
      </c>
      <c r="O1266" s="86"/>
      <c r="P1266" s="215">
        <f>O1266*H1266</f>
        <v>0</v>
      </c>
      <c r="Q1266" s="215">
        <v>0.0015</v>
      </c>
      <c r="R1266" s="215">
        <f>Q1266*H1266</f>
        <v>0.14999999999999999</v>
      </c>
      <c r="S1266" s="215">
        <v>0</v>
      </c>
      <c r="T1266" s="216">
        <f>S1266*H1266</f>
        <v>0</v>
      </c>
      <c r="U1266" s="40"/>
      <c r="V1266" s="40"/>
      <c r="W1266" s="40"/>
      <c r="X1266" s="40"/>
      <c r="Y1266" s="40"/>
      <c r="Z1266" s="40"/>
      <c r="AA1266" s="40"/>
      <c r="AB1266" s="40"/>
      <c r="AC1266" s="40"/>
      <c r="AD1266" s="40"/>
      <c r="AE1266" s="40"/>
      <c r="AR1266" s="217" t="s">
        <v>266</v>
      </c>
      <c r="AT1266" s="217" t="s">
        <v>160</v>
      </c>
      <c r="AU1266" s="217" t="s">
        <v>80</v>
      </c>
      <c r="AY1266" s="19" t="s">
        <v>158</v>
      </c>
      <c r="BE1266" s="218">
        <f>IF(N1266="základní",J1266,0)</f>
        <v>0</v>
      </c>
      <c r="BF1266" s="218">
        <f>IF(N1266="snížená",J1266,0)</f>
        <v>0</v>
      </c>
      <c r="BG1266" s="218">
        <f>IF(N1266="zákl. přenesená",J1266,0)</f>
        <v>0</v>
      </c>
      <c r="BH1266" s="218">
        <f>IF(N1266="sníž. přenesená",J1266,0)</f>
        <v>0</v>
      </c>
      <c r="BI1266" s="218">
        <f>IF(N1266="nulová",J1266,0)</f>
        <v>0</v>
      </c>
      <c r="BJ1266" s="19" t="s">
        <v>78</v>
      </c>
      <c r="BK1266" s="218">
        <f>ROUND(I1266*H1266,2)</f>
        <v>0</v>
      </c>
      <c r="BL1266" s="19" t="s">
        <v>266</v>
      </c>
      <c r="BM1266" s="217" t="s">
        <v>2233</v>
      </c>
    </row>
    <row r="1267" s="2" customFormat="1">
      <c r="A1267" s="40"/>
      <c r="B1267" s="41"/>
      <c r="C1267" s="42"/>
      <c r="D1267" s="219" t="s">
        <v>167</v>
      </c>
      <c r="E1267" s="42"/>
      <c r="F1267" s="220" t="s">
        <v>2234</v>
      </c>
      <c r="G1267" s="42"/>
      <c r="H1267" s="42"/>
      <c r="I1267" s="221"/>
      <c r="J1267" s="42"/>
      <c r="K1267" s="42"/>
      <c r="L1267" s="46"/>
      <c r="M1267" s="222"/>
      <c r="N1267" s="223"/>
      <c r="O1267" s="86"/>
      <c r="P1267" s="86"/>
      <c r="Q1267" s="86"/>
      <c r="R1267" s="86"/>
      <c r="S1267" s="86"/>
      <c r="T1267" s="87"/>
      <c r="U1267" s="40"/>
      <c r="V1267" s="40"/>
      <c r="W1267" s="40"/>
      <c r="X1267" s="40"/>
      <c r="Y1267" s="40"/>
      <c r="Z1267" s="40"/>
      <c r="AA1267" s="40"/>
      <c r="AB1267" s="40"/>
      <c r="AC1267" s="40"/>
      <c r="AD1267" s="40"/>
      <c r="AE1267" s="40"/>
      <c r="AT1267" s="19" t="s">
        <v>167</v>
      </c>
      <c r="AU1267" s="19" t="s">
        <v>80</v>
      </c>
    </row>
    <row r="1268" s="14" customFormat="1">
      <c r="A1268" s="14"/>
      <c r="B1268" s="235"/>
      <c r="C1268" s="236"/>
      <c r="D1268" s="226" t="s">
        <v>169</v>
      </c>
      <c r="E1268" s="237" t="s">
        <v>19</v>
      </c>
      <c r="F1268" s="238" t="s">
        <v>2235</v>
      </c>
      <c r="G1268" s="236"/>
      <c r="H1268" s="239">
        <v>100</v>
      </c>
      <c r="I1268" s="240"/>
      <c r="J1268" s="236"/>
      <c r="K1268" s="236"/>
      <c r="L1268" s="241"/>
      <c r="M1268" s="242"/>
      <c r="N1268" s="243"/>
      <c r="O1268" s="243"/>
      <c r="P1268" s="243"/>
      <c r="Q1268" s="243"/>
      <c r="R1268" s="243"/>
      <c r="S1268" s="243"/>
      <c r="T1268" s="24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45" t="s">
        <v>169</v>
      </c>
      <c r="AU1268" s="245" t="s">
        <v>80</v>
      </c>
      <c r="AV1268" s="14" t="s">
        <v>80</v>
      </c>
      <c r="AW1268" s="14" t="s">
        <v>32</v>
      </c>
      <c r="AX1268" s="14" t="s">
        <v>78</v>
      </c>
      <c r="AY1268" s="245" t="s">
        <v>158</v>
      </c>
    </row>
    <row r="1269" s="2" customFormat="1" ht="16.5" customHeight="1">
      <c r="A1269" s="40"/>
      <c r="B1269" s="41"/>
      <c r="C1269" s="206" t="s">
        <v>2236</v>
      </c>
      <c r="D1269" s="206" t="s">
        <v>160</v>
      </c>
      <c r="E1269" s="207" t="s">
        <v>2237</v>
      </c>
      <c r="F1269" s="208" t="s">
        <v>2238</v>
      </c>
      <c r="G1269" s="209" t="s">
        <v>255</v>
      </c>
      <c r="H1269" s="210">
        <v>125.09999999999999</v>
      </c>
      <c r="I1269" s="211"/>
      <c r="J1269" s="212">
        <f>ROUND(I1269*H1269,2)</f>
        <v>0</v>
      </c>
      <c r="K1269" s="208" t="s">
        <v>164</v>
      </c>
      <c r="L1269" s="46"/>
      <c r="M1269" s="213" t="s">
        <v>19</v>
      </c>
      <c r="N1269" s="214" t="s">
        <v>41</v>
      </c>
      <c r="O1269" s="86"/>
      <c r="P1269" s="215">
        <f>O1269*H1269</f>
        <v>0</v>
      </c>
      <c r="Q1269" s="215">
        <v>0.0059959999999999996</v>
      </c>
      <c r="R1269" s="215">
        <f>Q1269*H1269</f>
        <v>0.75009959999999987</v>
      </c>
      <c r="S1269" s="215">
        <v>0</v>
      </c>
      <c r="T1269" s="216">
        <f>S1269*H1269</f>
        <v>0</v>
      </c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  <c r="AR1269" s="217" t="s">
        <v>266</v>
      </c>
      <c r="AT1269" s="217" t="s">
        <v>160</v>
      </c>
      <c r="AU1269" s="217" t="s">
        <v>80</v>
      </c>
      <c r="AY1269" s="19" t="s">
        <v>158</v>
      </c>
      <c r="BE1269" s="218">
        <f>IF(N1269="základní",J1269,0)</f>
        <v>0</v>
      </c>
      <c r="BF1269" s="218">
        <f>IF(N1269="snížená",J1269,0)</f>
        <v>0</v>
      </c>
      <c r="BG1269" s="218">
        <f>IF(N1269="zákl. přenesená",J1269,0)</f>
        <v>0</v>
      </c>
      <c r="BH1269" s="218">
        <f>IF(N1269="sníž. přenesená",J1269,0)</f>
        <v>0</v>
      </c>
      <c r="BI1269" s="218">
        <f>IF(N1269="nulová",J1269,0)</f>
        <v>0</v>
      </c>
      <c r="BJ1269" s="19" t="s">
        <v>78</v>
      </c>
      <c r="BK1269" s="218">
        <f>ROUND(I1269*H1269,2)</f>
        <v>0</v>
      </c>
      <c r="BL1269" s="19" t="s">
        <v>266</v>
      </c>
      <c r="BM1269" s="217" t="s">
        <v>2239</v>
      </c>
    </row>
    <row r="1270" s="2" customFormat="1">
      <c r="A1270" s="40"/>
      <c r="B1270" s="41"/>
      <c r="C1270" s="42"/>
      <c r="D1270" s="219" t="s">
        <v>167</v>
      </c>
      <c r="E1270" s="42"/>
      <c r="F1270" s="220" t="s">
        <v>2240</v>
      </c>
      <c r="G1270" s="42"/>
      <c r="H1270" s="42"/>
      <c r="I1270" s="221"/>
      <c r="J1270" s="42"/>
      <c r="K1270" s="42"/>
      <c r="L1270" s="46"/>
      <c r="M1270" s="222"/>
      <c r="N1270" s="223"/>
      <c r="O1270" s="86"/>
      <c r="P1270" s="86"/>
      <c r="Q1270" s="86"/>
      <c r="R1270" s="86"/>
      <c r="S1270" s="86"/>
      <c r="T1270" s="87"/>
      <c r="U1270" s="40"/>
      <c r="V1270" s="40"/>
      <c r="W1270" s="40"/>
      <c r="X1270" s="40"/>
      <c r="Y1270" s="40"/>
      <c r="Z1270" s="40"/>
      <c r="AA1270" s="40"/>
      <c r="AB1270" s="40"/>
      <c r="AC1270" s="40"/>
      <c r="AD1270" s="40"/>
      <c r="AE1270" s="40"/>
      <c r="AT1270" s="19" t="s">
        <v>167</v>
      </c>
      <c r="AU1270" s="19" t="s">
        <v>80</v>
      </c>
    </row>
    <row r="1271" s="14" customFormat="1">
      <c r="A1271" s="14"/>
      <c r="B1271" s="235"/>
      <c r="C1271" s="236"/>
      <c r="D1271" s="226" t="s">
        <v>169</v>
      </c>
      <c r="E1271" s="237" t="s">
        <v>19</v>
      </c>
      <c r="F1271" s="238" t="s">
        <v>2241</v>
      </c>
      <c r="G1271" s="236"/>
      <c r="H1271" s="239">
        <v>125.09999999999999</v>
      </c>
      <c r="I1271" s="240"/>
      <c r="J1271" s="236"/>
      <c r="K1271" s="236"/>
      <c r="L1271" s="241"/>
      <c r="M1271" s="242"/>
      <c r="N1271" s="243"/>
      <c r="O1271" s="243"/>
      <c r="P1271" s="243"/>
      <c r="Q1271" s="243"/>
      <c r="R1271" s="243"/>
      <c r="S1271" s="243"/>
      <c r="T1271" s="24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45" t="s">
        <v>169</v>
      </c>
      <c r="AU1271" s="245" t="s">
        <v>80</v>
      </c>
      <c r="AV1271" s="14" t="s">
        <v>80</v>
      </c>
      <c r="AW1271" s="14" t="s">
        <v>32</v>
      </c>
      <c r="AX1271" s="14" t="s">
        <v>78</v>
      </c>
      <c r="AY1271" s="245" t="s">
        <v>158</v>
      </c>
    </row>
    <row r="1272" s="2" customFormat="1" ht="16.5" customHeight="1">
      <c r="A1272" s="40"/>
      <c r="B1272" s="41"/>
      <c r="C1272" s="257" t="s">
        <v>2242</v>
      </c>
      <c r="D1272" s="257" t="s">
        <v>261</v>
      </c>
      <c r="E1272" s="258" t="s">
        <v>2243</v>
      </c>
      <c r="F1272" s="259" t="s">
        <v>2244</v>
      </c>
      <c r="G1272" s="260" t="s">
        <v>255</v>
      </c>
      <c r="H1272" s="261">
        <v>137.61000000000001</v>
      </c>
      <c r="I1272" s="262"/>
      <c r="J1272" s="263">
        <f>ROUND(I1272*H1272,2)</f>
        <v>0</v>
      </c>
      <c r="K1272" s="259" t="s">
        <v>164</v>
      </c>
      <c r="L1272" s="264"/>
      <c r="M1272" s="265" t="s">
        <v>19</v>
      </c>
      <c r="N1272" s="266" t="s">
        <v>41</v>
      </c>
      <c r="O1272" s="86"/>
      <c r="P1272" s="215">
        <f>O1272*H1272</f>
        <v>0</v>
      </c>
      <c r="Q1272" s="215">
        <v>0.018409999999999999</v>
      </c>
      <c r="R1272" s="215">
        <f>Q1272*H1272</f>
        <v>2.5334001000000002</v>
      </c>
      <c r="S1272" s="215">
        <v>0</v>
      </c>
      <c r="T1272" s="216">
        <f>S1272*H1272</f>
        <v>0</v>
      </c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  <c r="AR1272" s="217" t="s">
        <v>360</v>
      </c>
      <c r="AT1272" s="217" t="s">
        <v>261</v>
      </c>
      <c r="AU1272" s="217" t="s">
        <v>80</v>
      </c>
      <c r="AY1272" s="19" t="s">
        <v>158</v>
      </c>
      <c r="BE1272" s="218">
        <f>IF(N1272="základní",J1272,0)</f>
        <v>0</v>
      </c>
      <c r="BF1272" s="218">
        <f>IF(N1272="snížená",J1272,0)</f>
        <v>0</v>
      </c>
      <c r="BG1272" s="218">
        <f>IF(N1272="zákl. přenesená",J1272,0)</f>
        <v>0</v>
      </c>
      <c r="BH1272" s="218">
        <f>IF(N1272="sníž. přenesená",J1272,0)</f>
        <v>0</v>
      </c>
      <c r="BI1272" s="218">
        <f>IF(N1272="nulová",J1272,0)</f>
        <v>0</v>
      </c>
      <c r="BJ1272" s="19" t="s">
        <v>78</v>
      </c>
      <c r="BK1272" s="218">
        <f>ROUND(I1272*H1272,2)</f>
        <v>0</v>
      </c>
      <c r="BL1272" s="19" t="s">
        <v>266</v>
      </c>
      <c r="BM1272" s="217" t="s">
        <v>2245</v>
      </c>
    </row>
    <row r="1273" s="14" customFormat="1">
      <c r="A1273" s="14"/>
      <c r="B1273" s="235"/>
      <c r="C1273" s="236"/>
      <c r="D1273" s="226" t="s">
        <v>169</v>
      </c>
      <c r="E1273" s="236"/>
      <c r="F1273" s="238" t="s">
        <v>2246</v>
      </c>
      <c r="G1273" s="236"/>
      <c r="H1273" s="239">
        <v>137.61000000000001</v>
      </c>
      <c r="I1273" s="240"/>
      <c r="J1273" s="236"/>
      <c r="K1273" s="236"/>
      <c r="L1273" s="241"/>
      <c r="M1273" s="242"/>
      <c r="N1273" s="243"/>
      <c r="O1273" s="243"/>
      <c r="P1273" s="243"/>
      <c r="Q1273" s="243"/>
      <c r="R1273" s="243"/>
      <c r="S1273" s="243"/>
      <c r="T1273" s="244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45" t="s">
        <v>169</v>
      </c>
      <c r="AU1273" s="245" t="s">
        <v>80</v>
      </c>
      <c r="AV1273" s="14" t="s">
        <v>80</v>
      </c>
      <c r="AW1273" s="14" t="s">
        <v>4</v>
      </c>
      <c r="AX1273" s="14" t="s">
        <v>78</v>
      </c>
      <c r="AY1273" s="245" t="s">
        <v>158</v>
      </c>
    </row>
    <row r="1274" s="2" customFormat="1" ht="24.15" customHeight="1">
      <c r="A1274" s="40"/>
      <c r="B1274" s="41"/>
      <c r="C1274" s="206" t="s">
        <v>2247</v>
      </c>
      <c r="D1274" s="206" t="s">
        <v>160</v>
      </c>
      <c r="E1274" s="207" t="s">
        <v>2248</v>
      </c>
      <c r="F1274" s="208" t="s">
        <v>2249</v>
      </c>
      <c r="G1274" s="209" t="s">
        <v>236</v>
      </c>
      <c r="H1274" s="210">
        <v>3.4329999999999998</v>
      </c>
      <c r="I1274" s="211"/>
      <c r="J1274" s="212">
        <f>ROUND(I1274*H1274,2)</f>
        <v>0</v>
      </c>
      <c r="K1274" s="208" t="s">
        <v>164</v>
      </c>
      <c r="L1274" s="46"/>
      <c r="M1274" s="213" t="s">
        <v>19</v>
      </c>
      <c r="N1274" s="214" t="s">
        <v>41</v>
      </c>
      <c r="O1274" s="86"/>
      <c r="P1274" s="215">
        <f>O1274*H1274</f>
        <v>0</v>
      </c>
      <c r="Q1274" s="215">
        <v>0</v>
      </c>
      <c r="R1274" s="215">
        <f>Q1274*H1274</f>
        <v>0</v>
      </c>
      <c r="S1274" s="215">
        <v>0</v>
      </c>
      <c r="T1274" s="216">
        <f>S1274*H1274</f>
        <v>0</v>
      </c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R1274" s="217" t="s">
        <v>266</v>
      </c>
      <c r="AT1274" s="217" t="s">
        <v>160</v>
      </c>
      <c r="AU1274" s="217" t="s">
        <v>80</v>
      </c>
      <c r="AY1274" s="19" t="s">
        <v>158</v>
      </c>
      <c r="BE1274" s="218">
        <f>IF(N1274="základní",J1274,0)</f>
        <v>0</v>
      </c>
      <c r="BF1274" s="218">
        <f>IF(N1274="snížená",J1274,0)</f>
        <v>0</v>
      </c>
      <c r="BG1274" s="218">
        <f>IF(N1274="zákl. přenesená",J1274,0)</f>
        <v>0</v>
      </c>
      <c r="BH1274" s="218">
        <f>IF(N1274="sníž. přenesená",J1274,0)</f>
        <v>0</v>
      </c>
      <c r="BI1274" s="218">
        <f>IF(N1274="nulová",J1274,0)</f>
        <v>0</v>
      </c>
      <c r="BJ1274" s="19" t="s">
        <v>78</v>
      </c>
      <c r="BK1274" s="218">
        <f>ROUND(I1274*H1274,2)</f>
        <v>0</v>
      </c>
      <c r="BL1274" s="19" t="s">
        <v>266</v>
      </c>
      <c r="BM1274" s="217" t="s">
        <v>2250</v>
      </c>
    </row>
    <row r="1275" s="2" customFormat="1">
      <c r="A1275" s="40"/>
      <c r="B1275" s="41"/>
      <c r="C1275" s="42"/>
      <c r="D1275" s="219" t="s">
        <v>167</v>
      </c>
      <c r="E1275" s="42"/>
      <c r="F1275" s="220" t="s">
        <v>2251</v>
      </c>
      <c r="G1275" s="42"/>
      <c r="H1275" s="42"/>
      <c r="I1275" s="221"/>
      <c r="J1275" s="42"/>
      <c r="K1275" s="42"/>
      <c r="L1275" s="46"/>
      <c r="M1275" s="222"/>
      <c r="N1275" s="223"/>
      <c r="O1275" s="86"/>
      <c r="P1275" s="86"/>
      <c r="Q1275" s="86"/>
      <c r="R1275" s="86"/>
      <c r="S1275" s="86"/>
      <c r="T1275" s="87"/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T1275" s="19" t="s">
        <v>167</v>
      </c>
      <c r="AU1275" s="19" t="s">
        <v>80</v>
      </c>
    </row>
    <row r="1276" s="12" customFormat="1" ht="22.8" customHeight="1">
      <c r="A1276" s="12"/>
      <c r="B1276" s="190"/>
      <c r="C1276" s="191"/>
      <c r="D1276" s="192" t="s">
        <v>69</v>
      </c>
      <c r="E1276" s="204" t="s">
        <v>2252</v>
      </c>
      <c r="F1276" s="204" t="s">
        <v>2253</v>
      </c>
      <c r="G1276" s="191"/>
      <c r="H1276" s="191"/>
      <c r="I1276" s="194"/>
      <c r="J1276" s="205">
        <f>BK1276</f>
        <v>0</v>
      </c>
      <c r="K1276" s="191"/>
      <c r="L1276" s="196"/>
      <c r="M1276" s="197"/>
      <c r="N1276" s="198"/>
      <c r="O1276" s="198"/>
      <c r="P1276" s="199">
        <f>SUM(P1277:P1286)</f>
        <v>0</v>
      </c>
      <c r="Q1276" s="198"/>
      <c r="R1276" s="199">
        <f>SUM(R1277:R1286)</f>
        <v>0.025464592000000001</v>
      </c>
      <c r="S1276" s="198"/>
      <c r="T1276" s="200">
        <f>SUM(T1277:T1286)</f>
        <v>0</v>
      </c>
      <c r="U1276" s="12"/>
      <c r="V1276" s="12"/>
      <c r="W1276" s="12"/>
      <c r="X1276" s="12"/>
      <c r="Y1276" s="12"/>
      <c r="Z1276" s="12"/>
      <c r="AA1276" s="12"/>
      <c r="AB1276" s="12"/>
      <c r="AC1276" s="12"/>
      <c r="AD1276" s="12"/>
      <c r="AE1276" s="12"/>
      <c r="AR1276" s="201" t="s">
        <v>80</v>
      </c>
      <c r="AT1276" s="202" t="s">
        <v>69</v>
      </c>
      <c r="AU1276" s="202" t="s">
        <v>78</v>
      </c>
      <c r="AY1276" s="201" t="s">
        <v>158</v>
      </c>
      <c r="BK1276" s="203">
        <f>SUM(BK1277:BK1286)</f>
        <v>0</v>
      </c>
    </row>
    <row r="1277" s="2" customFormat="1" ht="16.5" customHeight="1">
      <c r="A1277" s="40"/>
      <c r="B1277" s="41"/>
      <c r="C1277" s="206" t="s">
        <v>2254</v>
      </c>
      <c r="D1277" s="206" t="s">
        <v>160</v>
      </c>
      <c r="E1277" s="207" t="s">
        <v>2255</v>
      </c>
      <c r="F1277" s="208" t="s">
        <v>2256</v>
      </c>
      <c r="G1277" s="209" t="s">
        <v>255</v>
      </c>
      <c r="H1277" s="210">
        <v>106</v>
      </c>
      <c r="I1277" s="211"/>
      <c r="J1277" s="212">
        <f>ROUND(I1277*H1277,2)</f>
        <v>0</v>
      </c>
      <c r="K1277" s="208" t="s">
        <v>164</v>
      </c>
      <c r="L1277" s="46"/>
      <c r="M1277" s="213" t="s">
        <v>19</v>
      </c>
      <c r="N1277" s="214" t="s">
        <v>41</v>
      </c>
      <c r="O1277" s="86"/>
      <c r="P1277" s="215">
        <f>O1277*H1277</f>
        <v>0</v>
      </c>
      <c r="Q1277" s="215">
        <v>2.4232000000000001E-05</v>
      </c>
      <c r="R1277" s="215">
        <f>Q1277*H1277</f>
        <v>0.0025685920000000002</v>
      </c>
      <c r="S1277" s="215">
        <v>0</v>
      </c>
      <c r="T1277" s="216">
        <f>S1277*H1277</f>
        <v>0</v>
      </c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R1277" s="217" t="s">
        <v>266</v>
      </c>
      <c r="AT1277" s="217" t="s">
        <v>160</v>
      </c>
      <c r="AU1277" s="217" t="s">
        <v>80</v>
      </c>
      <c r="AY1277" s="19" t="s">
        <v>158</v>
      </c>
      <c r="BE1277" s="218">
        <f>IF(N1277="základní",J1277,0)</f>
        <v>0</v>
      </c>
      <c r="BF1277" s="218">
        <f>IF(N1277="snížená",J1277,0)</f>
        <v>0</v>
      </c>
      <c r="BG1277" s="218">
        <f>IF(N1277="zákl. přenesená",J1277,0)</f>
        <v>0</v>
      </c>
      <c r="BH1277" s="218">
        <f>IF(N1277="sníž. přenesená",J1277,0)</f>
        <v>0</v>
      </c>
      <c r="BI1277" s="218">
        <f>IF(N1277="nulová",J1277,0)</f>
        <v>0</v>
      </c>
      <c r="BJ1277" s="19" t="s">
        <v>78</v>
      </c>
      <c r="BK1277" s="218">
        <f>ROUND(I1277*H1277,2)</f>
        <v>0</v>
      </c>
      <c r="BL1277" s="19" t="s">
        <v>266</v>
      </c>
      <c r="BM1277" s="217" t="s">
        <v>2257</v>
      </c>
    </row>
    <row r="1278" s="2" customFormat="1">
      <c r="A1278" s="40"/>
      <c r="B1278" s="41"/>
      <c r="C1278" s="42"/>
      <c r="D1278" s="219" t="s">
        <v>167</v>
      </c>
      <c r="E1278" s="42"/>
      <c r="F1278" s="220" t="s">
        <v>2258</v>
      </c>
      <c r="G1278" s="42"/>
      <c r="H1278" s="42"/>
      <c r="I1278" s="221"/>
      <c r="J1278" s="42"/>
      <c r="K1278" s="42"/>
      <c r="L1278" s="46"/>
      <c r="M1278" s="222"/>
      <c r="N1278" s="223"/>
      <c r="O1278" s="86"/>
      <c r="P1278" s="86"/>
      <c r="Q1278" s="86"/>
      <c r="R1278" s="86"/>
      <c r="S1278" s="86"/>
      <c r="T1278" s="87"/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T1278" s="19" t="s">
        <v>167</v>
      </c>
      <c r="AU1278" s="19" t="s">
        <v>80</v>
      </c>
    </row>
    <row r="1279" s="13" customFormat="1">
      <c r="A1279" s="13"/>
      <c r="B1279" s="224"/>
      <c r="C1279" s="225"/>
      <c r="D1279" s="226" t="s">
        <v>169</v>
      </c>
      <c r="E1279" s="227" t="s">
        <v>19</v>
      </c>
      <c r="F1279" s="228" t="s">
        <v>2259</v>
      </c>
      <c r="G1279" s="225"/>
      <c r="H1279" s="227" t="s">
        <v>19</v>
      </c>
      <c r="I1279" s="229"/>
      <c r="J1279" s="225"/>
      <c r="K1279" s="225"/>
      <c r="L1279" s="230"/>
      <c r="M1279" s="231"/>
      <c r="N1279" s="232"/>
      <c r="O1279" s="232"/>
      <c r="P1279" s="232"/>
      <c r="Q1279" s="232"/>
      <c r="R1279" s="232"/>
      <c r="S1279" s="232"/>
      <c r="T1279" s="23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34" t="s">
        <v>169</v>
      </c>
      <c r="AU1279" s="234" t="s">
        <v>80</v>
      </c>
      <c r="AV1279" s="13" t="s">
        <v>78</v>
      </c>
      <c r="AW1279" s="13" t="s">
        <v>32</v>
      </c>
      <c r="AX1279" s="13" t="s">
        <v>70</v>
      </c>
      <c r="AY1279" s="234" t="s">
        <v>158</v>
      </c>
    </row>
    <row r="1280" s="13" customFormat="1">
      <c r="A1280" s="13"/>
      <c r="B1280" s="224"/>
      <c r="C1280" s="225"/>
      <c r="D1280" s="226" t="s">
        <v>169</v>
      </c>
      <c r="E1280" s="227" t="s">
        <v>19</v>
      </c>
      <c r="F1280" s="228" t="s">
        <v>2260</v>
      </c>
      <c r="G1280" s="225"/>
      <c r="H1280" s="227" t="s">
        <v>19</v>
      </c>
      <c r="I1280" s="229"/>
      <c r="J1280" s="225"/>
      <c r="K1280" s="225"/>
      <c r="L1280" s="230"/>
      <c r="M1280" s="231"/>
      <c r="N1280" s="232"/>
      <c r="O1280" s="232"/>
      <c r="P1280" s="232"/>
      <c r="Q1280" s="232"/>
      <c r="R1280" s="232"/>
      <c r="S1280" s="232"/>
      <c r="T1280" s="23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34" t="s">
        <v>169</v>
      </c>
      <c r="AU1280" s="234" t="s">
        <v>80</v>
      </c>
      <c r="AV1280" s="13" t="s">
        <v>78</v>
      </c>
      <c r="AW1280" s="13" t="s">
        <v>32</v>
      </c>
      <c r="AX1280" s="13" t="s">
        <v>70</v>
      </c>
      <c r="AY1280" s="234" t="s">
        <v>158</v>
      </c>
    </row>
    <row r="1281" s="14" customFormat="1">
      <c r="A1281" s="14"/>
      <c r="B1281" s="235"/>
      <c r="C1281" s="236"/>
      <c r="D1281" s="226" t="s">
        <v>169</v>
      </c>
      <c r="E1281" s="237" t="s">
        <v>19</v>
      </c>
      <c r="F1281" s="238" t="s">
        <v>885</v>
      </c>
      <c r="G1281" s="236"/>
      <c r="H1281" s="239">
        <v>106</v>
      </c>
      <c r="I1281" s="240"/>
      <c r="J1281" s="236"/>
      <c r="K1281" s="236"/>
      <c r="L1281" s="241"/>
      <c r="M1281" s="242"/>
      <c r="N1281" s="243"/>
      <c r="O1281" s="243"/>
      <c r="P1281" s="243"/>
      <c r="Q1281" s="243"/>
      <c r="R1281" s="243"/>
      <c r="S1281" s="243"/>
      <c r="T1281" s="24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45" t="s">
        <v>169</v>
      </c>
      <c r="AU1281" s="245" t="s">
        <v>80</v>
      </c>
      <c r="AV1281" s="14" t="s">
        <v>80</v>
      </c>
      <c r="AW1281" s="14" t="s">
        <v>32</v>
      </c>
      <c r="AX1281" s="14" t="s">
        <v>78</v>
      </c>
      <c r="AY1281" s="245" t="s">
        <v>158</v>
      </c>
    </row>
    <row r="1282" s="2" customFormat="1" ht="24.15" customHeight="1">
      <c r="A1282" s="40"/>
      <c r="B1282" s="41"/>
      <c r="C1282" s="206" t="s">
        <v>2261</v>
      </c>
      <c r="D1282" s="206" t="s">
        <v>160</v>
      </c>
      <c r="E1282" s="207" t="s">
        <v>2262</v>
      </c>
      <c r="F1282" s="208" t="s">
        <v>2263</v>
      </c>
      <c r="G1282" s="209" t="s">
        <v>255</v>
      </c>
      <c r="H1282" s="210">
        <v>106</v>
      </c>
      <c r="I1282" s="211"/>
      <c r="J1282" s="212">
        <f>ROUND(I1282*H1282,2)</f>
        <v>0</v>
      </c>
      <c r="K1282" s="208" t="s">
        <v>164</v>
      </c>
      <c r="L1282" s="46"/>
      <c r="M1282" s="213" t="s">
        <v>19</v>
      </c>
      <c r="N1282" s="214" t="s">
        <v>41</v>
      </c>
      <c r="O1282" s="86"/>
      <c r="P1282" s="215">
        <f>O1282*H1282</f>
        <v>0</v>
      </c>
      <c r="Q1282" s="215">
        <v>0.00021599999999999999</v>
      </c>
      <c r="R1282" s="215">
        <f>Q1282*H1282</f>
        <v>0.022896</v>
      </c>
      <c r="S1282" s="215">
        <v>0</v>
      </c>
      <c r="T1282" s="216">
        <f>S1282*H1282</f>
        <v>0</v>
      </c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  <c r="AR1282" s="217" t="s">
        <v>266</v>
      </c>
      <c r="AT1282" s="217" t="s">
        <v>160</v>
      </c>
      <c r="AU1282" s="217" t="s">
        <v>80</v>
      </c>
      <c r="AY1282" s="19" t="s">
        <v>158</v>
      </c>
      <c r="BE1282" s="218">
        <f>IF(N1282="základní",J1282,0)</f>
        <v>0</v>
      </c>
      <c r="BF1282" s="218">
        <f>IF(N1282="snížená",J1282,0)</f>
        <v>0</v>
      </c>
      <c r="BG1282" s="218">
        <f>IF(N1282="zákl. přenesená",J1282,0)</f>
        <v>0</v>
      </c>
      <c r="BH1282" s="218">
        <f>IF(N1282="sníž. přenesená",J1282,0)</f>
        <v>0</v>
      </c>
      <c r="BI1282" s="218">
        <f>IF(N1282="nulová",J1282,0)</f>
        <v>0</v>
      </c>
      <c r="BJ1282" s="19" t="s">
        <v>78</v>
      </c>
      <c r="BK1282" s="218">
        <f>ROUND(I1282*H1282,2)</f>
        <v>0</v>
      </c>
      <c r="BL1282" s="19" t="s">
        <v>266</v>
      </c>
      <c r="BM1282" s="217" t="s">
        <v>2264</v>
      </c>
    </row>
    <row r="1283" s="2" customFormat="1">
      <c r="A1283" s="40"/>
      <c r="B1283" s="41"/>
      <c r="C1283" s="42"/>
      <c r="D1283" s="219" t="s">
        <v>167</v>
      </c>
      <c r="E1283" s="42"/>
      <c r="F1283" s="220" t="s">
        <v>2265</v>
      </c>
      <c r="G1283" s="42"/>
      <c r="H1283" s="42"/>
      <c r="I1283" s="221"/>
      <c r="J1283" s="42"/>
      <c r="K1283" s="42"/>
      <c r="L1283" s="46"/>
      <c r="M1283" s="222"/>
      <c r="N1283" s="223"/>
      <c r="O1283" s="86"/>
      <c r="P1283" s="86"/>
      <c r="Q1283" s="86"/>
      <c r="R1283" s="86"/>
      <c r="S1283" s="86"/>
      <c r="T1283" s="87"/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  <c r="AT1283" s="19" t="s">
        <v>167</v>
      </c>
      <c r="AU1283" s="19" t="s">
        <v>80</v>
      </c>
    </row>
    <row r="1284" s="13" customFormat="1">
      <c r="A1284" s="13"/>
      <c r="B1284" s="224"/>
      <c r="C1284" s="225"/>
      <c r="D1284" s="226" t="s">
        <v>169</v>
      </c>
      <c r="E1284" s="227" t="s">
        <v>19</v>
      </c>
      <c r="F1284" s="228" t="s">
        <v>2259</v>
      </c>
      <c r="G1284" s="225"/>
      <c r="H1284" s="227" t="s">
        <v>19</v>
      </c>
      <c r="I1284" s="229"/>
      <c r="J1284" s="225"/>
      <c r="K1284" s="225"/>
      <c r="L1284" s="230"/>
      <c r="M1284" s="231"/>
      <c r="N1284" s="232"/>
      <c r="O1284" s="232"/>
      <c r="P1284" s="232"/>
      <c r="Q1284" s="232"/>
      <c r="R1284" s="232"/>
      <c r="S1284" s="232"/>
      <c r="T1284" s="23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34" t="s">
        <v>169</v>
      </c>
      <c r="AU1284" s="234" t="s">
        <v>80</v>
      </c>
      <c r="AV1284" s="13" t="s">
        <v>78</v>
      </c>
      <c r="AW1284" s="13" t="s">
        <v>32</v>
      </c>
      <c r="AX1284" s="13" t="s">
        <v>70</v>
      </c>
      <c r="AY1284" s="234" t="s">
        <v>158</v>
      </c>
    </row>
    <row r="1285" s="13" customFormat="1">
      <c r="A1285" s="13"/>
      <c r="B1285" s="224"/>
      <c r="C1285" s="225"/>
      <c r="D1285" s="226" t="s">
        <v>169</v>
      </c>
      <c r="E1285" s="227" t="s">
        <v>19</v>
      </c>
      <c r="F1285" s="228" t="s">
        <v>2260</v>
      </c>
      <c r="G1285" s="225"/>
      <c r="H1285" s="227" t="s">
        <v>19</v>
      </c>
      <c r="I1285" s="229"/>
      <c r="J1285" s="225"/>
      <c r="K1285" s="225"/>
      <c r="L1285" s="230"/>
      <c r="M1285" s="231"/>
      <c r="N1285" s="232"/>
      <c r="O1285" s="232"/>
      <c r="P1285" s="232"/>
      <c r="Q1285" s="232"/>
      <c r="R1285" s="232"/>
      <c r="S1285" s="232"/>
      <c r="T1285" s="23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34" t="s">
        <v>169</v>
      </c>
      <c r="AU1285" s="234" t="s">
        <v>80</v>
      </c>
      <c r="AV1285" s="13" t="s">
        <v>78</v>
      </c>
      <c r="AW1285" s="13" t="s">
        <v>32</v>
      </c>
      <c r="AX1285" s="13" t="s">
        <v>70</v>
      </c>
      <c r="AY1285" s="234" t="s">
        <v>158</v>
      </c>
    </row>
    <row r="1286" s="14" customFormat="1">
      <c r="A1286" s="14"/>
      <c r="B1286" s="235"/>
      <c r="C1286" s="236"/>
      <c r="D1286" s="226" t="s">
        <v>169</v>
      </c>
      <c r="E1286" s="237" t="s">
        <v>19</v>
      </c>
      <c r="F1286" s="238" t="s">
        <v>885</v>
      </c>
      <c r="G1286" s="236"/>
      <c r="H1286" s="239">
        <v>106</v>
      </c>
      <c r="I1286" s="240"/>
      <c r="J1286" s="236"/>
      <c r="K1286" s="236"/>
      <c r="L1286" s="241"/>
      <c r="M1286" s="242"/>
      <c r="N1286" s="243"/>
      <c r="O1286" s="243"/>
      <c r="P1286" s="243"/>
      <c r="Q1286" s="243"/>
      <c r="R1286" s="243"/>
      <c r="S1286" s="243"/>
      <c r="T1286" s="24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45" t="s">
        <v>169</v>
      </c>
      <c r="AU1286" s="245" t="s">
        <v>80</v>
      </c>
      <c r="AV1286" s="14" t="s">
        <v>80</v>
      </c>
      <c r="AW1286" s="14" t="s">
        <v>32</v>
      </c>
      <c r="AX1286" s="14" t="s">
        <v>78</v>
      </c>
      <c r="AY1286" s="245" t="s">
        <v>158</v>
      </c>
    </row>
    <row r="1287" s="12" customFormat="1" ht="22.8" customHeight="1">
      <c r="A1287" s="12"/>
      <c r="B1287" s="190"/>
      <c r="C1287" s="191"/>
      <c r="D1287" s="192" t="s">
        <v>69</v>
      </c>
      <c r="E1287" s="204" t="s">
        <v>2266</v>
      </c>
      <c r="F1287" s="204" t="s">
        <v>2267</v>
      </c>
      <c r="G1287" s="191"/>
      <c r="H1287" s="191"/>
      <c r="I1287" s="194"/>
      <c r="J1287" s="205">
        <f>BK1287</f>
        <v>0</v>
      </c>
      <c r="K1287" s="191"/>
      <c r="L1287" s="196"/>
      <c r="M1287" s="197"/>
      <c r="N1287" s="198"/>
      <c r="O1287" s="198"/>
      <c r="P1287" s="199">
        <f>SUM(P1288:P1295)</f>
        <v>0</v>
      </c>
      <c r="Q1287" s="198"/>
      <c r="R1287" s="199">
        <f>SUM(R1288:R1295)</f>
        <v>0.51801599999999992</v>
      </c>
      <c r="S1287" s="198"/>
      <c r="T1287" s="200">
        <f>SUM(T1288:T1295)</f>
        <v>0</v>
      </c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R1287" s="201" t="s">
        <v>80</v>
      </c>
      <c r="AT1287" s="202" t="s">
        <v>69</v>
      </c>
      <c r="AU1287" s="202" t="s">
        <v>78</v>
      </c>
      <c r="AY1287" s="201" t="s">
        <v>158</v>
      </c>
      <c r="BK1287" s="203">
        <f>SUM(BK1288:BK1295)</f>
        <v>0</v>
      </c>
    </row>
    <row r="1288" s="2" customFormat="1" ht="16.5" customHeight="1">
      <c r="A1288" s="40"/>
      <c r="B1288" s="41"/>
      <c r="C1288" s="206" t="s">
        <v>2268</v>
      </c>
      <c r="D1288" s="206" t="s">
        <v>160</v>
      </c>
      <c r="E1288" s="207" t="s">
        <v>2269</v>
      </c>
      <c r="F1288" s="208" t="s">
        <v>2270</v>
      </c>
      <c r="G1288" s="209" t="s">
        <v>255</v>
      </c>
      <c r="H1288" s="210">
        <v>1817.5999999999999</v>
      </c>
      <c r="I1288" s="211"/>
      <c r="J1288" s="212">
        <f>ROUND(I1288*H1288,2)</f>
        <v>0</v>
      </c>
      <c r="K1288" s="208" t="s">
        <v>164</v>
      </c>
      <c r="L1288" s="46"/>
      <c r="M1288" s="213" t="s">
        <v>19</v>
      </c>
      <c r="N1288" s="214" t="s">
        <v>41</v>
      </c>
      <c r="O1288" s="86"/>
      <c r="P1288" s="215">
        <f>O1288*H1288</f>
        <v>0</v>
      </c>
      <c r="Q1288" s="215">
        <v>0.00028499999999999999</v>
      </c>
      <c r="R1288" s="215">
        <f>Q1288*H1288</f>
        <v>0.51801599999999992</v>
      </c>
      <c r="S1288" s="215">
        <v>0</v>
      </c>
      <c r="T1288" s="216">
        <f>S1288*H1288</f>
        <v>0</v>
      </c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  <c r="AR1288" s="217" t="s">
        <v>266</v>
      </c>
      <c r="AT1288" s="217" t="s">
        <v>160</v>
      </c>
      <c r="AU1288" s="217" t="s">
        <v>80</v>
      </c>
      <c r="AY1288" s="19" t="s">
        <v>158</v>
      </c>
      <c r="BE1288" s="218">
        <f>IF(N1288="základní",J1288,0)</f>
        <v>0</v>
      </c>
      <c r="BF1288" s="218">
        <f>IF(N1288="snížená",J1288,0)</f>
        <v>0</v>
      </c>
      <c r="BG1288" s="218">
        <f>IF(N1288="zákl. přenesená",J1288,0)</f>
        <v>0</v>
      </c>
      <c r="BH1288" s="218">
        <f>IF(N1288="sníž. přenesená",J1288,0)</f>
        <v>0</v>
      </c>
      <c r="BI1288" s="218">
        <f>IF(N1288="nulová",J1288,0)</f>
        <v>0</v>
      </c>
      <c r="BJ1288" s="19" t="s">
        <v>78</v>
      </c>
      <c r="BK1288" s="218">
        <f>ROUND(I1288*H1288,2)</f>
        <v>0</v>
      </c>
      <c r="BL1288" s="19" t="s">
        <v>266</v>
      </c>
      <c r="BM1288" s="217" t="s">
        <v>2271</v>
      </c>
    </row>
    <row r="1289" s="2" customFormat="1">
      <c r="A1289" s="40"/>
      <c r="B1289" s="41"/>
      <c r="C1289" s="42"/>
      <c r="D1289" s="219" t="s">
        <v>167</v>
      </c>
      <c r="E1289" s="42"/>
      <c r="F1289" s="220" t="s">
        <v>2272</v>
      </c>
      <c r="G1289" s="42"/>
      <c r="H1289" s="42"/>
      <c r="I1289" s="221"/>
      <c r="J1289" s="42"/>
      <c r="K1289" s="42"/>
      <c r="L1289" s="46"/>
      <c r="M1289" s="222"/>
      <c r="N1289" s="223"/>
      <c r="O1289" s="86"/>
      <c r="P1289" s="86"/>
      <c r="Q1289" s="86"/>
      <c r="R1289" s="86"/>
      <c r="S1289" s="86"/>
      <c r="T1289" s="87"/>
      <c r="U1289" s="40"/>
      <c r="V1289" s="40"/>
      <c r="W1289" s="40"/>
      <c r="X1289" s="40"/>
      <c r="Y1289" s="40"/>
      <c r="Z1289" s="40"/>
      <c r="AA1289" s="40"/>
      <c r="AB1289" s="40"/>
      <c r="AC1289" s="40"/>
      <c r="AD1289" s="40"/>
      <c r="AE1289" s="40"/>
      <c r="AT1289" s="19" t="s">
        <v>167</v>
      </c>
      <c r="AU1289" s="19" t="s">
        <v>80</v>
      </c>
    </row>
    <row r="1290" s="14" customFormat="1">
      <c r="A1290" s="14"/>
      <c r="B1290" s="235"/>
      <c r="C1290" s="236"/>
      <c r="D1290" s="226" t="s">
        <v>169</v>
      </c>
      <c r="E1290" s="237" t="s">
        <v>19</v>
      </c>
      <c r="F1290" s="238" t="s">
        <v>2273</v>
      </c>
      <c r="G1290" s="236"/>
      <c r="H1290" s="239">
        <v>1094</v>
      </c>
      <c r="I1290" s="240"/>
      <c r="J1290" s="236"/>
      <c r="K1290" s="236"/>
      <c r="L1290" s="241"/>
      <c r="M1290" s="242"/>
      <c r="N1290" s="243"/>
      <c r="O1290" s="243"/>
      <c r="P1290" s="243"/>
      <c r="Q1290" s="243"/>
      <c r="R1290" s="243"/>
      <c r="S1290" s="243"/>
      <c r="T1290" s="24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45" t="s">
        <v>169</v>
      </c>
      <c r="AU1290" s="245" t="s">
        <v>80</v>
      </c>
      <c r="AV1290" s="14" t="s">
        <v>80</v>
      </c>
      <c r="AW1290" s="14" t="s">
        <v>32</v>
      </c>
      <c r="AX1290" s="14" t="s">
        <v>70</v>
      </c>
      <c r="AY1290" s="245" t="s">
        <v>158</v>
      </c>
    </row>
    <row r="1291" s="14" customFormat="1">
      <c r="A1291" s="14"/>
      <c r="B1291" s="235"/>
      <c r="C1291" s="236"/>
      <c r="D1291" s="226" t="s">
        <v>169</v>
      </c>
      <c r="E1291" s="237" t="s">
        <v>19</v>
      </c>
      <c r="F1291" s="238" t="s">
        <v>2274</v>
      </c>
      <c r="G1291" s="236"/>
      <c r="H1291" s="239">
        <v>307</v>
      </c>
      <c r="I1291" s="240"/>
      <c r="J1291" s="236"/>
      <c r="K1291" s="236"/>
      <c r="L1291" s="241"/>
      <c r="M1291" s="242"/>
      <c r="N1291" s="243"/>
      <c r="O1291" s="243"/>
      <c r="P1291" s="243"/>
      <c r="Q1291" s="243"/>
      <c r="R1291" s="243"/>
      <c r="S1291" s="243"/>
      <c r="T1291" s="24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45" t="s">
        <v>169</v>
      </c>
      <c r="AU1291" s="245" t="s">
        <v>80</v>
      </c>
      <c r="AV1291" s="14" t="s">
        <v>80</v>
      </c>
      <c r="AW1291" s="14" t="s">
        <v>32</v>
      </c>
      <c r="AX1291" s="14" t="s">
        <v>70</v>
      </c>
      <c r="AY1291" s="245" t="s">
        <v>158</v>
      </c>
    </row>
    <row r="1292" s="14" customFormat="1">
      <c r="A1292" s="14"/>
      <c r="B1292" s="235"/>
      <c r="C1292" s="236"/>
      <c r="D1292" s="226" t="s">
        <v>169</v>
      </c>
      <c r="E1292" s="237" t="s">
        <v>19</v>
      </c>
      <c r="F1292" s="238" t="s">
        <v>2275</v>
      </c>
      <c r="G1292" s="236"/>
      <c r="H1292" s="239">
        <v>291.60000000000002</v>
      </c>
      <c r="I1292" s="240"/>
      <c r="J1292" s="236"/>
      <c r="K1292" s="236"/>
      <c r="L1292" s="241"/>
      <c r="M1292" s="242"/>
      <c r="N1292" s="243"/>
      <c r="O1292" s="243"/>
      <c r="P1292" s="243"/>
      <c r="Q1292" s="243"/>
      <c r="R1292" s="243"/>
      <c r="S1292" s="243"/>
      <c r="T1292" s="24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45" t="s">
        <v>169</v>
      </c>
      <c r="AU1292" s="245" t="s">
        <v>80</v>
      </c>
      <c r="AV1292" s="14" t="s">
        <v>80</v>
      </c>
      <c r="AW1292" s="14" t="s">
        <v>32</v>
      </c>
      <c r="AX1292" s="14" t="s">
        <v>70</v>
      </c>
      <c r="AY1292" s="245" t="s">
        <v>158</v>
      </c>
    </row>
    <row r="1293" s="14" customFormat="1">
      <c r="A1293" s="14"/>
      <c r="B1293" s="235"/>
      <c r="C1293" s="236"/>
      <c r="D1293" s="226" t="s">
        <v>169</v>
      </c>
      <c r="E1293" s="237" t="s">
        <v>19</v>
      </c>
      <c r="F1293" s="238" t="s">
        <v>2276</v>
      </c>
      <c r="G1293" s="236"/>
      <c r="H1293" s="239">
        <v>40</v>
      </c>
      <c r="I1293" s="240"/>
      <c r="J1293" s="236"/>
      <c r="K1293" s="236"/>
      <c r="L1293" s="241"/>
      <c r="M1293" s="242"/>
      <c r="N1293" s="243"/>
      <c r="O1293" s="243"/>
      <c r="P1293" s="243"/>
      <c r="Q1293" s="243"/>
      <c r="R1293" s="243"/>
      <c r="S1293" s="243"/>
      <c r="T1293" s="24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45" t="s">
        <v>169</v>
      </c>
      <c r="AU1293" s="245" t="s">
        <v>80</v>
      </c>
      <c r="AV1293" s="14" t="s">
        <v>80</v>
      </c>
      <c r="AW1293" s="14" t="s">
        <v>32</v>
      </c>
      <c r="AX1293" s="14" t="s">
        <v>70</v>
      </c>
      <c r="AY1293" s="245" t="s">
        <v>158</v>
      </c>
    </row>
    <row r="1294" s="14" customFormat="1">
      <c r="A1294" s="14"/>
      <c r="B1294" s="235"/>
      <c r="C1294" s="236"/>
      <c r="D1294" s="226" t="s">
        <v>169</v>
      </c>
      <c r="E1294" s="237" t="s">
        <v>19</v>
      </c>
      <c r="F1294" s="238" t="s">
        <v>2277</v>
      </c>
      <c r="G1294" s="236"/>
      <c r="H1294" s="239">
        <v>85</v>
      </c>
      <c r="I1294" s="240"/>
      <c r="J1294" s="236"/>
      <c r="K1294" s="236"/>
      <c r="L1294" s="241"/>
      <c r="M1294" s="242"/>
      <c r="N1294" s="243"/>
      <c r="O1294" s="243"/>
      <c r="P1294" s="243"/>
      <c r="Q1294" s="243"/>
      <c r="R1294" s="243"/>
      <c r="S1294" s="243"/>
      <c r="T1294" s="24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45" t="s">
        <v>169</v>
      </c>
      <c r="AU1294" s="245" t="s">
        <v>80</v>
      </c>
      <c r="AV1294" s="14" t="s">
        <v>80</v>
      </c>
      <c r="AW1294" s="14" t="s">
        <v>32</v>
      </c>
      <c r="AX1294" s="14" t="s">
        <v>70</v>
      </c>
      <c r="AY1294" s="245" t="s">
        <v>158</v>
      </c>
    </row>
    <row r="1295" s="15" customFormat="1">
      <c r="A1295" s="15"/>
      <c r="B1295" s="246"/>
      <c r="C1295" s="247"/>
      <c r="D1295" s="226" t="s">
        <v>169</v>
      </c>
      <c r="E1295" s="248" t="s">
        <v>19</v>
      </c>
      <c r="F1295" s="249" t="s">
        <v>179</v>
      </c>
      <c r="G1295" s="247"/>
      <c r="H1295" s="250">
        <v>1817.5999999999999</v>
      </c>
      <c r="I1295" s="251"/>
      <c r="J1295" s="247"/>
      <c r="K1295" s="247"/>
      <c r="L1295" s="252"/>
      <c r="M1295" s="267"/>
      <c r="N1295" s="268"/>
      <c r="O1295" s="268"/>
      <c r="P1295" s="268"/>
      <c r="Q1295" s="268"/>
      <c r="R1295" s="268"/>
      <c r="S1295" s="268"/>
      <c r="T1295" s="269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T1295" s="256" t="s">
        <v>169</v>
      </c>
      <c r="AU1295" s="256" t="s">
        <v>80</v>
      </c>
      <c r="AV1295" s="15" t="s">
        <v>165</v>
      </c>
      <c r="AW1295" s="15" t="s">
        <v>32</v>
      </c>
      <c r="AX1295" s="15" t="s">
        <v>78</v>
      </c>
      <c r="AY1295" s="256" t="s">
        <v>158</v>
      </c>
    </row>
    <row r="1296" s="2" customFormat="1" ht="6.96" customHeight="1">
      <c r="A1296" s="40"/>
      <c r="B1296" s="61"/>
      <c r="C1296" s="62"/>
      <c r="D1296" s="62"/>
      <c r="E1296" s="62"/>
      <c r="F1296" s="62"/>
      <c r="G1296" s="62"/>
      <c r="H1296" s="62"/>
      <c r="I1296" s="62"/>
      <c r="J1296" s="62"/>
      <c r="K1296" s="62"/>
      <c r="L1296" s="46"/>
      <c r="M1296" s="40"/>
      <c r="O1296" s="40"/>
      <c r="P1296" s="40"/>
      <c r="Q1296" s="40"/>
      <c r="R1296" s="40"/>
      <c r="S1296" s="40"/>
      <c r="T1296" s="40"/>
      <c r="U1296" s="40"/>
      <c r="V1296" s="40"/>
      <c r="W1296" s="40"/>
      <c r="X1296" s="40"/>
      <c r="Y1296" s="40"/>
      <c r="Z1296" s="40"/>
      <c r="AA1296" s="40"/>
      <c r="AB1296" s="40"/>
      <c r="AC1296" s="40"/>
      <c r="AD1296" s="40"/>
      <c r="AE1296" s="40"/>
    </row>
  </sheetData>
  <sheetProtection sheet="1" autoFilter="0" formatColumns="0" formatRows="0" objects="1" scenarios="1" spinCount="100000" saltValue="zRAeN4vH4TqdjqY02cFEHotVyPQz9OWVk2vz/Aca9LtrlmpIkrDy/wfBjiwwXo93fkHzWGzZlC6fFp8oOJAFng==" hashValue="jArQS1TMWv+TEUZbT9GpkNNc8a0RQD/r3ohwQj+MpJqiIL3/4/gVHmmaIWMwWB2OECuJu4ZpQqanAyaYj0cWtA==" algorithmName="SHA-512" password="CC35"/>
  <autoFilter ref="C109:K1295"/>
  <mergeCells count="9">
    <mergeCell ref="E7:H7"/>
    <mergeCell ref="E9:H9"/>
    <mergeCell ref="E18:H18"/>
    <mergeCell ref="E27:H27"/>
    <mergeCell ref="E48:H48"/>
    <mergeCell ref="E50:H50"/>
    <mergeCell ref="E100:H100"/>
    <mergeCell ref="E102:H102"/>
    <mergeCell ref="L2:V2"/>
  </mergeCells>
  <hyperlinks>
    <hyperlink ref="F114" r:id="rId1" display="https://podminky.urs.cz/item/CS_URS_2025_01/132251102"/>
    <hyperlink ref="F119" r:id="rId2" display="https://podminky.urs.cz/item/CS_URS_2025_01/162251102"/>
    <hyperlink ref="F126" r:id="rId3" display="https://podminky.urs.cz/item/CS_URS_2025_01/174151101"/>
    <hyperlink ref="F131" r:id="rId4" display="https://podminky.urs.cz/item/CS_URS_2025_01/139711111"/>
    <hyperlink ref="F137" r:id="rId5" display="https://podminky.urs.cz/item/CS_URS_2025_01/162211201"/>
    <hyperlink ref="F141" r:id="rId6" display="https://podminky.urs.cz/item/CS_URS_2025_01/167111101"/>
    <hyperlink ref="F148" r:id="rId7" display="https://podminky.urs.cz/item/CS_URS_2025_01/131213701"/>
    <hyperlink ref="F155" r:id="rId8" display="https://podminky.urs.cz/item/CS_URS_2025_01/132212131"/>
    <hyperlink ref="F159" r:id="rId9" display="https://podminky.urs.cz/item/CS_URS_2025_01/162751117"/>
    <hyperlink ref="F162" r:id="rId10" display="https://podminky.urs.cz/item/CS_URS_2025_01/162751119"/>
    <hyperlink ref="F165" r:id="rId11" display="https://podminky.urs.cz/item/CS_URS_2025_01/171201221"/>
    <hyperlink ref="F169" r:id="rId12" display="https://podminky.urs.cz/item/CS_URS_2025_01/212341111"/>
    <hyperlink ref="F173" r:id="rId13" display="https://podminky.urs.cz/item/CS_URS_2025_01/212750133"/>
    <hyperlink ref="F175" r:id="rId14" display="https://podminky.urs.cz/item/CS_URS_2025_01/211971121"/>
    <hyperlink ref="F181" r:id="rId15" display="https://podminky.urs.cz/item/CS_URS_2025_01/213141111"/>
    <hyperlink ref="F191" r:id="rId16" display="https://podminky.urs.cz/item/CS_URS_2025_01/213141112"/>
    <hyperlink ref="F197" r:id="rId17" display="https://podminky.urs.cz/item/CS_URS_2025_01/213311151"/>
    <hyperlink ref="F201" r:id="rId18" display="https://podminky.urs.cz/item/CS_URS_2025_01/218121111"/>
    <hyperlink ref="F203" r:id="rId19" display="https://podminky.urs.cz/item/CS_URS_2024_01/272313611"/>
    <hyperlink ref="F207" r:id="rId20" display="https://podminky.urs.cz/item/CS_URS_2025_01/274313611"/>
    <hyperlink ref="F211" r:id="rId21" display="https://podminky.urs.cz/item/CS_URS_2025_01/275321311"/>
    <hyperlink ref="F215" r:id="rId22" display="https://podminky.urs.cz/item/CS_URS_2025_01/275361821"/>
    <hyperlink ref="F217" r:id="rId23" display="https://podminky.urs.cz/item/CS_URS_2025_01/274321511"/>
    <hyperlink ref="F220" r:id="rId24" display="https://podminky.urs.cz/item/CS_URS_2025_01/274361821"/>
    <hyperlink ref="F222" r:id="rId25" display="https://podminky.urs.cz/item/CS_URS_2025_01/275313811"/>
    <hyperlink ref="F226" r:id="rId26" display="https://podminky.urs.cz/item/CS_URS_2025_01/310239211"/>
    <hyperlink ref="F230" r:id="rId27" display="https://podminky.urs.cz/item/CS_URS_2025_01/311113154"/>
    <hyperlink ref="F232" r:id="rId28" display="https://podminky.urs.cz/item/CS_URS_2025_01/316381117"/>
    <hyperlink ref="F235" r:id="rId29" display="https://podminky.urs.cz/item/CS_URS_2025_01/317168023"/>
    <hyperlink ref="F237" r:id="rId30" display="https://podminky.urs.cz/item/CS_URS_2025_01/317234410"/>
    <hyperlink ref="F250" r:id="rId31" display="https://podminky.urs.cz/item/CS_URS_2025_01/317944323"/>
    <hyperlink ref="F263" r:id="rId32" display="https://podminky.urs.cz/item/CS_URS_2025_01/342244201"/>
    <hyperlink ref="F267" r:id="rId33" display="https://podminky.urs.cz/item/CS_URS_2025_01/342244221"/>
    <hyperlink ref="F271" r:id="rId34" display="https://podminky.urs.cz/item/CS_URS_2025_01/346244381"/>
    <hyperlink ref="F284" r:id="rId35" display="https://podminky.urs.cz/item/CS_URS_2025_01/349231811"/>
    <hyperlink ref="F291" r:id="rId36" display="https://podminky.urs.cz/item/CS_URS_2025_01/349235851"/>
    <hyperlink ref="F295" r:id="rId37" display="https://podminky.urs.cz/item/CS_URS_2024_01/417321616"/>
    <hyperlink ref="F298" r:id="rId38" display="https://podminky.urs.cz/item/CS_URS_2024_01/417351115"/>
    <hyperlink ref="F301" r:id="rId39" display="https://podminky.urs.cz/item/CS_URS_2024_01/417351116"/>
    <hyperlink ref="F303" r:id="rId40" display="https://podminky.urs.cz/item/CS_URS_2024_01/417361821"/>
    <hyperlink ref="F310" r:id="rId41" display="https://podminky.urs.cz/item/CS_URS_2025_01/611311131"/>
    <hyperlink ref="F314" r:id="rId42" display="https://podminky.urs.cz/item/CS_URS_2025_01/611321141"/>
    <hyperlink ref="F318" r:id="rId43" display="https://podminky.urs.cz/item/CS_URS_2025_01/612316121"/>
    <hyperlink ref="F321" r:id="rId44" display="https://podminky.urs.cz/item/CS_URS_2025_01/612321141"/>
    <hyperlink ref="F326" r:id="rId45" display="https://podminky.urs.cz/item/CS_URS_2025_01/621211033"/>
    <hyperlink ref="F332" r:id="rId46" display="https://podminky.urs.cz/item/CS_URS_2025_01/621221111"/>
    <hyperlink ref="F338" r:id="rId47" display="https://podminky.urs.cz/item/CS_URS_2024_01/622221121"/>
    <hyperlink ref="F343" r:id="rId48" display="https://podminky.urs.cz/item/CS_URS_2025_01/622221141"/>
    <hyperlink ref="F350" r:id="rId49" display="https://podminky.urs.cz/item/CS_URS_2024_01/622222061"/>
    <hyperlink ref="F354" r:id="rId50" display="https://podminky.urs.cz/item/CS_URS_2024_01/622252001"/>
    <hyperlink ref="F358" r:id="rId51" display="https://podminky.urs.cz/item/CS_URS_2024_01/622326121"/>
    <hyperlink ref="F362" r:id="rId52" display="https://podminky.urs.cz/item/CS_URS_2025_01/622381032"/>
    <hyperlink ref="F368" r:id="rId53" display="https://podminky.urs.cz/item/CS_URS_2025_01/622511032"/>
    <hyperlink ref="F371" r:id="rId54" display="https://podminky.urs.cz/item/CS_URS_2025_01/622635021"/>
    <hyperlink ref="F374" r:id="rId55" display="https://podminky.urs.cz/item/CS_URS_2025_01/622635071"/>
    <hyperlink ref="F381" r:id="rId56" display="https://podminky.urs.cz/item/CS_URS_2025_01/623321141"/>
    <hyperlink ref="F385" r:id="rId57" display="https://podminky.urs.cz/item/CS_URS_2025_01/629995101"/>
    <hyperlink ref="F391" r:id="rId58" display="https://podminky.urs.cz/item/CS_URS_2025_01/631311124"/>
    <hyperlink ref="F398" r:id="rId59" display="https://podminky.urs.cz/item/CS_URS_2025_01/631319012"/>
    <hyperlink ref="F400" r:id="rId60" display="https://podminky.urs.cz/item/CS_URS_2025_01/631319173"/>
    <hyperlink ref="F402" r:id="rId61" display="https://podminky.urs.cz/item/CS_URS_2025_01/632441111"/>
    <hyperlink ref="F406" r:id="rId62" display="https://podminky.urs.cz/item/CS_URS_2025_01/632451455"/>
    <hyperlink ref="F410" r:id="rId63" display="https://podminky.urs.cz/item/CS_URS_2025_01/631362021"/>
    <hyperlink ref="F419" r:id="rId64" display="https://podminky.urs.cz/item/CS_URS_2025_01/634112127"/>
    <hyperlink ref="F422" r:id="rId65" display="https://podminky.urs.cz/item/CS_URS_2024_01/635211121"/>
    <hyperlink ref="F425" r:id="rId66" display="https://podminky.urs.cz/item/CS_URS_2024_01/637111111"/>
    <hyperlink ref="F428" r:id="rId67" display="https://podminky.urs.cz/item/CS_URS_2024_01/637211134"/>
    <hyperlink ref="F430" r:id="rId68" display="https://podminky.urs.cz/item/CS_URS_2025_01/637311131"/>
    <hyperlink ref="F432" r:id="rId69" display="https://podminky.urs.cz/item/CS_URS_2025_01/642942611"/>
    <hyperlink ref="F435" r:id="rId70" display="https://podminky.urs.cz/item/CS_URS_2025_01/642945111"/>
    <hyperlink ref="F440" r:id="rId71" display="https://podminky.urs.cz/item/CS_URS_2024_01/644941111"/>
    <hyperlink ref="F444" r:id="rId72" display="https://podminky.urs.cz/item/CS_URS_2025_01/941311111"/>
    <hyperlink ref="F446" r:id="rId73" display="https://podminky.urs.cz/item/CS_URS_2025_01/941311211"/>
    <hyperlink ref="F449" r:id="rId74" display="https://podminky.urs.cz/item/CS_URS_2025_01/941311811"/>
    <hyperlink ref="F451" r:id="rId75" display="https://podminky.urs.cz/item/CS_URS_2025_01/949101111"/>
    <hyperlink ref="F454" r:id="rId76" display="https://podminky.urs.cz/item/CS_URS_2025_01/962031132"/>
    <hyperlink ref="F457" r:id="rId77" display="https://podminky.urs.cz/item/CS_URS_2025_01/962031133"/>
    <hyperlink ref="F460" r:id="rId78" display="https://podminky.urs.cz/item/CS_URS_2025_01/962032231"/>
    <hyperlink ref="F465" r:id="rId79" display="https://podminky.urs.cz/item/CS_URS_2025_01/963053936"/>
    <hyperlink ref="F470" r:id="rId80" display="https://podminky.urs.cz/item/CS_URS_2025_01/965042141"/>
    <hyperlink ref="F475" r:id="rId81" display="https://podminky.urs.cz/item/CS_URS_2025_01/965081113"/>
    <hyperlink ref="F478" r:id="rId82" display="https://podminky.urs.cz/item/CS_URS_2025_01/965082923"/>
    <hyperlink ref="F481" r:id="rId83" display="https://podminky.urs.cz/item/CS_URS_2024_01/966023131"/>
    <hyperlink ref="F488" r:id="rId84" display="https://podminky.urs.cz/item/CS_URS_2025_01/968072455"/>
    <hyperlink ref="F511" r:id="rId85" display="https://podminky.urs.cz/item/CS_URS_2025_01/968072456"/>
    <hyperlink ref="F522" r:id="rId86" display="https://podminky.urs.cz/item/CS_URS_2025_01/968082015"/>
    <hyperlink ref="F527" r:id="rId87" display="https://podminky.urs.cz/item/CS_URS_2025_01/968082016"/>
    <hyperlink ref="F570" r:id="rId88" display="https://podminky.urs.cz/item/CS_URS_2025_01/973031325"/>
    <hyperlink ref="F573" r:id="rId89" display="https://podminky.urs.cz/item/CS_URS_2025_01/974031664"/>
    <hyperlink ref="F582" r:id="rId90" display="https://podminky.urs.cz/item/CS_URS_2025_01/974031666"/>
    <hyperlink ref="F589" r:id="rId91" display="https://podminky.urs.cz/item/CS_URS_2024_01/977151114"/>
    <hyperlink ref="F592" r:id="rId92" display="https://podminky.urs.cz/item/CS_URS_2025_01/977151118"/>
    <hyperlink ref="F599" r:id="rId93" display="https://podminky.urs.cz/item/CS_URS_2024_01/977212121"/>
    <hyperlink ref="F605" r:id="rId94" display="https://podminky.urs.cz/item/CS_URS_2025_01/978011191"/>
    <hyperlink ref="F608" r:id="rId95" display="https://podminky.urs.cz/item/CS_URS_2025_01/978013191"/>
    <hyperlink ref="F613" r:id="rId96" display="https://podminky.urs.cz/item/CS_URS_2025_01/978015391"/>
    <hyperlink ref="F619" r:id="rId97" display="https://podminky.urs.cz/item/CS_URS_2025_01/978019391"/>
    <hyperlink ref="F625" r:id="rId98" display="https://podminky.urs.cz/item/CS_URS_2025_01/997013111"/>
    <hyperlink ref="F627" r:id="rId99" display="https://podminky.urs.cz/item/CS_URS_2025_01/997013501"/>
    <hyperlink ref="F629" r:id="rId100" display="https://podminky.urs.cz/item/CS_URS_2025_01/997013509"/>
    <hyperlink ref="F632" r:id="rId101" display="https://podminky.urs.cz/item/CS_URS_2025_01/997013631"/>
    <hyperlink ref="F635" r:id="rId102" display="https://podminky.urs.cz/item/CS_URS_2025_01/998011002"/>
    <hyperlink ref="F639" r:id="rId103" display="https://podminky.urs.cz/item/CS_URS_2025_01/711111001"/>
    <hyperlink ref="F642" r:id="rId104" display="https://podminky.urs.cz/item/CS_URS_2024_01/711112001"/>
    <hyperlink ref="F647" r:id="rId105" display="https://podminky.urs.cz/item/CS_URS_2025_01/711141559"/>
    <hyperlink ref="F650" r:id="rId106" display="https://podminky.urs.cz/item/CS_URS_2024_01/711142559"/>
    <hyperlink ref="F655" r:id="rId107" display="https://podminky.urs.cz/item/CS_URS_2024_01/711161273"/>
    <hyperlink ref="F660" r:id="rId108" display="https://podminky.urs.cz/item/CS_URS_2024_01/711161383"/>
    <hyperlink ref="F662" r:id="rId109" display="https://podminky.urs.cz/item/CS_URS_2024_01/711491272"/>
    <hyperlink ref="F667" r:id="rId110" display="https://podminky.urs.cz/item/CS_URS_2025_01/711193121"/>
    <hyperlink ref="F671" r:id="rId111" display="https://podminky.urs.cz/item/CS_URS_2024_01/711211134"/>
    <hyperlink ref="F674" r:id="rId112" display="https://podminky.urs.cz/item/CS_URS_2025_01/998711102"/>
    <hyperlink ref="F677" r:id="rId113" display="https://podminky.urs.cz/item/CS_URS_2025_01/712331811"/>
    <hyperlink ref="F681" r:id="rId114" display="https://podminky.urs.cz/item/CS_URS_2025_01/712631111"/>
    <hyperlink ref="F688" r:id="rId115" display="https://podminky.urs.cz/item/CS_URS_2025_01/998712102"/>
    <hyperlink ref="F691" r:id="rId116" display="https://podminky.urs.cz/item/CS_URS_2024_01/713111111"/>
    <hyperlink ref="F696" r:id="rId117" display="https://podminky.urs.cz/item/CS_URS_2025_01/713121111"/>
    <hyperlink ref="F707" r:id="rId118" display="https://podminky.urs.cz/item/CS_URS_2025_01/713151111"/>
    <hyperlink ref="F712" r:id="rId119" display="https://podminky.urs.cz/item/CS_URS_2025_01/713151132"/>
    <hyperlink ref="F717" r:id="rId120" display="https://podminky.urs.cz/item/CS_URS_2025_01/713191132"/>
    <hyperlink ref="F722" r:id="rId121" display="https://podminky.urs.cz/item/CS_URS_2025_01/998713102"/>
    <hyperlink ref="F725" r:id="rId122" display="https://podminky.urs.cz/item/CS_URS_2025_01/721171803"/>
    <hyperlink ref="F727" r:id="rId123" display="https://podminky.urs.cz/item/CS_URS_2025_01/721171808"/>
    <hyperlink ref="F730" r:id="rId124" display="https://podminky.urs.cz/item/CS_URS_2025_01/722170801"/>
    <hyperlink ref="F733" r:id="rId125" display="https://podminky.urs.cz/item/CS_URS_2025_01/723120804"/>
    <hyperlink ref="F735" r:id="rId126" display="https://podminky.urs.cz/item/CS_URS_2025_01/723120809"/>
    <hyperlink ref="F738" r:id="rId127" display="https://podminky.urs.cz/item/CS_URS_2025_01/725110811"/>
    <hyperlink ref="F741" r:id="rId128" display="https://podminky.urs.cz/item/CS_URS_2025_01/725210821"/>
    <hyperlink ref="F744" r:id="rId129" display="https://podminky.urs.cz/item/CS_URS_2025_01/725240811"/>
    <hyperlink ref="F746" r:id="rId130" display="https://podminky.urs.cz/item/CS_URS_2025_01/725240812"/>
    <hyperlink ref="F748" r:id="rId131" display="https://podminky.urs.cz/item/CS_URS_2025_01/725310823"/>
    <hyperlink ref="F750" r:id="rId132" display="https://podminky.urs.cz/item/CS_URS_2025_01/725320822"/>
    <hyperlink ref="F752" r:id="rId133" display="https://podminky.urs.cz/item/CS_URS_2025_01/725530826"/>
    <hyperlink ref="F754" r:id="rId134" display="https://podminky.urs.cz/item/CS_URS_2025_01/725610810"/>
    <hyperlink ref="F759" r:id="rId135" display="https://podminky.urs.cz/item/CS_URS_2025_01/731200827"/>
    <hyperlink ref="F762" r:id="rId136" display="https://podminky.urs.cz/item/CS_URS_2025_01/733110806"/>
    <hyperlink ref="F765" r:id="rId137" display="https://podminky.urs.cz/item/CS_URS_2025_01/733120839"/>
    <hyperlink ref="F767" r:id="rId138" display="https://podminky.urs.cz/item/CS_URS_2025_01/733120843"/>
    <hyperlink ref="F769" r:id="rId139" display="https://podminky.urs.cz/item/CS_URS_2025_01/733120844"/>
    <hyperlink ref="F772" r:id="rId140" display="https://podminky.urs.cz/item/CS_URS_2025_01/762112811"/>
    <hyperlink ref="F775" r:id="rId141" display="https://podminky.urs.cz/item/CS_URS_2025_01/762331811"/>
    <hyperlink ref="F784" r:id="rId142" display="https://podminky.urs.cz/item/CS_URS_2025_01/762331812"/>
    <hyperlink ref="F797" r:id="rId143" display="https://podminky.urs.cz/item/CS_URS_2025_01/762331813"/>
    <hyperlink ref="F801" r:id="rId144" display="https://podminky.urs.cz/item/CS_URS_2025_01/762331815"/>
    <hyperlink ref="F807" r:id="rId145" display="https://podminky.urs.cz/item/CS_URS_2025_01/762083111"/>
    <hyperlink ref="F810" r:id="rId146" display="https://podminky.urs.cz/item/CS_URS_2024_01/762081150"/>
    <hyperlink ref="F813" r:id="rId147" display="https://podminky.urs.cz/item/CS_URS_2025_01/762332131"/>
    <hyperlink ref="F834" r:id="rId148" display="https://podminky.urs.cz/item/CS_URS_2025_01/762332132"/>
    <hyperlink ref="F863" r:id="rId149" display="https://podminky.urs.cz/item/CS_URS_2025_01/762332134"/>
    <hyperlink ref="F880" r:id="rId150" display="https://podminky.urs.cz/item/CS_URS_2025_01/762332135"/>
    <hyperlink ref="F887" r:id="rId151" display="https://podminky.urs.cz/item/CS_URS_2025_01/762341210"/>
    <hyperlink ref="F893" r:id="rId152" display="https://podminky.urs.cz/item/CS_URS_2025_01/762341811"/>
    <hyperlink ref="F897" r:id="rId153" display="https://podminky.urs.cz/item/CS_URS_2025_01/762342511"/>
    <hyperlink ref="F902" r:id="rId154" display="https://podminky.urs.cz/item/CS_URS_2024_01/762842221"/>
    <hyperlink ref="F907" r:id="rId155" display="https://podminky.urs.cz/item/CS_URS_2025_01/762395000"/>
    <hyperlink ref="F910" r:id="rId156" display="https://podminky.urs.cz/item/CS_URS_2025_01/762420018"/>
    <hyperlink ref="F913" r:id="rId157" display="https://podminky.urs.cz/item/CS_URS_2024_01/762511276"/>
    <hyperlink ref="F916" r:id="rId158" display="https://podminky.urs.cz/item/CS_URS_2025_01/762511277"/>
    <hyperlink ref="F919" r:id="rId159" display="https://podminky.urs.cz/item/CS_URS_2025_01/762812811"/>
    <hyperlink ref="F921" r:id="rId160" display="https://podminky.urs.cz/item/CS_URS_2025_01/998762102"/>
    <hyperlink ref="F924" r:id="rId161" display="https://podminky.urs.cz/item/CS_URS_2024_01/763111411"/>
    <hyperlink ref="F927" r:id="rId162" display="https://podminky.urs.cz/item/CS_URS_2024_01/763112312"/>
    <hyperlink ref="F930" r:id="rId163" display="https://podminky.urs.cz/item/CS_URS_2025_01/763113319"/>
    <hyperlink ref="F933" r:id="rId164" display="https://podminky.urs.cz/item/CS_URS_2025_01/763131412"/>
    <hyperlink ref="F936" r:id="rId165" display="https://podminky.urs.cz/item/CS_URS_2025_01/763161521"/>
    <hyperlink ref="F939" r:id="rId166" display="https://podminky.urs.cz/item/CS_URS_2025_01/763431011"/>
    <hyperlink ref="F943" r:id="rId167" display="https://podminky.urs.cz/item/CS_URS_2025_01/998763302"/>
    <hyperlink ref="F946" r:id="rId168" display="https://podminky.urs.cz/item/CS_URS_2025_01/764001821"/>
    <hyperlink ref="F950" r:id="rId169" display="https://podminky.urs.cz/item/CS_URS_2025_01/764002851"/>
    <hyperlink ref="F953" r:id="rId170" display="https://podminky.urs.cz/item/CS_URS_2025_01/764004801"/>
    <hyperlink ref="F956" r:id="rId171" display="https://podminky.urs.cz/item/CS_URS_2025_01/764004861"/>
    <hyperlink ref="F959" r:id="rId172" display="https://podminky.urs.cz/item/CS_URS_2025_01/764002414"/>
    <hyperlink ref="F964" r:id="rId173" display="https://podminky.urs.cz/item/CS_URS_2025_01/764111123"/>
    <hyperlink ref="F968" r:id="rId174" display="https://podminky.urs.cz/item/CS_URS_2024_01/764201106"/>
    <hyperlink ref="F973" r:id="rId175" display="https://podminky.urs.cz/item/CS_URS_2024_01/764216609"/>
    <hyperlink ref="F998" r:id="rId176" display="https://podminky.urs.cz/item/CS_URS_2025_01/764223456"/>
    <hyperlink ref="F1000" r:id="rId177" display="https://podminky.urs.cz/item/CS_URS_2025_01/764314612"/>
    <hyperlink ref="F1007" r:id="rId178" display="https://podminky.urs.cz/item/CS_URS_2025_01/764511602"/>
    <hyperlink ref="F1010" r:id="rId179" display="https://podminky.urs.cz/item/CS_URS_2025_01/764518623"/>
    <hyperlink ref="F1013" r:id="rId180" display="https://podminky.urs.cz/item/CS_URS_2025_01/998764102"/>
    <hyperlink ref="F1016" r:id="rId181" display="https://podminky.urs.cz/item/CS_URS_2025_01/765115302"/>
    <hyperlink ref="F1019" r:id="rId182" display="https://podminky.urs.cz/item/CS_URS_2025_01/998765101"/>
    <hyperlink ref="F1022" r:id="rId183" display="https://podminky.urs.cz/item/CS_URS_2025_01/766411821"/>
    <hyperlink ref="F1029" r:id="rId184" display="https://podminky.urs.cz/item/CS_URS_2025_01/766123520"/>
    <hyperlink ref="F1033" r:id="rId185" display="https://podminky.urs.cz/item/CS_URS_2025_01/766621012"/>
    <hyperlink ref="F1037" r:id="rId186" display="https://podminky.urs.cz/item/CS_URS_2025_01/766621211"/>
    <hyperlink ref="F1043" r:id="rId187" display="https://podminky.urs.cz/item/CS_URS_2025_01/766621212"/>
    <hyperlink ref="F1055" r:id="rId188" display="https://podminky.urs.cz/item/CS_URS_2025_01/766621622"/>
    <hyperlink ref="F1060" r:id="rId189" display="https://podminky.urs.cz/item/CS_URS_2025_01/766621646"/>
    <hyperlink ref="F1063" r:id="rId190" display="https://podminky.urs.cz/item/CS_URS_2025_01/766660161"/>
    <hyperlink ref="F1066" r:id="rId191" display="https://podminky.urs.cz/item/CS_URS_2025_01/766660162"/>
    <hyperlink ref="F1069" r:id="rId192" display="https://podminky.urs.cz/item/CS_URS_2025_01/766660171"/>
    <hyperlink ref="F1073" r:id="rId193" display="https://podminky.urs.cz/item/CS_URS_2025_01/766660002"/>
    <hyperlink ref="F1076" r:id="rId194" display="https://podminky.urs.cz/item/CS_URS_2025_01/766660021"/>
    <hyperlink ref="F1079" r:id="rId195" display="https://podminky.urs.cz/item/CS_URS_2025_01/766660022"/>
    <hyperlink ref="F1083" r:id="rId196" display="https://podminky.urs.cz/item/CS_URS_2025_01/766660181"/>
    <hyperlink ref="F1086" r:id="rId197" display="https://podminky.urs.cz/item/CS_URS_2025_01/766660102"/>
    <hyperlink ref="F1090" r:id="rId198" display="https://podminky.urs.cz/item/CS_URS_2025_01/766660122"/>
    <hyperlink ref="F1096" r:id="rId199" display="https://podminky.urs.cz/item/CS_URS_2025_01/766660720"/>
    <hyperlink ref="F1099" r:id="rId200" display="https://podminky.urs.cz/item/CS_URS_2025_01/766660728"/>
    <hyperlink ref="F1102" r:id="rId201" display="https://podminky.urs.cz/item/CS_URS_2025_01/766660729"/>
    <hyperlink ref="F1105" r:id="rId202" display="https://podminky.urs.cz/item/CS_URS_2025_01/766660730"/>
    <hyperlink ref="F1108" r:id="rId203" display="https://podminky.urs.cz/item/CS_URS_2025_01/766660731"/>
    <hyperlink ref="F1111" r:id="rId204" display="https://podminky.urs.cz/item/CS_URS_2025_01/766660733"/>
    <hyperlink ref="F1114" r:id="rId205" display="https://podminky.urs.cz/item/CS_URS_2025_01/766660739"/>
    <hyperlink ref="F1117" r:id="rId206" display="https://podminky.urs.cz/item/CS_URS_2025_01/766671024"/>
    <hyperlink ref="F1120" r:id="rId207" display="https://podminky.urs.cz/item/CS_URS_2025_01/766674811"/>
    <hyperlink ref="F1122" r:id="rId208" display="https://podminky.urs.cz/item/CS_URS_2025_01/766681114"/>
    <hyperlink ref="F1126" r:id="rId209" display="https://podminky.urs.cz/item/CS_URS_2025_01/766681115"/>
    <hyperlink ref="F1129" r:id="rId210" display="https://podminky.urs.cz/item/CS_URS_2025_01/766681121"/>
    <hyperlink ref="F1133" r:id="rId211" display="https://podminky.urs.cz/item/CS_URS_2025_01/766682111"/>
    <hyperlink ref="F1137" r:id="rId212" display="https://podminky.urs.cz/item/CS_URS_2025_01/766691812"/>
    <hyperlink ref="F1140" r:id="rId213" display="https://podminky.urs.cz/item/CS_URS_2025_01/766694126"/>
    <hyperlink ref="F1166" r:id="rId214" display="https://podminky.urs.cz/item/CS_URS_2024_01/766699611"/>
    <hyperlink ref="F1171" r:id="rId215" display="https://podminky.urs.cz/item/CS_URS_2025_01/998766102"/>
    <hyperlink ref="F1174" r:id="rId216" display="https://podminky.urs.cz/item/CS_URS_2025_01/767165114"/>
    <hyperlink ref="F1179" r:id="rId217" display="https://podminky.urs.cz/item/CS_URS_2025_01/767211311"/>
    <hyperlink ref="F1184" r:id="rId218" display="https://podminky.urs.cz/item/CS_URS_2025_01/767316313"/>
    <hyperlink ref="F1187" r:id="rId219" display="https://podminky.urs.cz/item/CS_URS_2025_01/767531121"/>
    <hyperlink ref="F1192" r:id="rId220" display="https://podminky.urs.cz/item/CS_URS_2025_01/767531213"/>
    <hyperlink ref="F1196" r:id="rId221" display="https://podminky.urs.cz/item/CS_URS_2025_01/767531233"/>
    <hyperlink ref="F1199" r:id="rId222" display="https://podminky.urs.cz/item/CS_URS_2025_01/767661811"/>
    <hyperlink ref="F1203" r:id="rId223" display="https://podminky.urs.cz/item/CS_URS_2025_01/767881132"/>
    <hyperlink ref="F1206" r:id="rId224" display="https://podminky.urs.cz/item/CS_URS_2024_01/767995111"/>
    <hyperlink ref="F1210" r:id="rId225" display="https://podminky.urs.cz/item/CS_URS_2025_01/998767102"/>
    <hyperlink ref="F1229" r:id="rId226" display="https://podminky.urs.cz/item/CS_URS_2025_01/771571810"/>
    <hyperlink ref="F1233" r:id="rId227" display="https://podminky.urs.cz/item/CS_URS_2025_01/771474114"/>
    <hyperlink ref="F1238" r:id="rId228" display="https://podminky.urs.cz/item/CS_URS_2025_01/771574416"/>
    <hyperlink ref="F1243" r:id="rId229" display="https://podminky.urs.cz/item/CS_URS_2025_01/771591112"/>
    <hyperlink ref="F1246" r:id="rId230" display="https://podminky.urs.cz/item/CS_URS_2025_01/998771102"/>
    <hyperlink ref="F1249" r:id="rId231" display="https://podminky.urs.cz/item/CS_URS_2025_01/776201812"/>
    <hyperlink ref="F1254" r:id="rId232" display="https://podminky.urs.cz/item/CS_URS_2025_01/776231111"/>
    <hyperlink ref="F1259" r:id="rId233" display="https://podminky.urs.cz/item/CS_URS_2025_01/776421111"/>
    <hyperlink ref="F1264" r:id="rId234" display="https://podminky.urs.cz/item/CS_URS_2025_01/998776102"/>
    <hyperlink ref="F1267" r:id="rId235" display="https://podminky.urs.cz/item/CS_URS_2025_01/781131112"/>
    <hyperlink ref="F1270" r:id="rId236" display="https://podminky.urs.cz/item/CS_URS_2025_01/781472216"/>
    <hyperlink ref="F1275" r:id="rId237" display="https://podminky.urs.cz/item/CS_URS_2025_01/998781102"/>
    <hyperlink ref="F1278" r:id="rId238" display="https://podminky.urs.cz/item/CS_URS_2025_01/783201201"/>
    <hyperlink ref="F1283" r:id="rId239" display="https://podminky.urs.cz/item/CS_URS_2025_01/783213121"/>
    <hyperlink ref="F1289" r:id="rId240" display="https://podminky.urs.cz/item/CS_URS_2025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objektu Jiráskova 602/3, 268 01 Hořovice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2278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Městský úřad Hořovice, Palackého náměstí 2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ROUND((SUM(BE92:BE276)),  2)</f>
        <v>0</v>
      </c>
      <c r="G33" s="40"/>
      <c r="H33" s="40"/>
      <c r="I33" s="150">
        <v>0.20999999999999999</v>
      </c>
      <c r="J33" s="149">
        <f>ROUND(((SUM(BE92:BE276))*I33),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ROUND((SUM(BF92:BF276)),  2)</f>
        <v>0</v>
      </c>
      <c r="G34" s="40"/>
      <c r="H34" s="40"/>
      <c r="I34" s="150">
        <v>0.12</v>
      </c>
      <c r="J34" s="149">
        <f>ROUND(((SUM(BF92:BF276))*I34),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ROUND((SUM(BG92:BG276)),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ROUND((SUM(BH92:BH276)),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ROUND((SUM(BI92:BI276)),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objektu Jiráskova 602/3, 268 01 Hořovice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ZTI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Městský úřad Hořovice, Palackého náměstí 2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112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113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114</v>
      </c>
      <c r="E62" s="176"/>
      <c r="F62" s="176"/>
      <c r="G62" s="176"/>
      <c r="H62" s="176"/>
      <c r="I62" s="176"/>
      <c r="J62" s="177">
        <f>J130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115</v>
      </c>
      <c r="E63" s="176"/>
      <c r="F63" s="176"/>
      <c r="G63" s="176"/>
      <c r="H63" s="176"/>
      <c r="I63" s="176"/>
      <c r="J63" s="177">
        <f>J136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116</v>
      </c>
      <c r="E64" s="176"/>
      <c r="F64" s="176"/>
      <c r="G64" s="176"/>
      <c r="H64" s="176"/>
      <c r="I64" s="176"/>
      <c r="J64" s="177">
        <f>J139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2279</v>
      </c>
      <c r="E65" s="176"/>
      <c r="F65" s="176"/>
      <c r="G65" s="176"/>
      <c r="H65" s="176"/>
      <c r="I65" s="176"/>
      <c r="J65" s="177">
        <f>J151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120</v>
      </c>
      <c r="E66" s="176"/>
      <c r="F66" s="176"/>
      <c r="G66" s="176"/>
      <c r="H66" s="176"/>
      <c r="I66" s="176"/>
      <c r="J66" s="177">
        <f>J159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121</v>
      </c>
      <c r="E67" s="170"/>
      <c r="F67" s="170"/>
      <c r="G67" s="170"/>
      <c r="H67" s="170"/>
      <c r="I67" s="170"/>
      <c r="J67" s="171">
        <f>J162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124</v>
      </c>
      <c r="E68" s="176"/>
      <c r="F68" s="176"/>
      <c r="G68" s="176"/>
      <c r="H68" s="176"/>
      <c r="I68" s="176"/>
      <c r="J68" s="177">
        <f>J163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125</v>
      </c>
      <c r="E69" s="176"/>
      <c r="F69" s="176"/>
      <c r="G69" s="176"/>
      <c r="H69" s="176"/>
      <c r="I69" s="176"/>
      <c r="J69" s="177">
        <f>J174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126</v>
      </c>
      <c r="E70" s="176"/>
      <c r="F70" s="176"/>
      <c r="G70" s="176"/>
      <c r="H70" s="176"/>
      <c r="I70" s="176"/>
      <c r="J70" s="177">
        <f>J204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128</v>
      </c>
      <c r="E71" s="176"/>
      <c r="F71" s="176"/>
      <c r="G71" s="176"/>
      <c r="H71" s="176"/>
      <c r="I71" s="176"/>
      <c r="J71" s="177">
        <f>J223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2280</v>
      </c>
      <c r="E72" s="176"/>
      <c r="F72" s="176"/>
      <c r="G72" s="176"/>
      <c r="H72" s="176"/>
      <c r="I72" s="176"/>
      <c r="J72" s="177">
        <f>J269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143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Stavební úpravy objektu Jiráskova 602/3, 268 01 Hořovice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106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02 - ZTI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 xml:space="preserve"> </v>
      </c>
      <c r="G86" s="42"/>
      <c r="H86" s="42"/>
      <c r="I86" s="34" t="s">
        <v>23</v>
      </c>
      <c r="J86" s="74" t="str">
        <f>IF(J12="","",J12)</f>
        <v>28. 4. 2025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Městský úřad Hořovice, Palackého náměstí 2</v>
      </c>
      <c r="G88" s="42"/>
      <c r="H88" s="42"/>
      <c r="I88" s="34" t="s">
        <v>31</v>
      </c>
      <c r="J88" s="38" t="str">
        <f>E21</f>
        <v xml:space="preserve"> 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IF(E18="","",E18)</f>
        <v>Vyplň údaj</v>
      </c>
      <c r="G89" s="42"/>
      <c r="H89" s="42"/>
      <c r="I89" s="34" t="s">
        <v>33</v>
      </c>
      <c r="J89" s="38" t="str">
        <f>E24</f>
        <v xml:space="preserve"> 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144</v>
      </c>
      <c r="D91" s="182" t="s">
        <v>55</v>
      </c>
      <c r="E91" s="182" t="s">
        <v>51</v>
      </c>
      <c r="F91" s="182" t="s">
        <v>52</v>
      </c>
      <c r="G91" s="182" t="s">
        <v>145</v>
      </c>
      <c r="H91" s="182" t="s">
        <v>146</v>
      </c>
      <c r="I91" s="182" t="s">
        <v>147</v>
      </c>
      <c r="J91" s="182" t="s">
        <v>110</v>
      </c>
      <c r="K91" s="183" t="s">
        <v>148</v>
      </c>
      <c r="L91" s="184"/>
      <c r="M91" s="94" t="s">
        <v>19</v>
      </c>
      <c r="N91" s="95" t="s">
        <v>40</v>
      </c>
      <c r="O91" s="95" t="s">
        <v>149</v>
      </c>
      <c r="P91" s="95" t="s">
        <v>150</v>
      </c>
      <c r="Q91" s="95" t="s">
        <v>151</v>
      </c>
      <c r="R91" s="95" t="s">
        <v>152</v>
      </c>
      <c r="S91" s="95" t="s">
        <v>153</v>
      </c>
      <c r="T91" s="96" t="s">
        <v>154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155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P93+P162</f>
        <v>0</v>
      </c>
      <c r="Q92" s="98"/>
      <c r="R92" s="187">
        <f>R93+R162</f>
        <v>33.987298984799999</v>
      </c>
      <c r="S92" s="98"/>
      <c r="T92" s="188">
        <f>T93+T162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69</v>
      </c>
      <c r="AU92" s="19" t="s">
        <v>111</v>
      </c>
      <c r="BK92" s="189">
        <f>BK93+BK162</f>
        <v>0</v>
      </c>
    </row>
    <row r="93" s="12" customFormat="1" ht="25.92" customHeight="1">
      <c r="A93" s="12"/>
      <c r="B93" s="190"/>
      <c r="C93" s="191"/>
      <c r="D93" s="192" t="s">
        <v>69</v>
      </c>
      <c r="E93" s="193" t="s">
        <v>156</v>
      </c>
      <c r="F93" s="193" t="s">
        <v>157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P94+P130+P136+P139+P151+P159</f>
        <v>0</v>
      </c>
      <c r="Q93" s="198"/>
      <c r="R93" s="199">
        <f>R94+R130+R136+R139+R151+R159</f>
        <v>32.766914800000002</v>
      </c>
      <c r="S93" s="198"/>
      <c r="T93" s="200">
        <f>T94+T130+T136+T139+T151+T159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78</v>
      </c>
      <c r="AT93" s="202" t="s">
        <v>69</v>
      </c>
      <c r="AU93" s="202" t="s">
        <v>70</v>
      </c>
      <c r="AY93" s="201" t="s">
        <v>158</v>
      </c>
      <c r="BK93" s="203">
        <f>BK94+BK130+BK136+BK139+BK151+BK159</f>
        <v>0</v>
      </c>
    </row>
    <row r="94" s="12" customFormat="1" ht="22.8" customHeight="1">
      <c r="A94" s="12"/>
      <c r="B94" s="190"/>
      <c r="C94" s="191"/>
      <c r="D94" s="192" t="s">
        <v>69</v>
      </c>
      <c r="E94" s="204" t="s">
        <v>78</v>
      </c>
      <c r="F94" s="204" t="s">
        <v>159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SUM(P95:P129)</f>
        <v>0</v>
      </c>
      <c r="Q94" s="198"/>
      <c r="R94" s="199">
        <f>SUM(R95:R129)</f>
        <v>28.800000000000001</v>
      </c>
      <c r="S94" s="198"/>
      <c r="T94" s="200">
        <f>SUM(T95:T129)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78</v>
      </c>
      <c r="AT94" s="202" t="s">
        <v>69</v>
      </c>
      <c r="AU94" s="202" t="s">
        <v>78</v>
      </c>
      <c r="AY94" s="201" t="s">
        <v>158</v>
      </c>
      <c r="BK94" s="203">
        <f>SUM(BK95:BK129)</f>
        <v>0</v>
      </c>
    </row>
    <row r="95" s="2" customFormat="1" ht="24.15" customHeight="1">
      <c r="A95" s="40"/>
      <c r="B95" s="41"/>
      <c r="C95" s="206" t="s">
        <v>78</v>
      </c>
      <c r="D95" s="206" t="s">
        <v>160</v>
      </c>
      <c r="E95" s="207" t="s">
        <v>2281</v>
      </c>
      <c r="F95" s="208" t="s">
        <v>2282</v>
      </c>
      <c r="G95" s="209" t="s">
        <v>163</v>
      </c>
      <c r="H95" s="210">
        <v>143</v>
      </c>
      <c r="I95" s="211"/>
      <c r="J95" s="212">
        <f>ROUND(I95*H95,2)</f>
        <v>0</v>
      </c>
      <c r="K95" s="208" t="s">
        <v>164</v>
      </c>
      <c r="L95" s="46"/>
      <c r="M95" s="213" t="s">
        <v>19</v>
      </c>
      <c r="N95" s="214" t="s">
        <v>41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165</v>
      </c>
      <c r="AT95" s="217" t="s">
        <v>160</v>
      </c>
      <c r="AU95" s="217" t="s">
        <v>80</v>
      </c>
      <c r="AY95" s="19" t="s">
        <v>158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165</v>
      </c>
      <c r="BM95" s="217" t="s">
        <v>2283</v>
      </c>
    </row>
    <row r="96" s="2" customFormat="1">
      <c r="A96" s="40"/>
      <c r="B96" s="41"/>
      <c r="C96" s="42"/>
      <c r="D96" s="219" t="s">
        <v>167</v>
      </c>
      <c r="E96" s="42"/>
      <c r="F96" s="220" t="s">
        <v>2284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167</v>
      </c>
      <c r="AU96" s="19" t="s">
        <v>80</v>
      </c>
    </row>
    <row r="97" s="13" customFormat="1">
      <c r="A97" s="13"/>
      <c r="B97" s="224"/>
      <c r="C97" s="225"/>
      <c r="D97" s="226" t="s">
        <v>169</v>
      </c>
      <c r="E97" s="227" t="s">
        <v>19</v>
      </c>
      <c r="F97" s="228" t="s">
        <v>2285</v>
      </c>
      <c r="G97" s="225"/>
      <c r="H97" s="227" t="s">
        <v>19</v>
      </c>
      <c r="I97" s="229"/>
      <c r="J97" s="225"/>
      <c r="K97" s="225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169</v>
      </c>
      <c r="AU97" s="234" t="s">
        <v>80</v>
      </c>
      <c r="AV97" s="13" t="s">
        <v>78</v>
      </c>
      <c r="AW97" s="13" t="s">
        <v>32</v>
      </c>
      <c r="AX97" s="13" t="s">
        <v>70</v>
      </c>
      <c r="AY97" s="234" t="s">
        <v>158</v>
      </c>
    </row>
    <row r="98" s="14" customFormat="1">
      <c r="A98" s="14"/>
      <c r="B98" s="235"/>
      <c r="C98" s="236"/>
      <c r="D98" s="226" t="s">
        <v>169</v>
      </c>
      <c r="E98" s="237" t="s">
        <v>19</v>
      </c>
      <c r="F98" s="238" t="s">
        <v>2286</v>
      </c>
      <c r="G98" s="236"/>
      <c r="H98" s="239">
        <v>143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169</v>
      </c>
      <c r="AU98" s="245" t="s">
        <v>80</v>
      </c>
      <c r="AV98" s="14" t="s">
        <v>80</v>
      </c>
      <c r="AW98" s="14" t="s">
        <v>32</v>
      </c>
      <c r="AX98" s="14" t="s">
        <v>78</v>
      </c>
      <c r="AY98" s="245" t="s">
        <v>158</v>
      </c>
    </row>
    <row r="99" s="2" customFormat="1" ht="24.15" customHeight="1">
      <c r="A99" s="40"/>
      <c r="B99" s="41"/>
      <c r="C99" s="206" t="s">
        <v>80</v>
      </c>
      <c r="D99" s="206" t="s">
        <v>160</v>
      </c>
      <c r="E99" s="207" t="s">
        <v>2287</v>
      </c>
      <c r="F99" s="208" t="s">
        <v>2288</v>
      </c>
      <c r="G99" s="209" t="s">
        <v>163</v>
      </c>
      <c r="H99" s="210">
        <v>26.280000000000001</v>
      </c>
      <c r="I99" s="211"/>
      <c r="J99" s="212">
        <f>ROUND(I99*H99,2)</f>
        <v>0</v>
      </c>
      <c r="K99" s="208" t="s">
        <v>164</v>
      </c>
      <c r="L99" s="46"/>
      <c r="M99" s="213" t="s">
        <v>19</v>
      </c>
      <c r="N99" s="214" t="s">
        <v>41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165</v>
      </c>
      <c r="AT99" s="217" t="s">
        <v>160</v>
      </c>
      <c r="AU99" s="217" t="s">
        <v>80</v>
      </c>
      <c r="AY99" s="19" t="s">
        <v>158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165</v>
      </c>
      <c r="BM99" s="217" t="s">
        <v>2289</v>
      </c>
    </row>
    <row r="100" s="2" customFormat="1">
      <c r="A100" s="40"/>
      <c r="B100" s="41"/>
      <c r="C100" s="42"/>
      <c r="D100" s="219" t="s">
        <v>167</v>
      </c>
      <c r="E100" s="42"/>
      <c r="F100" s="220" t="s">
        <v>2290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167</v>
      </c>
      <c r="AU100" s="19" t="s">
        <v>80</v>
      </c>
    </row>
    <row r="101" s="13" customFormat="1">
      <c r="A101" s="13"/>
      <c r="B101" s="224"/>
      <c r="C101" s="225"/>
      <c r="D101" s="226" t="s">
        <v>169</v>
      </c>
      <c r="E101" s="227" t="s">
        <v>19</v>
      </c>
      <c r="F101" s="228" t="s">
        <v>2291</v>
      </c>
      <c r="G101" s="225"/>
      <c r="H101" s="227" t="s">
        <v>19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169</v>
      </c>
      <c r="AU101" s="234" t="s">
        <v>80</v>
      </c>
      <c r="AV101" s="13" t="s">
        <v>78</v>
      </c>
      <c r="AW101" s="13" t="s">
        <v>32</v>
      </c>
      <c r="AX101" s="13" t="s">
        <v>70</v>
      </c>
      <c r="AY101" s="234" t="s">
        <v>158</v>
      </c>
    </row>
    <row r="102" s="14" customFormat="1">
      <c r="A102" s="14"/>
      <c r="B102" s="235"/>
      <c r="C102" s="236"/>
      <c r="D102" s="226" t="s">
        <v>169</v>
      </c>
      <c r="E102" s="237" t="s">
        <v>19</v>
      </c>
      <c r="F102" s="238" t="s">
        <v>2292</v>
      </c>
      <c r="G102" s="236"/>
      <c r="H102" s="239">
        <v>24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169</v>
      </c>
      <c r="AU102" s="245" t="s">
        <v>80</v>
      </c>
      <c r="AV102" s="14" t="s">
        <v>80</v>
      </c>
      <c r="AW102" s="14" t="s">
        <v>32</v>
      </c>
      <c r="AX102" s="14" t="s">
        <v>70</v>
      </c>
      <c r="AY102" s="245" t="s">
        <v>158</v>
      </c>
    </row>
    <row r="103" s="13" customFormat="1">
      <c r="A103" s="13"/>
      <c r="B103" s="224"/>
      <c r="C103" s="225"/>
      <c r="D103" s="226" t="s">
        <v>169</v>
      </c>
      <c r="E103" s="227" t="s">
        <v>19</v>
      </c>
      <c r="F103" s="228" t="s">
        <v>2293</v>
      </c>
      <c r="G103" s="225"/>
      <c r="H103" s="227" t="s">
        <v>19</v>
      </c>
      <c r="I103" s="229"/>
      <c r="J103" s="225"/>
      <c r="K103" s="225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169</v>
      </c>
      <c r="AU103" s="234" t="s">
        <v>80</v>
      </c>
      <c r="AV103" s="13" t="s">
        <v>78</v>
      </c>
      <c r="AW103" s="13" t="s">
        <v>32</v>
      </c>
      <c r="AX103" s="13" t="s">
        <v>70</v>
      </c>
      <c r="AY103" s="234" t="s">
        <v>158</v>
      </c>
    </row>
    <row r="104" s="14" customFormat="1">
      <c r="A104" s="14"/>
      <c r="B104" s="235"/>
      <c r="C104" s="236"/>
      <c r="D104" s="226" t="s">
        <v>169</v>
      </c>
      <c r="E104" s="237" t="s">
        <v>19</v>
      </c>
      <c r="F104" s="238" t="s">
        <v>2294</v>
      </c>
      <c r="G104" s="236"/>
      <c r="H104" s="239">
        <v>2.2799999999999998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169</v>
      </c>
      <c r="AU104" s="245" t="s">
        <v>80</v>
      </c>
      <c r="AV104" s="14" t="s">
        <v>80</v>
      </c>
      <c r="AW104" s="14" t="s">
        <v>32</v>
      </c>
      <c r="AX104" s="14" t="s">
        <v>70</v>
      </c>
      <c r="AY104" s="245" t="s">
        <v>158</v>
      </c>
    </row>
    <row r="105" s="15" customFormat="1">
      <c r="A105" s="15"/>
      <c r="B105" s="246"/>
      <c r="C105" s="247"/>
      <c r="D105" s="226" t="s">
        <v>169</v>
      </c>
      <c r="E105" s="248" t="s">
        <v>19</v>
      </c>
      <c r="F105" s="249" t="s">
        <v>179</v>
      </c>
      <c r="G105" s="247"/>
      <c r="H105" s="250">
        <v>26.280000000000001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6" t="s">
        <v>169</v>
      </c>
      <c r="AU105" s="256" t="s">
        <v>80</v>
      </c>
      <c r="AV105" s="15" t="s">
        <v>165</v>
      </c>
      <c r="AW105" s="15" t="s">
        <v>32</v>
      </c>
      <c r="AX105" s="15" t="s">
        <v>78</v>
      </c>
      <c r="AY105" s="256" t="s">
        <v>158</v>
      </c>
    </row>
    <row r="106" s="2" customFormat="1" ht="37.8" customHeight="1">
      <c r="A106" s="40"/>
      <c r="B106" s="41"/>
      <c r="C106" s="206" t="s">
        <v>180</v>
      </c>
      <c r="D106" s="206" t="s">
        <v>160</v>
      </c>
      <c r="E106" s="207" t="s">
        <v>223</v>
      </c>
      <c r="F106" s="208" t="s">
        <v>224</v>
      </c>
      <c r="G106" s="209" t="s">
        <v>163</v>
      </c>
      <c r="H106" s="210">
        <v>120.28</v>
      </c>
      <c r="I106" s="211"/>
      <c r="J106" s="212">
        <f>ROUND(I106*H106,2)</f>
        <v>0</v>
      </c>
      <c r="K106" s="208" t="s">
        <v>164</v>
      </c>
      <c r="L106" s="46"/>
      <c r="M106" s="213" t="s">
        <v>19</v>
      </c>
      <c r="N106" s="214" t="s">
        <v>41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165</v>
      </c>
      <c r="AT106" s="217" t="s">
        <v>160</v>
      </c>
      <c r="AU106" s="217" t="s">
        <v>80</v>
      </c>
      <c r="AY106" s="19" t="s">
        <v>158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165</v>
      </c>
      <c r="BM106" s="217" t="s">
        <v>2295</v>
      </c>
    </row>
    <row r="107" s="2" customFormat="1">
      <c r="A107" s="40"/>
      <c r="B107" s="41"/>
      <c r="C107" s="42"/>
      <c r="D107" s="219" t="s">
        <v>167</v>
      </c>
      <c r="E107" s="42"/>
      <c r="F107" s="220" t="s">
        <v>226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167</v>
      </c>
      <c r="AU107" s="19" t="s">
        <v>80</v>
      </c>
    </row>
    <row r="108" s="13" customFormat="1">
      <c r="A108" s="13"/>
      <c r="B108" s="224"/>
      <c r="C108" s="225"/>
      <c r="D108" s="226" t="s">
        <v>169</v>
      </c>
      <c r="E108" s="227" t="s">
        <v>19</v>
      </c>
      <c r="F108" s="228" t="s">
        <v>2296</v>
      </c>
      <c r="G108" s="225"/>
      <c r="H108" s="227" t="s">
        <v>19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169</v>
      </c>
      <c r="AU108" s="234" t="s">
        <v>80</v>
      </c>
      <c r="AV108" s="13" t="s">
        <v>78</v>
      </c>
      <c r="AW108" s="13" t="s">
        <v>32</v>
      </c>
      <c r="AX108" s="13" t="s">
        <v>70</v>
      </c>
      <c r="AY108" s="234" t="s">
        <v>158</v>
      </c>
    </row>
    <row r="109" s="14" customFormat="1">
      <c r="A109" s="14"/>
      <c r="B109" s="235"/>
      <c r="C109" s="236"/>
      <c r="D109" s="226" t="s">
        <v>169</v>
      </c>
      <c r="E109" s="237" t="s">
        <v>19</v>
      </c>
      <c r="F109" s="238" t="s">
        <v>2297</v>
      </c>
      <c r="G109" s="236"/>
      <c r="H109" s="239">
        <v>120.28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169</v>
      </c>
      <c r="AU109" s="245" t="s">
        <v>80</v>
      </c>
      <c r="AV109" s="14" t="s">
        <v>80</v>
      </c>
      <c r="AW109" s="14" t="s">
        <v>32</v>
      </c>
      <c r="AX109" s="14" t="s">
        <v>78</v>
      </c>
      <c r="AY109" s="245" t="s">
        <v>158</v>
      </c>
    </row>
    <row r="110" s="2" customFormat="1" ht="37.8" customHeight="1">
      <c r="A110" s="40"/>
      <c r="B110" s="41"/>
      <c r="C110" s="206" t="s">
        <v>165</v>
      </c>
      <c r="D110" s="206" t="s">
        <v>160</v>
      </c>
      <c r="E110" s="207" t="s">
        <v>228</v>
      </c>
      <c r="F110" s="208" t="s">
        <v>229</v>
      </c>
      <c r="G110" s="209" t="s">
        <v>163</v>
      </c>
      <c r="H110" s="210">
        <v>1804.2000000000001</v>
      </c>
      <c r="I110" s="211"/>
      <c r="J110" s="212">
        <f>ROUND(I110*H110,2)</f>
        <v>0</v>
      </c>
      <c r="K110" s="208" t="s">
        <v>164</v>
      </c>
      <c r="L110" s="46"/>
      <c r="M110" s="213" t="s">
        <v>19</v>
      </c>
      <c r="N110" s="214" t="s">
        <v>41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165</v>
      </c>
      <c r="AT110" s="217" t="s">
        <v>160</v>
      </c>
      <c r="AU110" s="217" t="s">
        <v>80</v>
      </c>
      <c r="AY110" s="19" t="s">
        <v>158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165</v>
      </c>
      <c r="BM110" s="217" t="s">
        <v>2298</v>
      </c>
    </row>
    <row r="111" s="2" customFormat="1">
      <c r="A111" s="40"/>
      <c r="B111" s="41"/>
      <c r="C111" s="42"/>
      <c r="D111" s="219" t="s">
        <v>167</v>
      </c>
      <c r="E111" s="42"/>
      <c r="F111" s="220" t="s">
        <v>231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167</v>
      </c>
      <c r="AU111" s="19" t="s">
        <v>80</v>
      </c>
    </row>
    <row r="112" s="14" customFormat="1">
      <c r="A112" s="14"/>
      <c r="B112" s="235"/>
      <c r="C112" s="236"/>
      <c r="D112" s="226" t="s">
        <v>169</v>
      </c>
      <c r="E112" s="237" t="s">
        <v>19</v>
      </c>
      <c r="F112" s="238" t="s">
        <v>2299</v>
      </c>
      <c r="G112" s="236"/>
      <c r="H112" s="239">
        <v>1804.2000000000001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169</v>
      </c>
      <c r="AU112" s="245" t="s">
        <v>80</v>
      </c>
      <c r="AV112" s="14" t="s">
        <v>80</v>
      </c>
      <c r="AW112" s="14" t="s">
        <v>32</v>
      </c>
      <c r="AX112" s="14" t="s">
        <v>78</v>
      </c>
      <c r="AY112" s="245" t="s">
        <v>158</v>
      </c>
    </row>
    <row r="113" s="2" customFormat="1" ht="24.15" customHeight="1">
      <c r="A113" s="40"/>
      <c r="B113" s="41"/>
      <c r="C113" s="206" t="s">
        <v>193</v>
      </c>
      <c r="D113" s="206" t="s">
        <v>160</v>
      </c>
      <c r="E113" s="207" t="s">
        <v>234</v>
      </c>
      <c r="F113" s="208" t="s">
        <v>235</v>
      </c>
      <c r="G113" s="209" t="s">
        <v>236</v>
      </c>
      <c r="H113" s="210">
        <v>216.50399999999999</v>
      </c>
      <c r="I113" s="211"/>
      <c r="J113" s="212">
        <f>ROUND(I113*H113,2)</f>
        <v>0</v>
      </c>
      <c r="K113" s="208" t="s">
        <v>164</v>
      </c>
      <c r="L113" s="46"/>
      <c r="M113" s="213" t="s">
        <v>19</v>
      </c>
      <c r="N113" s="214" t="s">
        <v>41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165</v>
      </c>
      <c r="AT113" s="217" t="s">
        <v>160</v>
      </c>
      <c r="AU113" s="217" t="s">
        <v>80</v>
      </c>
      <c r="AY113" s="19" t="s">
        <v>158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165</v>
      </c>
      <c r="BM113" s="217" t="s">
        <v>2300</v>
      </c>
    </row>
    <row r="114" s="2" customFormat="1">
      <c r="A114" s="40"/>
      <c r="B114" s="41"/>
      <c r="C114" s="42"/>
      <c r="D114" s="219" t="s">
        <v>167</v>
      </c>
      <c r="E114" s="42"/>
      <c r="F114" s="220" t="s">
        <v>238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167</v>
      </c>
      <c r="AU114" s="19" t="s">
        <v>80</v>
      </c>
    </row>
    <row r="115" s="14" customFormat="1">
      <c r="A115" s="14"/>
      <c r="B115" s="235"/>
      <c r="C115" s="236"/>
      <c r="D115" s="226" t="s">
        <v>169</v>
      </c>
      <c r="E115" s="237" t="s">
        <v>19</v>
      </c>
      <c r="F115" s="238" t="s">
        <v>2301</v>
      </c>
      <c r="G115" s="236"/>
      <c r="H115" s="239">
        <v>216.50399999999999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169</v>
      </c>
      <c r="AU115" s="245" t="s">
        <v>80</v>
      </c>
      <c r="AV115" s="14" t="s">
        <v>80</v>
      </c>
      <c r="AW115" s="14" t="s">
        <v>32</v>
      </c>
      <c r="AX115" s="14" t="s">
        <v>78</v>
      </c>
      <c r="AY115" s="245" t="s">
        <v>158</v>
      </c>
    </row>
    <row r="116" s="2" customFormat="1" ht="37.8" customHeight="1">
      <c r="A116" s="40"/>
      <c r="B116" s="41"/>
      <c r="C116" s="206" t="s">
        <v>200</v>
      </c>
      <c r="D116" s="206" t="s">
        <v>160</v>
      </c>
      <c r="E116" s="207" t="s">
        <v>173</v>
      </c>
      <c r="F116" s="208" t="s">
        <v>174</v>
      </c>
      <c r="G116" s="209" t="s">
        <v>163</v>
      </c>
      <c r="H116" s="210">
        <v>98</v>
      </c>
      <c r="I116" s="211"/>
      <c r="J116" s="212">
        <f>ROUND(I116*H116,2)</f>
        <v>0</v>
      </c>
      <c r="K116" s="208" t="s">
        <v>164</v>
      </c>
      <c r="L116" s="46"/>
      <c r="M116" s="213" t="s">
        <v>19</v>
      </c>
      <c r="N116" s="214" t="s">
        <v>41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165</v>
      </c>
      <c r="AT116" s="217" t="s">
        <v>160</v>
      </c>
      <c r="AU116" s="217" t="s">
        <v>80</v>
      </c>
      <c r="AY116" s="19" t="s">
        <v>158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165</v>
      </c>
      <c r="BM116" s="217" t="s">
        <v>2302</v>
      </c>
    </row>
    <row r="117" s="2" customFormat="1">
      <c r="A117" s="40"/>
      <c r="B117" s="41"/>
      <c r="C117" s="42"/>
      <c r="D117" s="219" t="s">
        <v>167</v>
      </c>
      <c r="E117" s="42"/>
      <c r="F117" s="220" t="s">
        <v>176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167</v>
      </c>
      <c r="AU117" s="19" t="s">
        <v>80</v>
      </c>
    </row>
    <row r="118" s="13" customFormat="1">
      <c r="A118" s="13"/>
      <c r="B118" s="224"/>
      <c r="C118" s="225"/>
      <c r="D118" s="226" t="s">
        <v>169</v>
      </c>
      <c r="E118" s="227" t="s">
        <v>19</v>
      </c>
      <c r="F118" s="228" t="s">
        <v>2303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169</v>
      </c>
      <c r="AU118" s="234" t="s">
        <v>80</v>
      </c>
      <c r="AV118" s="13" t="s">
        <v>78</v>
      </c>
      <c r="AW118" s="13" t="s">
        <v>32</v>
      </c>
      <c r="AX118" s="13" t="s">
        <v>70</v>
      </c>
      <c r="AY118" s="234" t="s">
        <v>158</v>
      </c>
    </row>
    <row r="119" s="14" customFormat="1">
      <c r="A119" s="14"/>
      <c r="B119" s="235"/>
      <c r="C119" s="236"/>
      <c r="D119" s="226" t="s">
        <v>169</v>
      </c>
      <c r="E119" s="237" t="s">
        <v>19</v>
      </c>
      <c r="F119" s="238" t="s">
        <v>2304</v>
      </c>
      <c r="G119" s="236"/>
      <c r="H119" s="239">
        <v>98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169</v>
      </c>
      <c r="AU119" s="245" t="s">
        <v>80</v>
      </c>
      <c r="AV119" s="14" t="s">
        <v>80</v>
      </c>
      <c r="AW119" s="14" t="s">
        <v>32</v>
      </c>
      <c r="AX119" s="14" t="s">
        <v>78</v>
      </c>
      <c r="AY119" s="245" t="s">
        <v>158</v>
      </c>
    </row>
    <row r="120" s="2" customFormat="1" ht="24.15" customHeight="1">
      <c r="A120" s="40"/>
      <c r="B120" s="41"/>
      <c r="C120" s="206" t="s">
        <v>207</v>
      </c>
      <c r="D120" s="206" t="s">
        <v>160</v>
      </c>
      <c r="E120" s="207" t="s">
        <v>2305</v>
      </c>
      <c r="F120" s="208" t="s">
        <v>2306</v>
      </c>
      <c r="G120" s="209" t="s">
        <v>163</v>
      </c>
      <c r="H120" s="210">
        <v>49</v>
      </c>
      <c r="I120" s="211"/>
      <c r="J120" s="212">
        <f>ROUND(I120*H120,2)</f>
        <v>0</v>
      </c>
      <c r="K120" s="208" t="s">
        <v>164</v>
      </c>
      <c r="L120" s="46"/>
      <c r="M120" s="213" t="s">
        <v>19</v>
      </c>
      <c r="N120" s="214" t="s">
        <v>41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165</v>
      </c>
      <c r="AT120" s="217" t="s">
        <v>160</v>
      </c>
      <c r="AU120" s="217" t="s">
        <v>80</v>
      </c>
      <c r="AY120" s="19" t="s">
        <v>158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78</v>
      </c>
      <c r="BK120" s="218">
        <f>ROUND(I120*H120,2)</f>
        <v>0</v>
      </c>
      <c r="BL120" s="19" t="s">
        <v>165</v>
      </c>
      <c r="BM120" s="217" t="s">
        <v>2307</v>
      </c>
    </row>
    <row r="121" s="2" customFormat="1">
      <c r="A121" s="40"/>
      <c r="B121" s="41"/>
      <c r="C121" s="42"/>
      <c r="D121" s="219" t="s">
        <v>167</v>
      </c>
      <c r="E121" s="42"/>
      <c r="F121" s="220" t="s">
        <v>2308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167</v>
      </c>
      <c r="AU121" s="19" t="s">
        <v>80</v>
      </c>
    </row>
    <row r="122" s="2" customFormat="1" ht="24.15" customHeight="1">
      <c r="A122" s="40"/>
      <c r="B122" s="41"/>
      <c r="C122" s="206" t="s">
        <v>216</v>
      </c>
      <c r="D122" s="206" t="s">
        <v>160</v>
      </c>
      <c r="E122" s="207" t="s">
        <v>181</v>
      </c>
      <c r="F122" s="208" t="s">
        <v>182</v>
      </c>
      <c r="G122" s="209" t="s">
        <v>163</v>
      </c>
      <c r="H122" s="210">
        <v>49</v>
      </c>
      <c r="I122" s="211"/>
      <c r="J122" s="212">
        <f>ROUND(I122*H122,2)</f>
        <v>0</v>
      </c>
      <c r="K122" s="208" t="s">
        <v>164</v>
      </c>
      <c r="L122" s="46"/>
      <c r="M122" s="213" t="s">
        <v>19</v>
      </c>
      <c r="N122" s="214" t="s">
        <v>41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165</v>
      </c>
      <c r="AT122" s="217" t="s">
        <v>160</v>
      </c>
      <c r="AU122" s="217" t="s">
        <v>80</v>
      </c>
      <c r="AY122" s="19" t="s">
        <v>158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165</v>
      </c>
      <c r="BM122" s="217" t="s">
        <v>2309</v>
      </c>
    </row>
    <row r="123" s="2" customFormat="1">
      <c r="A123" s="40"/>
      <c r="B123" s="41"/>
      <c r="C123" s="42"/>
      <c r="D123" s="219" t="s">
        <v>167</v>
      </c>
      <c r="E123" s="42"/>
      <c r="F123" s="220" t="s">
        <v>184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167</v>
      </c>
      <c r="AU123" s="19" t="s">
        <v>80</v>
      </c>
    </row>
    <row r="124" s="13" customFormat="1">
      <c r="A124" s="13"/>
      <c r="B124" s="224"/>
      <c r="C124" s="225"/>
      <c r="D124" s="226" t="s">
        <v>169</v>
      </c>
      <c r="E124" s="227" t="s">
        <v>19</v>
      </c>
      <c r="F124" s="228" t="s">
        <v>2310</v>
      </c>
      <c r="G124" s="225"/>
      <c r="H124" s="227" t="s">
        <v>19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169</v>
      </c>
      <c r="AU124" s="234" t="s">
        <v>80</v>
      </c>
      <c r="AV124" s="13" t="s">
        <v>78</v>
      </c>
      <c r="AW124" s="13" t="s">
        <v>32</v>
      </c>
      <c r="AX124" s="13" t="s">
        <v>70</v>
      </c>
      <c r="AY124" s="234" t="s">
        <v>158</v>
      </c>
    </row>
    <row r="125" s="14" customFormat="1">
      <c r="A125" s="14"/>
      <c r="B125" s="235"/>
      <c r="C125" s="236"/>
      <c r="D125" s="226" t="s">
        <v>169</v>
      </c>
      <c r="E125" s="237" t="s">
        <v>19</v>
      </c>
      <c r="F125" s="238" t="s">
        <v>485</v>
      </c>
      <c r="G125" s="236"/>
      <c r="H125" s="239">
        <v>49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169</v>
      </c>
      <c r="AU125" s="245" t="s">
        <v>80</v>
      </c>
      <c r="AV125" s="14" t="s">
        <v>80</v>
      </c>
      <c r="AW125" s="14" t="s">
        <v>32</v>
      </c>
      <c r="AX125" s="14" t="s">
        <v>78</v>
      </c>
      <c r="AY125" s="245" t="s">
        <v>158</v>
      </c>
    </row>
    <row r="126" s="2" customFormat="1" ht="24.15" customHeight="1">
      <c r="A126" s="40"/>
      <c r="B126" s="41"/>
      <c r="C126" s="206" t="s">
        <v>222</v>
      </c>
      <c r="D126" s="206" t="s">
        <v>160</v>
      </c>
      <c r="E126" s="207" t="s">
        <v>2311</v>
      </c>
      <c r="F126" s="208" t="s">
        <v>2312</v>
      </c>
      <c r="G126" s="209" t="s">
        <v>163</v>
      </c>
      <c r="H126" s="210">
        <v>16</v>
      </c>
      <c r="I126" s="211"/>
      <c r="J126" s="212">
        <f>ROUND(I126*H126,2)</f>
        <v>0</v>
      </c>
      <c r="K126" s="208" t="s">
        <v>164</v>
      </c>
      <c r="L126" s="46"/>
      <c r="M126" s="213" t="s">
        <v>19</v>
      </c>
      <c r="N126" s="214" t="s">
        <v>41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165</v>
      </c>
      <c r="AT126" s="217" t="s">
        <v>160</v>
      </c>
      <c r="AU126" s="217" t="s">
        <v>80</v>
      </c>
      <c r="AY126" s="19" t="s">
        <v>158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78</v>
      </c>
      <c r="BK126" s="218">
        <f>ROUND(I126*H126,2)</f>
        <v>0</v>
      </c>
      <c r="BL126" s="19" t="s">
        <v>165</v>
      </c>
      <c r="BM126" s="217" t="s">
        <v>2313</v>
      </c>
    </row>
    <row r="127" s="2" customFormat="1">
      <c r="A127" s="40"/>
      <c r="B127" s="41"/>
      <c r="C127" s="42"/>
      <c r="D127" s="219" t="s">
        <v>167</v>
      </c>
      <c r="E127" s="42"/>
      <c r="F127" s="220" t="s">
        <v>2314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167</v>
      </c>
      <c r="AU127" s="19" t="s">
        <v>80</v>
      </c>
    </row>
    <row r="128" s="2" customFormat="1" ht="16.5" customHeight="1">
      <c r="A128" s="40"/>
      <c r="B128" s="41"/>
      <c r="C128" s="257" t="s">
        <v>96</v>
      </c>
      <c r="D128" s="257" t="s">
        <v>261</v>
      </c>
      <c r="E128" s="258" t="s">
        <v>2315</v>
      </c>
      <c r="F128" s="259" t="s">
        <v>2316</v>
      </c>
      <c r="G128" s="260" t="s">
        <v>236</v>
      </c>
      <c r="H128" s="261">
        <v>28.800000000000001</v>
      </c>
      <c r="I128" s="262"/>
      <c r="J128" s="263">
        <f>ROUND(I128*H128,2)</f>
        <v>0</v>
      </c>
      <c r="K128" s="259" t="s">
        <v>164</v>
      </c>
      <c r="L128" s="264"/>
      <c r="M128" s="265" t="s">
        <v>19</v>
      </c>
      <c r="N128" s="266" t="s">
        <v>41</v>
      </c>
      <c r="O128" s="86"/>
      <c r="P128" s="215">
        <f>O128*H128</f>
        <v>0</v>
      </c>
      <c r="Q128" s="215">
        <v>1</v>
      </c>
      <c r="R128" s="215">
        <f>Q128*H128</f>
        <v>28.800000000000001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216</v>
      </c>
      <c r="AT128" s="217" t="s">
        <v>261</v>
      </c>
      <c r="AU128" s="217" t="s">
        <v>80</v>
      </c>
      <c r="AY128" s="19" t="s">
        <v>158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165</v>
      </c>
      <c r="BM128" s="217" t="s">
        <v>2317</v>
      </c>
    </row>
    <row r="129" s="14" customFormat="1">
      <c r="A129" s="14"/>
      <c r="B129" s="235"/>
      <c r="C129" s="236"/>
      <c r="D129" s="226" t="s">
        <v>169</v>
      </c>
      <c r="E129" s="236"/>
      <c r="F129" s="238" t="s">
        <v>2318</v>
      </c>
      <c r="G129" s="236"/>
      <c r="H129" s="239">
        <v>28.800000000000001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169</v>
      </c>
      <c r="AU129" s="245" t="s">
        <v>80</v>
      </c>
      <c r="AV129" s="14" t="s">
        <v>80</v>
      </c>
      <c r="AW129" s="14" t="s">
        <v>4</v>
      </c>
      <c r="AX129" s="14" t="s">
        <v>78</v>
      </c>
      <c r="AY129" s="245" t="s">
        <v>158</v>
      </c>
    </row>
    <row r="130" s="12" customFormat="1" ht="22.8" customHeight="1">
      <c r="A130" s="12"/>
      <c r="B130" s="190"/>
      <c r="C130" s="191"/>
      <c r="D130" s="192" t="s">
        <v>69</v>
      </c>
      <c r="E130" s="204" t="s">
        <v>80</v>
      </c>
      <c r="F130" s="204" t="s">
        <v>240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SUM(P131:P135)</f>
        <v>0</v>
      </c>
      <c r="Q130" s="198"/>
      <c r="R130" s="199">
        <f>SUM(R131:R135)</f>
        <v>0.020153999999999998</v>
      </c>
      <c r="S130" s="198"/>
      <c r="T130" s="200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78</v>
      </c>
      <c r="AT130" s="202" t="s">
        <v>69</v>
      </c>
      <c r="AU130" s="202" t="s">
        <v>78</v>
      </c>
      <c r="AY130" s="201" t="s">
        <v>158</v>
      </c>
      <c r="BK130" s="203">
        <f>SUM(BK131:BK135)</f>
        <v>0</v>
      </c>
    </row>
    <row r="131" s="2" customFormat="1" ht="24.15" customHeight="1">
      <c r="A131" s="40"/>
      <c r="B131" s="41"/>
      <c r="C131" s="206" t="s">
        <v>233</v>
      </c>
      <c r="D131" s="206" t="s">
        <v>160</v>
      </c>
      <c r="E131" s="207" t="s">
        <v>267</v>
      </c>
      <c r="F131" s="208" t="s">
        <v>2319</v>
      </c>
      <c r="G131" s="209" t="s">
        <v>255</v>
      </c>
      <c r="H131" s="210">
        <v>60</v>
      </c>
      <c r="I131" s="211"/>
      <c r="J131" s="212">
        <f>ROUND(I131*H131,2)</f>
        <v>0</v>
      </c>
      <c r="K131" s="208" t="s">
        <v>164</v>
      </c>
      <c r="L131" s="46"/>
      <c r="M131" s="213" t="s">
        <v>19</v>
      </c>
      <c r="N131" s="214" t="s">
        <v>41</v>
      </c>
      <c r="O131" s="86"/>
      <c r="P131" s="215">
        <f>O131*H131</f>
        <v>0</v>
      </c>
      <c r="Q131" s="215">
        <v>9.8999999999999994E-05</v>
      </c>
      <c r="R131" s="215">
        <f>Q131*H131</f>
        <v>0.00594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165</v>
      </c>
      <c r="AT131" s="217" t="s">
        <v>160</v>
      </c>
      <c r="AU131" s="217" t="s">
        <v>80</v>
      </c>
      <c r="AY131" s="19" t="s">
        <v>158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78</v>
      </c>
      <c r="BK131" s="218">
        <f>ROUND(I131*H131,2)</f>
        <v>0</v>
      </c>
      <c r="BL131" s="19" t="s">
        <v>165</v>
      </c>
      <c r="BM131" s="217" t="s">
        <v>2320</v>
      </c>
    </row>
    <row r="132" s="2" customFormat="1">
      <c r="A132" s="40"/>
      <c r="B132" s="41"/>
      <c r="C132" s="42"/>
      <c r="D132" s="219" t="s">
        <v>167</v>
      </c>
      <c r="E132" s="42"/>
      <c r="F132" s="220" t="s">
        <v>270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167</v>
      </c>
      <c r="AU132" s="19" t="s">
        <v>80</v>
      </c>
    </row>
    <row r="133" s="14" customFormat="1">
      <c r="A133" s="14"/>
      <c r="B133" s="235"/>
      <c r="C133" s="236"/>
      <c r="D133" s="226" t="s">
        <v>169</v>
      </c>
      <c r="E133" s="237" t="s">
        <v>19</v>
      </c>
      <c r="F133" s="238" t="s">
        <v>2321</v>
      </c>
      <c r="G133" s="236"/>
      <c r="H133" s="239">
        <v>60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169</v>
      </c>
      <c r="AU133" s="245" t="s">
        <v>80</v>
      </c>
      <c r="AV133" s="14" t="s">
        <v>80</v>
      </c>
      <c r="AW133" s="14" t="s">
        <v>32</v>
      </c>
      <c r="AX133" s="14" t="s">
        <v>78</v>
      </c>
      <c r="AY133" s="245" t="s">
        <v>158</v>
      </c>
    </row>
    <row r="134" s="2" customFormat="1" ht="16.5" customHeight="1">
      <c r="A134" s="40"/>
      <c r="B134" s="41"/>
      <c r="C134" s="257" t="s">
        <v>8</v>
      </c>
      <c r="D134" s="257" t="s">
        <v>261</v>
      </c>
      <c r="E134" s="258" t="s">
        <v>2322</v>
      </c>
      <c r="F134" s="259" t="s">
        <v>2323</v>
      </c>
      <c r="G134" s="260" t="s">
        <v>255</v>
      </c>
      <c r="H134" s="261">
        <v>71.069999999999993</v>
      </c>
      <c r="I134" s="262"/>
      <c r="J134" s="263">
        <f>ROUND(I134*H134,2)</f>
        <v>0</v>
      </c>
      <c r="K134" s="259" t="s">
        <v>164</v>
      </c>
      <c r="L134" s="264"/>
      <c r="M134" s="265" t="s">
        <v>19</v>
      </c>
      <c r="N134" s="266" t="s">
        <v>41</v>
      </c>
      <c r="O134" s="86"/>
      <c r="P134" s="215">
        <f>O134*H134</f>
        <v>0</v>
      </c>
      <c r="Q134" s="215">
        <v>0.00020000000000000001</v>
      </c>
      <c r="R134" s="215">
        <f>Q134*H134</f>
        <v>0.014213999999999999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216</v>
      </c>
      <c r="AT134" s="217" t="s">
        <v>261</v>
      </c>
      <c r="AU134" s="217" t="s">
        <v>80</v>
      </c>
      <c r="AY134" s="19" t="s">
        <v>158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165</v>
      </c>
      <c r="BM134" s="217" t="s">
        <v>2324</v>
      </c>
    </row>
    <row r="135" s="14" customFormat="1">
      <c r="A135" s="14"/>
      <c r="B135" s="235"/>
      <c r="C135" s="236"/>
      <c r="D135" s="226" t="s">
        <v>169</v>
      </c>
      <c r="E135" s="236"/>
      <c r="F135" s="238" t="s">
        <v>2325</v>
      </c>
      <c r="G135" s="236"/>
      <c r="H135" s="239">
        <v>71.069999999999993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169</v>
      </c>
      <c r="AU135" s="245" t="s">
        <v>80</v>
      </c>
      <c r="AV135" s="14" t="s">
        <v>80</v>
      </c>
      <c r="AW135" s="14" t="s">
        <v>4</v>
      </c>
      <c r="AX135" s="14" t="s">
        <v>78</v>
      </c>
      <c r="AY135" s="245" t="s">
        <v>158</v>
      </c>
    </row>
    <row r="136" s="12" customFormat="1" ht="22.8" customHeight="1">
      <c r="A136" s="12"/>
      <c r="B136" s="190"/>
      <c r="C136" s="191"/>
      <c r="D136" s="192" t="s">
        <v>69</v>
      </c>
      <c r="E136" s="204" t="s">
        <v>180</v>
      </c>
      <c r="F136" s="204" t="s">
        <v>347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SUM(P137:P138)</f>
        <v>0</v>
      </c>
      <c r="Q136" s="198"/>
      <c r="R136" s="199">
        <f>SUM(R137:R138)</f>
        <v>3.8001372</v>
      </c>
      <c r="S136" s="198"/>
      <c r="T136" s="200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78</v>
      </c>
      <c r="AT136" s="202" t="s">
        <v>69</v>
      </c>
      <c r="AU136" s="202" t="s">
        <v>78</v>
      </c>
      <c r="AY136" s="201" t="s">
        <v>158</v>
      </c>
      <c r="BK136" s="203">
        <f>SUM(BK137:BK138)</f>
        <v>0</v>
      </c>
    </row>
    <row r="137" s="2" customFormat="1" ht="24.15" customHeight="1">
      <c r="A137" s="40"/>
      <c r="B137" s="41"/>
      <c r="C137" s="206" t="s">
        <v>246</v>
      </c>
      <c r="D137" s="206" t="s">
        <v>160</v>
      </c>
      <c r="E137" s="207" t="s">
        <v>2326</v>
      </c>
      <c r="F137" s="208" t="s">
        <v>2327</v>
      </c>
      <c r="G137" s="209" t="s">
        <v>369</v>
      </c>
      <c r="H137" s="210">
        <v>1</v>
      </c>
      <c r="I137" s="211"/>
      <c r="J137" s="212">
        <f>ROUND(I137*H137,2)</f>
        <v>0</v>
      </c>
      <c r="K137" s="208" t="s">
        <v>164</v>
      </c>
      <c r="L137" s="46"/>
      <c r="M137" s="213" t="s">
        <v>19</v>
      </c>
      <c r="N137" s="214" t="s">
        <v>41</v>
      </c>
      <c r="O137" s="86"/>
      <c r="P137" s="215">
        <f>O137*H137</f>
        <v>0</v>
      </c>
      <c r="Q137" s="215">
        <v>3.8001372</v>
      </c>
      <c r="R137" s="215">
        <f>Q137*H137</f>
        <v>3.8001372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165</v>
      </c>
      <c r="AT137" s="217" t="s">
        <v>160</v>
      </c>
      <c r="AU137" s="217" t="s">
        <v>80</v>
      </c>
      <c r="AY137" s="19" t="s">
        <v>158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78</v>
      </c>
      <c r="BK137" s="218">
        <f>ROUND(I137*H137,2)</f>
        <v>0</v>
      </c>
      <c r="BL137" s="19" t="s">
        <v>165</v>
      </c>
      <c r="BM137" s="217" t="s">
        <v>2328</v>
      </c>
    </row>
    <row r="138" s="2" customFormat="1">
      <c r="A138" s="40"/>
      <c r="B138" s="41"/>
      <c r="C138" s="42"/>
      <c r="D138" s="219" t="s">
        <v>167</v>
      </c>
      <c r="E138" s="42"/>
      <c r="F138" s="220" t="s">
        <v>2329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167</v>
      </c>
      <c r="AU138" s="19" t="s">
        <v>80</v>
      </c>
    </row>
    <row r="139" s="12" customFormat="1" ht="22.8" customHeight="1">
      <c r="A139" s="12"/>
      <c r="B139" s="190"/>
      <c r="C139" s="191"/>
      <c r="D139" s="192" t="s">
        <v>69</v>
      </c>
      <c r="E139" s="204" t="s">
        <v>165</v>
      </c>
      <c r="F139" s="204" t="s">
        <v>434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SUM(P140:P150)</f>
        <v>0</v>
      </c>
      <c r="Q139" s="198"/>
      <c r="R139" s="199">
        <f>SUM(R140:R150)</f>
        <v>0</v>
      </c>
      <c r="S139" s="198"/>
      <c r="T139" s="200">
        <f>SUM(T140:T150)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78</v>
      </c>
      <c r="AT139" s="202" t="s">
        <v>69</v>
      </c>
      <c r="AU139" s="202" t="s">
        <v>78</v>
      </c>
      <c r="AY139" s="201" t="s">
        <v>158</v>
      </c>
      <c r="BK139" s="203">
        <f>SUM(BK140:BK150)</f>
        <v>0</v>
      </c>
    </row>
    <row r="140" s="2" customFormat="1" ht="16.5" customHeight="1">
      <c r="A140" s="40"/>
      <c r="B140" s="41"/>
      <c r="C140" s="206" t="s">
        <v>252</v>
      </c>
      <c r="D140" s="206" t="s">
        <v>160</v>
      </c>
      <c r="E140" s="207" t="s">
        <v>2330</v>
      </c>
      <c r="F140" s="208" t="s">
        <v>2331</v>
      </c>
      <c r="G140" s="209" t="s">
        <v>163</v>
      </c>
      <c r="H140" s="210">
        <v>3.1600000000000001</v>
      </c>
      <c r="I140" s="211"/>
      <c r="J140" s="212">
        <f>ROUND(I140*H140,2)</f>
        <v>0</v>
      </c>
      <c r="K140" s="208" t="s">
        <v>164</v>
      </c>
      <c r="L140" s="46"/>
      <c r="M140" s="213" t="s">
        <v>19</v>
      </c>
      <c r="N140" s="214" t="s">
        <v>41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165</v>
      </c>
      <c r="AT140" s="217" t="s">
        <v>160</v>
      </c>
      <c r="AU140" s="217" t="s">
        <v>80</v>
      </c>
      <c r="AY140" s="19" t="s">
        <v>158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165</v>
      </c>
      <c r="BM140" s="217" t="s">
        <v>2332</v>
      </c>
    </row>
    <row r="141" s="2" customFormat="1">
      <c r="A141" s="40"/>
      <c r="B141" s="41"/>
      <c r="C141" s="42"/>
      <c r="D141" s="219" t="s">
        <v>167</v>
      </c>
      <c r="E141" s="42"/>
      <c r="F141" s="220" t="s">
        <v>2333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167</v>
      </c>
      <c r="AU141" s="19" t="s">
        <v>80</v>
      </c>
    </row>
    <row r="142" s="13" customFormat="1">
      <c r="A142" s="13"/>
      <c r="B142" s="224"/>
      <c r="C142" s="225"/>
      <c r="D142" s="226" t="s">
        <v>169</v>
      </c>
      <c r="E142" s="227" t="s">
        <v>19</v>
      </c>
      <c r="F142" s="228" t="s">
        <v>2334</v>
      </c>
      <c r="G142" s="225"/>
      <c r="H142" s="227" t="s">
        <v>19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169</v>
      </c>
      <c r="AU142" s="234" t="s">
        <v>80</v>
      </c>
      <c r="AV142" s="13" t="s">
        <v>78</v>
      </c>
      <c r="AW142" s="13" t="s">
        <v>32</v>
      </c>
      <c r="AX142" s="13" t="s">
        <v>70</v>
      </c>
      <c r="AY142" s="234" t="s">
        <v>158</v>
      </c>
    </row>
    <row r="143" s="14" customFormat="1">
      <c r="A143" s="14"/>
      <c r="B143" s="235"/>
      <c r="C143" s="236"/>
      <c r="D143" s="226" t="s">
        <v>169</v>
      </c>
      <c r="E143" s="237" t="s">
        <v>19</v>
      </c>
      <c r="F143" s="238" t="s">
        <v>2335</v>
      </c>
      <c r="G143" s="236"/>
      <c r="H143" s="239">
        <v>2.3999999999999999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169</v>
      </c>
      <c r="AU143" s="245" t="s">
        <v>80</v>
      </c>
      <c r="AV143" s="14" t="s">
        <v>80</v>
      </c>
      <c r="AW143" s="14" t="s">
        <v>32</v>
      </c>
      <c r="AX143" s="14" t="s">
        <v>70</v>
      </c>
      <c r="AY143" s="245" t="s">
        <v>158</v>
      </c>
    </row>
    <row r="144" s="13" customFormat="1">
      <c r="A144" s="13"/>
      <c r="B144" s="224"/>
      <c r="C144" s="225"/>
      <c r="D144" s="226" t="s">
        <v>169</v>
      </c>
      <c r="E144" s="227" t="s">
        <v>19</v>
      </c>
      <c r="F144" s="228" t="s">
        <v>2336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169</v>
      </c>
      <c r="AU144" s="234" t="s">
        <v>80</v>
      </c>
      <c r="AV144" s="13" t="s">
        <v>78</v>
      </c>
      <c r="AW144" s="13" t="s">
        <v>32</v>
      </c>
      <c r="AX144" s="13" t="s">
        <v>70</v>
      </c>
      <c r="AY144" s="234" t="s">
        <v>158</v>
      </c>
    </row>
    <row r="145" s="14" customFormat="1">
      <c r="A145" s="14"/>
      <c r="B145" s="235"/>
      <c r="C145" s="236"/>
      <c r="D145" s="226" t="s">
        <v>169</v>
      </c>
      <c r="E145" s="237" t="s">
        <v>19</v>
      </c>
      <c r="F145" s="238" t="s">
        <v>2337</v>
      </c>
      <c r="G145" s="236"/>
      <c r="H145" s="239">
        <v>0.76000000000000001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169</v>
      </c>
      <c r="AU145" s="245" t="s">
        <v>80</v>
      </c>
      <c r="AV145" s="14" t="s">
        <v>80</v>
      </c>
      <c r="AW145" s="14" t="s">
        <v>32</v>
      </c>
      <c r="AX145" s="14" t="s">
        <v>70</v>
      </c>
      <c r="AY145" s="245" t="s">
        <v>158</v>
      </c>
    </row>
    <row r="146" s="15" customFormat="1">
      <c r="A146" s="15"/>
      <c r="B146" s="246"/>
      <c r="C146" s="247"/>
      <c r="D146" s="226" t="s">
        <v>169</v>
      </c>
      <c r="E146" s="248" t="s">
        <v>19</v>
      </c>
      <c r="F146" s="249" t="s">
        <v>179</v>
      </c>
      <c r="G146" s="247"/>
      <c r="H146" s="250">
        <v>3.1600000000000001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169</v>
      </c>
      <c r="AU146" s="256" t="s">
        <v>80</v>
      </c>
      <c r="AV146" s="15" t="s">
        <v>165</v>
      </c>
      <c r="AW146" s="15" t="s">
        <v>32</v>
      </c>
      <c r="AX146" s="15" t="s">
        <v>78</v>
      </c>
      <c r="AY146" s="256" t="s">
        <v>158</v>
      </c>
    </row>
    <row r="147" s="2" customFormat="1" ht="24.15" customHeight="1">
      <c r="A147" s="40"/>
      <c r="B147" s="41"/>
      <c r="C147" s="206" t="s">
        <v>260</v>
      </c>
      <c r="D147" s="206" t="s">
        <v>160</v>
      </c>
      <c r="E147" s="207" t="s">
        <v>2338</v>
      </c>
      <c r="F147" s="208" t="s">
        <v>2339</v>
      </c>
      <c r="G147" s="209" t="s">
        <v>163</v>
      </c>
      <c r="H147" s="210">
        <v>0.59999999999999998</v>
      </c>
      <c r="I147" s="211"/>
      <c r="J147" s="212">
        <f>ROUND(I147*H147,2)</f>
        <v>0</v>
      </c>
      <c r="K147" s="208" t="s">
        <v>164</v>
      </c>
      <c r="L147" s="46"/>
      <c r="M147" s="213" t="s">
        <v>19</v>
      </c>
      <c r="N147" s="214" t="s">
        <v>41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165</v>
      </c>
      <c r="AT147" s="217" t="s">
        <v>160</v>
      </c>
      <c r="AU147" s="217" t="s">
        <v>80</v>
      </c>
      <c r="AY147" s="19" t="s">
        <v>158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165</v>
      </c>
      <c r="BM147" s="217" t="s">
        <v>2340</v>
      </c>
    </row>
    <row r="148" s="2" customFormat="1">
      <c r="A148" s="40"/>
      <c r="B148" s="41"/>
      <c r="C148" s="42"/>
      <c r="D148" s="219" t="s">
        <v>167</v>
      </c>
      <c r="E148" s="42"/>
      <c r="F148" s="220" t="s">
        <v>2341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167</v>
      </c>
      <c r="AU148" s="19" t="s">
        <v>80</v>
      </c>
    </row>
    <row r="149" s="13" customFormat="1">
      <c r="A149" s="13"/>
      <c r="B149" s="224"/>
      <c r="C149" s="225"/>
      <c r="D149" s="226" t="s">
        <v>169</v>
      </c>
      <c r="E149" s="227" t="s">
        <v>19</v>
      </c>
      <c r="F149" s="228" t="s">
        <v>2342</v>
      </c>
      <c r="G149" s="225"/>
      <c r="H149" s="227" t="s">
        <v>19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169</v>
      </c>
      <c r="AU149" s="234" t="s">
        <v>80</v>
      </c>
      <c r="AV149" s="13" t="s">
        <v>78</v>
      </c>
      <c r="AW149" s="13" t="s">
        <v>32</v>
      </c>
      <c r="AX149" s="13" t="s">
        <v>70</v>
      </c>
      <c r="AY149" s="234" t="s">
        <v>158</v>
      </c>
    </row>
    <row r="150" s="14" customFormat="1">
      <c r="A150" s="14"/>
      <c r="B150" s="235"/>
      <c r="C150" s="236"/>
      <c r="D150" s="226" t="s">
        <v>169</v>
      </c>
      <c r="E150" s="237" t="s">
        <v>19</v>
      </c>
      <c r="F150" s="238" t="s">
        <v>2343</v>
      </c>
      <c r="G150" s="236"/>
      <c r="H150" s="239">
        <v>0.59999999999999998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169</v>
      </c>
      <c r="AU150" s="245" t="s">
        <v>80</v>
      </c>
      <c r="AV150" s="14" t="s">
        <v>80</v>
      </c>
      <c r="AW150" s="14" t="s">
        <v>32</v>
      </c>
      <c r="AX150" s="14" t="s">
        <v>78</v>
      </c>
      <c r="AY150" s="245" t="s">
        <v>158</v>
      </c>
    </row>
    <row r="151" s="12" customFormat="1" ht="22.8" customHeight="1">
      <c r="A151" s="12"/>
      <c r="B151" s="190"/>
      <c r="C151" s="191"/>
      <c r="D151" s="192" t="s">
        <v>69</v>
      </c>
      <c r="E151" s="204" t="s">
        <v>216</v>
      </c>
      <c r="F151" s="204" t="s">
        <v>2344</v>
      </c>
      <c r="G151" s="191"/>
      <c r="H151" s="191"/>
      <c r="I151" s="194"/>
      <c r="J151" s="205">
        <f>BK151</f>
        <v>0</v>
      </c>
      <c r="K151" s="191"/>
      <c r="L151" s="196"/>
      <c r="M151" s="197"/>
      <c r="N151" s="198"/>
      <c r="O151" s="198"/>
      <c r="P151" s="199">
        <f>SUM(P152:P158)</f>
        <v>0</v>
      </c>
      <c r="Q151" s="198"/>
      <c r="R151" s="199">
        <f>SUM(R152:R158)</f>
        <v>0.14662359999999997</v>
      </c>
      <c r="S151" s="198"/>
      <c r="T151" s="200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1" t="s">
        <v>78</v>
      </c>
      <c r="AT151" s="202" t="s">
        <v>69</v>
      </c>
      <c r="AU151" s="202" t="s">
        <v>78</v>
      </c>
      <c r="AY151" s="201" t="s">
        <v>158</v>
      </c>
      <c r="BK151" s="203">
        <f>SUM(BK152:BK158)</f>
        <v>0</v>
      </c>
    </row>
    <row r="152" s="2" customFormat="1" ht="16.5" customHeight="1">
      <c r="A152" s="40"/>
      <c r="B152" s="41"/>
      <c r="C152" s="206" t="s">
        <v>266</v>
      </c>
      <c r="D152" s="206" t="s">
        <v>160</v>
      </c>
      <c r="E152" s="207" t="s">
        <v>2345</v>
      </c>
      <c r="F152" s="208" t="s">
        <v>2346</v>
      </c>
      <c r="G152" s="209" t="s">
        <v>249</v>
      </c>
      <c r="H152" s="210">
        <v>60</v>
      </c>
      <c r="I152" s="211"/>
      <c r="J152" s="212">
        <f>ROUND(I152*H152,2)</f>
        <v>0</v>
      </c>
      <c r="K152" s="208" t="s">
        <v>164</v>
      </c>
      <c r="L152" s="46"/>
      <c r="M152" s="213" t="s">
        <v>19</v>
      </c>
      <c r="N152" s="214" t="s">
        <v>41</v>
      </c>
      <c r="O152" s="86"/>
      <c r="P152" s="215">
        <f>O152*H152</f>
        <v>0</v>
      </c>
      <c r="Q152" s="215">
        <v>1.1E-05</v>
      </c>
      <c r="R152" s="215">
        <f>Q152*H152</f>
        <v>0.00066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165</v>
      </c>
      <c r="AT152" s="217" t="s">
        <v>160</v>
      </c>
      <c r="AU152" s="217" t="s">
        <v>80</v>
      </c>
      <c r="AY152" s="19" t="s">
        <v>158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165</v>
      </c>
      <c r="BM152" s="217" t="s">
        <v>2347</v>
      </c>
    </row>
    <row r="153" s="2" customFormat="1">
      <c r="A153" s="40"/>
      <c r="B153" s="41"/>
      <c r="C153" s="42"/>
      <c r="D153" s="219" t="s">
        <v>167</v>
      </c>
      <c r="E153" s="42"/>
      <c r="F153" s="220" t="s">
        <v>2348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167</v>
      </c>
      <c r="AU153" s="19" t="s">
        <v>80</v>
      </c>
    </row>
    <row r="154" s="14" customFormat="1">
      <c r="A154" s="14"/>
      <c r="B154" s="235"/>
      <c r="C154" s="236"/>
      <c r="D154" s="226" t="s">
        <v>169</v>
      </c>
      <c r="E154" s="237" t="s">
        <v>19</v>
      </c>
      <c r="F154" s="238" t="s">
        <v>2349</v>
      </c>
      <c r="G154" s="236"/>
      <c r="H154" s="239">
        <v>60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169</v>
      </c>
      <c r="AU154" s="245" t="s">
        <v>80</v>
      </c>
      <c r="AV154" s="14" t="s">
        <v>80</v>
      </c>
      <c r="AW154" s="14" t="s">
        <v>32</v>
      </c>
      <c r="AX154" s="14" t="s">
        <v>78</v>
      </c>
      <c r="AY154" s="245" t="s">
        <v>158</v>
      </c>
    </row>
    <row r="155" s="2" customFormat="1" ht="16.5" customHeight="1">
      <c r="A155" s="40"/>
      <c r="B155" s="41"/>
      <c r="C155" s="257" t="s">
        <v>273</v>
      </c>
      <c r="D155" s="257" t="s">
        <v>261</v>
      </c>
      <c r="E155" s="258" t="s">
        <v>2350</v>
      </c>
      <c r="F155" s="259" t="s">
        <v>2351</v>
      </c>
      <c r="G155" s="260" t="s">
        <v>249</v>
      </c>
      <c r="H155" s="261">
        <v>61.799999999999997</v>
      </c>
      <c r="I155" s="262"/>
      <c r="J155" s="263">
        <f>ROUND(I155*H155,2)</f>
        <v>0</v>
      </c>
      <c r="K155" s="259" t="s">
        <v>164</v>
      </c>
      <c r="L155" s="264"/>
      <c r="M155" s="265" t="s">
        <v>19</v>
      </c>
      <c r="N155" s="266" t="s">
        <v>41</v>
      </c>
      <c r="O155" s="86"/>
      <c r="P155" s="215">
        <f>O155*H155</f>
        <v>0</v>
      </c>
      <c r="Q155" s="215">
        <v>0.00172</v>
      </c>
      <c r="R155" s="215">
        <f>Q155*H155</f>
        <v>0.10629599999999999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216</v>
      </c>
      <c r="AT155" s="217" t="s">
        <v>261</v>
      </c>
      <c r="AU155" s="217" t="s">
        <v>80</v>
      </c>
      <c r="AY155" s="19" t="s">
        <v>158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78</v>
      </c>
      <c r="BK155" s="218">
        <f>ROUND(I155*H155,2)</f>
        <v>0</v>
      </c>
      <c r="BL155" s="19" t="s">
        <v>165</v>
      </c>
      <c r="BM155" s="217" t="s">
        <v>2352</v>
      </c>
    </row>
    <row r="156" s="14" customFormat="1">
      <c r="A156" s="14"/>
      <c r="B156" s="235"/>
      <c r="C156" s="236"/>
      <c r="D156" s="226" t="s">
        <v>169</v>
      </c>
      <c r="E156" s="236"/>
      <c r="F156" s="238" t="s">
        <v>2353</v>
      </c>
      <c r="G156" s="236"/>
      <c r="H156" s="239">
        <v>61.799999999999997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169</v>
      </c>
      <c r="AU156" s="245" t="s">
        <v>80</v>
      </c>
      <c r="AV156" s="14" t="s">
        <v>80</v>
      </c>
      <c r="AW156" s="14" t="s">
        <v>4</v>
      </c>
      <c r="AX156" s="14" t="s">
        <v>78</v>
      </c>
      <c r="AY156" s="245" t="s">
        <v>158</v>
      </c>
    </row>
    <row r="157" s="2" customFormat="1" ht="24.15" customHeight="1">
      <c r="A157" s="40"/>
      <c r="B157" s="41"/>
      <c r="C157" s="206" t="s">
        <v>278</v>
      </c>
      <c r="D157" s="206" t="s">
        <v>160</v>
      </c>
      <c r="E157" s="207" t="s">
        <v>2354</v>
      </c>
      <c r="F157" s="208" t="s">
        <v>2355</v>
      </c>
      <c r="G157" s="209" t="s">
        <v>369</v>
      </c>
      <c r="H157" s="210">
        <v>1</v>
      </c>
      <c r="I157" s="211"/>
      <c r="J157" s="212">
        <f>ROUND(I157*H157,2)</f>
        <v>0</v>
      </c>
      <c r="K157" s="208" t="s">
        <v>164</v>
      </c>
      <c r="L157" s="46"/>
      <c r="M157" s="213" t="s">
        <v>19</v>
      </c>
      <c r="N157" s="214" t="s">
        <v>41</v>
      </c>
      <c r="O157" s="86"/>
      <c r="P157" s="215">
        <f>O157*H157</f>
        <v>0</v>
      </c>
      <c r="Q157" s="215">
        <v>0.039667599999999997</v>
      </c>
      <c r="R157" s="215">
        <f>Q157*H157</f>
        <v>0.039667599999999997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165</v>
      </c>
      <c r="AT157" s="217" t="s">
        <v>160</v>
      </c>
      <c r="AU157" s="217" t="s">
        <v>80</v>
      </c>
      <c r="AY157" s="19" t="s">
        <v>158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78</v>
      </c>
      <c r="BK157" s="218">
        <f>ROUND(I157*H157,2)</f>
        <v>0</v>
      </c>
      <c r="BL157" s="19" t="s">
        <v>165</v>
      </c>
      <c r="BM157" s="217" t="s">
        <v>2356</v>
      </c>
    </row>
    <row r="158" s="2" customFormat="1">
      <c r="A158" s="40"/>
      <c r="B158" s="41"/>
      <c r="C158" s="42"/>
      <c r="D158" s="219" t="s">
        <v>167</v>
      </c>
      <c r="E158" s="42"/>
      <c r="F158" s="220" t="s">
        <v>2357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167</v>
      </c>
      <c r="AU158" s="19" t="s">
        <v>80</v>
      </c>
    </row>
    <row r="159" s="12" customFormat="1" ht="22.8" customHeight="1">
      <c r="A159" s="12"/>
      <c r="B159" s="190"/>
      <c r="C159" s="191"/>
      <c r="D159" s="192" t="s">
        <v>69</v>
      </c>
      <c r="E159" s="204" t="s">
        <v>975</v>
      </c>
      <c r="F159" s="204" t="s">
        <v>976</v>
      </c>
      <c r="G159" s="191"/>
      <c r="H159" s="191"/>
      <c r="I159" s="194"/>
      <c r="J159" s="205">
        <f>BK159</f>
        <v>0</v>
      </c>
      <c r="K159" s="191"/>
      <c r="L159" s="196"/>
      <c r="M159" s="197"/>
      <c r="N159" s="198"/>
      <c r="O159" s="198"/>
      <c r="P159" s="199">
        <f>SUM(P160:P161)</f>
        <v>0</v>
      </c>
      <c r="Q159" s="198"/>
      <c r="R159" s="199">
        <f>SUM(R160:R161)</f>
        <v>0</v>
      </c>
      <c r="S159" s="198"/>
      <c r="T159" s="200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1" t="s">
        <v>78</v>
      </c>
      <c r="AT159" s="202" t="s">
        <v>69</v>
      </c>
      <c r="AU159" s="202" t="s">
        <v>78</v>
      </c>
      <c r="AY159" s="201" t="s">
        <v>158</v>
      </c>
      <c r="BK159" s="203">
        <f>SUM(BK160:BK161)</f>
        <v>0</v>
      </c>
    </row>
    <row r="160" s="2" customFormat="1" ht="24.15" customHeight="1">
      <c r="A160" s="40"/>
      <c r="B160" s="41"/>
      <c r="C160" s="206" t="s">
        <v>282</v>
      </c>
      <c r="D160" s="206" t="s">
        <v>160</v>
      </c>
      <c r="E160" s="207" t="s">
        <v>2358</v>
      </c>
      <c r="F160" s="208" t="s">
        <v>2359</v>
      </c>
      <c r="G160" s="209" t="s">
        <v>236</v>
      </c>
      <c r="H160" s="210">
        <v>32.874000000000002</v>
      </c>
      <c r="I160" s="211"/>
      <c r="J160" s="212">
        <f>ROUND(I160*H160,2)</f>
        <v>0</v>
      </c>
      <c r="K160" s="208" t="s">
        <v>164</v>
      </c>
      <c r="L160" s="46"/>
      <c r="M160" s="213" t="s">
        <v>19</v>
      </c>
      <c r="N160" s="214" t="s">
        <v>41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165</v>
      </c>
      <c r="AT160" s="217" t="s">
        <v>160</v>
      </c>
      <c r="AU160" s="217" t="s">
        <v>80</v>
      </c>
      <c r="AY160" s="19" t="s">
        <v>158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165</v>
      </c>
      <c r="BM160" s="217" t="s">
        <v>2360</v>
      </c>
    </row>
    <row r="161" s="2" customFormat="1">
      <c r="A161" s="40"/>
      <c r="B161" s="41"/>
      <c r="C161" s="42"/>
      <c r="D161" s="219" t="s">
        <v>167</v>
      </c>
      <c r="E161" s="42"/>
      <c r="F161" s="220" t="s">
        <v>2361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167</v>
      </c>
      <c r="AU161" s="19" t="s">
        <v>80</v>
      </c>
    </row>
    <row r="162" s="12" customFormat="1" ht="25.92" customHeight="1">
      <c r="A162" s="12"/>
      <c r="B162" s="190"/>
      <c r="C162" s="191"/>
      <c r="D162" s="192" t="s">
        <v>69</v>
      </c>
      <c r="E162" s="193" t="s">
        <v>982</v>
      </c>
      <c r="F162" s="193" t="s">
        <v>983</v>
      </c>
      <c r="G162" s="191"/>
      <c r="H162" s="191"/>
      <c r="I162" s="194"/>
      <c r="J162" s="195">
        <f>BK162</f>
        <v>0</v>
      </c>
      <c r="K162" s="191"/>
      <c r="L162" s="196"/>
      <c r="M162" s="197"/>
      <c r="N162" s="198"/>
      <c r="O162" s="198"/>
      <c r="P162" s="199">
        <f>P163+P174+P204+P223+P269</f>
        <v>0</v>
      </c>
      <c r="Q162" s="198"/>
      <c r="R162" s="199">
        <f>R163+R174+R204+R223+R269</f>
        <v>1.2203841848000001</v>
      </c>
      <c r="S162" s="198"/>
      <c r="T162" s="200">
        <f>T163+T174+T204+T223+T269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80</v>
      </c>
      <c r="AT162" s="202" t="s">
        <v>69</v>
      </c>
      <c r="AU162" s="202" t="s">
        <v>70</v>
      </c>
      <c r="AY162" s="201" t="s">
        <v>158</v>
      </c>
      <c r="BK162" s="203">
        <f>BK163+BK174+BK204+BK223+BK269</f>
        <v>0</v>
      </c>
    </row>
    <row r="163" s="12" customFormat="1" ht="22.8" customHeight="1">
      <c r="A163" s="12"/>
      <c r="B163" s="190"/>
      <c r="C163" s="191"/>
      <c r="D163" s="192" t="s">
        <v>69</v>
      </c>
      <c r="E163" s="204" t="s">
        <v>1084</v>
      </c>
      <c r="F163" s="204" t="s">
        <v>1085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SUM(P164:P173)</f>
        <v>0</v>
      </c>
      <c r="Q163" s="198"/>
      <c r="R163" s="199">
        <f>SUM(R164:R173)</f>
        <v>0.018793839999999999</v>
      </c>
      <c r="S163" s="198"/>
      <c r="T163" s="200">
        <f>SUM(T164:T173)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80</v>
      </c>
      <c r="AT163" s="202" t="s">
        <v>69</v>
      </c>
      <c r="AU163" s="202" t="s">
        <v>78</v>
      </c>
      <c r="AY163" s="201" t="s">
        <v>158</v>
      </c>
      <c r="BK163" s="203">
        <f>SUM(BK164:BK173)</f>
        <v>0</v>
      </c>
    </row>
    <row r="164" s="2" customFormat="1" ht="33" customHeight="1">
      <c r="A164" s="40"/>
      <c r="B164" s="41"/>
      <c r="C164" s="206" t="s">
        <v>99</v>
      </c>
      <c r="D164" s="206" t="s">
        <v>160</v>
      </c>
      <c r="E164" s="207" t="s">
        <v>2362</v>
      </c>
      <c r="F164" s="208" t="s">
        <v>2363</v>
      </c>
      <c r="G164" s="209" t="s">
        <v>249</v>
      </c>
      <c r="H164" s="210">
        <v>122</v>
      </c>
      <c r="I164" s="211"/>
      <c r="J164" s="212">
        <f>ROUND(I164*H164,2)</f>
        <v>0</v>
      </c>
      <c r="K164" s="208" t="s">
        <v>164</v>
      </c>
      <c r="L164" s="46"/>
      <c r="M164" s="213" t="s">
        <v>19</v>
      </c>
      <c r="N164" s="214" t="s">
        <v>41</v>
      </c>
      <c r="O164" s="86"/>
      <c r="P164" s="215">
        <f>O164*H164</f>
        <v>0</v>
      </c>
      <c r="Q164" s="215">
        <v>3.72E-06</v>
      </c>
      <c r="R164" s="215">
        <f>Q164*H164</f>
        <v>0.00045384000000000001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266</v>
      </c>
      <c r="AT164" s="217" t="s">
        <v>160</v>
      </c>
      <c r="AU164" s="217" t="s">
        <v>80</v>
      </c>
      <c r="AY164" s="19" t="s">
        <v>158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266</v>
      </c>
      <c r="BM164" s="217" t="s">
        <v>2364</v>
      </c>
    </row>
    <row r="165" s="2" customFormat="1">
      <c r="A165" s="40"/>
      <c r="B165" s="41"/>
      <c r="C165" s="42"/>
      <c r="D165" s="219" t="s">
        <v>167</v>
      </c>
      <c r="E165" s="42"/>
      <c r="F165" s="220" t="s">
        <v>2365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167</v>
      </c>
      <c r="AU165" s="19" t="s">
        <v>80</v>
      </c>
    </row>
    <row r="166" s="2" customFormat="1" ht="16.5" customHeight="1">
      <c r="A166" s="40"/>
      <c r="B166" s="41"/>
      <c r="C166" s="257" t="s">
        <v>7</v>
      </c>
      <c r="D166" s="257" t="s">
        <v>261</v>
      </c>
      <c r="E166" s="258" t="s">
        <v>2366</v>
      </c>
      <c r="F166" s="259" t="s">
        <v>2367</v>
      </c>
      <c r="G166" s="260" t="s">
        <v>249</v>
      </c>
      <c r="H166" s="261">
        <v>15</v>
      </c>
      <c r="I166" s="262"/>
      <c r="J166" s="263">
        <f>ROUND(I166*H166,2)</f>
        <v>0</v>
      </c>
      <c r="K166" s="259" t="s">
        <v>164</v>
      </c>
      <c r="L166" s="264"/>
      <c r="M166" s="265" t="s">
        <v>19</v>
      </c>
      <c r="N166" s="266" t="s">
        <v>41</v>
      </c>
      <c r="O166" s="86"/>
      <c r="P166" s="215">
        <f>O166*H166</f>
        <v>0</v>
      </c>
      <c r="Q166" s="215">
        <v>2.0000000000000002E-05</v>
      </c>
      <c r="R166" s="215">
        <f>Q166*H166</f>
        <v>0.00030000000000000003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360</v>
      </c>
      <c r="AT166" s="217" t="s">
        <v>261</v>
      </c>
      <c r="AU166" s="217" t="s">
        <v>80</v>
      </c>
      <c r="AY166" s="19" t="s">
        <v>158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78</v>
      </c>
      <c r="BK166" s="218">
        <f>ROUND(I166*H166,2)</f>
        <v>0</v>
      </c>
      <c r="BL166" s="19" t="s">
        <v>266</v>
      </c>
      <c r="BM166" s="217" t="s">
        <v>2368</v>
      </c>
    </row>
    <row r="167" s="2" customFormat="1" ht="16.5" customHeight="1">
      <c r="A167" s="40"/>
      <c r="B167" s="41"/>
      <c r="C167" s="257" t="s">
        <v>299</v>
      </c>
      <c r="D167" s="257" t="s">
        <v>261</v>
      </c>
      <c r="E167" s="258" t="s">
        <v>2369</v>
      </c>
      <c r="F167" s="259" t="s">
        <v>2370</v>
      </c>
      <c r="G167" s="260" t="s">
        <v>249</v>
      </c>
      <c r="H167" s="261">
        <v>15</v>
      </c>
      <c r="I167" s="262"/>
      <c r="J167" s="263">
        <f>ROUND(I167*H167,2)</f>
        <v>0</v>
      </c>
      <c r="K167" s="259" t="s">
        <v>164</v>
      </c>
      <c r="L167" s="264"/>
      <c r="M167" s="265" t="s">
        <v>19</v>
      </c>
      <c r="N167" s="266" t="s">
        <v>41</v>
      </c>
      <c r="O167" s="86"/>
      <c r="P167" s="215">
        <f>O167*H167</f>
        <v>0</v>
      </c>
      <c r="Q167" s="215">
        <v>0.00035</v>
      </c>
      <c r="R167" s="215">
        <f>Q167*H167</f>
        <v>0.0052500000000000003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360</v>
      </c>
      <c r="AT167" s="217" t="s">
        <v>261</v>
      </c>
      <c r="AU167" s="217" t="s">
        <v>80</v>
      </c>
      <c r="AY167" s="19" t="s">
        <v>158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78</v>
      </c>
      <c r="BK167" s="218">
        <f>ROUND(I167*H167,2)</f>
        <v>0</v>
      </c>
      <c r="BL167" s="19" t="s">
        <v>266</v>
      </c>
      <c r="BM167" s="217" t="s">
        <v>2371</v>
      </c>
    </row>
    <row r="168" s="2" customFormat="1" ht="16.5" customHeight="1">
      <c r="A168" s="40"/>
      <c r="B168" s="41"/>
      <c r="C168" s="257" t="s">
        <v>304</v>
      </c>
      <c r="D168" s="257" t="s">
        <v>261</v>
      </c>
      <c r="E168" s="258" t="s">
        <v>2372</v>
      </c>
      <c r="F168" s="259" t="s">
        <v>2373</v>
      </c>
      <c r="G168" s="260" t="s">
        <v>249</v>
      </c>
      <c r="H168" s="261">
        <v>11</v>
      </c>
      <c r="I168" s="262"/>
      <c r="J168" s="263">
        <f>ROUND(I168*H168,2)</f>
        <v>0</v>
      </c>
      <c r="K168" s="259" t="s">
        <v>164</v>
      </c>
      <c r="L168" s="264"/>
      <c r="M168" s="265" t="s">
        <v>19</v>
      </c>
      <c r="N168" s="266" t="s">
        <v>41</v>
      </c>
      <c r="O168" s="86"/>
      <c r="P168" s="215">
        <f>O168*H168</f>
        <v>0</v>
      </c>
      <c r="Q168" s="215">
        <v>0.00055000000000000003</v>
      </c>
      <c r="R168" s="215">
        <f>Q168*H168</f>
        <v>0.0060500000000000007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360</v>
      </c>
      <c r="AT168" s="217" t="s">
        <v>261</v>
      </c>
      <c r="AU168" s="217" t="s">
        <v>80</v>
      </c>
      <c r="AY168" s="19" t="s">
        <v>158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266</v>
      </c>
      <c r="BM168" s="217" t="s">
        <v>2374</v>
      </c>
    </row>
    <row r="169" s="2" customFormat="1" ht="16.5" customHeight="1">
      <c r="A169" s="40"/>
      <c r="B169" s="41"/>
      <c r="C169" s="257" t="s">
        <v>312</v>
      </c>
      <c r="D169" s="257" t="s">
        <v>261</v>
      </c>
      <c r="E169" s="258" t="s">
        <v>2375</v>
      </c>
      <c r="F169" s="259" t="s">
        <v>2376</v>
      </c>
      <c r="G169" s="260" t="s">
        <v>249</v>
      </c>
      <c r="H169" s="261">
        <v>35</v>
      </c>
      <c r="I169" s="262"/>
      <c r="J169" s="263">
        <f>ROUND(I169*H169,2)</f>
        <v>0</v>
      </c>
      <c r="K169" s="259" t="s">
        <v>164</v>
      </c>
      <c r="L169" s="264"/>
      <c r="M169" s="265" t="s">
        <v>19</v>
      </c>
      <c r="N169" s="266" t="s">
        <v>41</v>
      </c>
      <c r="O169" s="86"/>
      <c r="P169" s="215">
        <f>O169*H169</f>
        <v>0</v>
      </c>
      <c r="Q169" s="215">
        <v>0.00011</v>
      </c>
      <c r="R169" s="215">
        <f>Q169*H169</f>
        <v>0.0038500000000000001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360</v>
      </c>
      <c r="AT169" s="217" t="s">
        <v>261</v>
      </c>
      <c r="AU169" s="217" t="s">
        <v>80</v>
      </c>
      <c r="AY169" s="19" t="s">
        <v>158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78</v>
      </c>
      <c r="BK169" s="218">
        <f>ROUND(I169*H169,2)</f>
        <v>0</v>
      </c>
      <c r="BL169" s="19" t="s">
        <v>266</v>
      </c>
      <c r="BM169" s="217" t="s">
        <v>2377</v>
      </c>
    </row>
    <row r="170" s="2" customFormat="1" ht="16.5" customHeight="1">
      <c r="A170" s="40"/>
      <c r="B170" s="41"/>
      <c r="C170" s="257" t="s">
        <v>319</v>
      </c>
      <c r="D170" s="257" t="s">
        <v>261</v>
      </c>
      <c r="E170" s="258" t="s">
        <v>2378</v>
      </c>
      <c r="F170" s="259" t="s">
        <v>2379</v>
      </c>
      <c r="G170" s="260" t="s">
        <v>249</v>
      </c>
      <c r="H170" s="261">
        <v>35</v>
      </c>
      <c r="I170" s="262"/>
      <c r="J170" s="263">
        <f>ROUND(I170*H170,2)</f>
        <v>0</v>
      </c>
      <c r="K170" s="259" t="s">
        <v>164</v>
      </c>
      <c r="L170" s="264"/>
      <c r="M170" s="265" t="s">
        <v>19</v>
      </c>
      <c r="N170" s="266" t="s">
        <v>41</v>
      </c>
      <c r="O170" s="86"/>
      <c r="P170" s="215">
        <f>O170*H170</f>
        <v>0</v>
      </c>
      <c r="Q170" s="215">
        <v>6.9999999999999994E-05</v>
      </c>
      <c r="R170" s="215">
        <f>Q170*H170</f>
        <v>0.0024499999999999999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360</v>
      </c>
      <c r="AT170" s="217" t="s">
        <v>261</v>
      </c>
      <c r="AU170" s="217" t="s">
        <v>80</v>
      </c>
      <c r="AY170" s="19" t="s">
        <v>158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78</v>
      </c>
      <c r="BK170" s="218">
        <f>ROUND(I170*H170,2)</f>
        <v>0</v>
      </c>
      <c r="BL170" s="19" t="s">
        <v>266</v>
      </c>
      <c r="BM170" s="217" t="s">
        <v>2380</v>
      </c>
    </row>
    <row r="171" s="2" customFormat="1" ht="16.5" customHeight="1">
      <c r="A171" s="40"/>
      <c r="B171" s="41"/>
      <c r="C171" s="257" t="s">
        <v>326</v>
      </c>
      <c r="D171" s="257" t="s">
        <v>261</v>
      </c>
      <c r="E171" s="258" t="s">
        <v>2381</v>
      </c>
      <c r="F171" s="259" t="s">
        <v>2382</v>
      </c>
      <c r="G171" s="260" t="s">
        <v>249</v>
      </c>
      <c r="H171" s="261">
        <v>11</v>
      </c>
      <c r="I171" s="262"/>
      <c r="J171" s="263">
        <f>ROUND(I171*H171,2)</f>
        <v>0</v>
      </c>
      <c r="K171" s="259" t="s">
        <v>164</v>
      </c>
      <c r="L171" s="264"/>
      <c r="M171" s="265" t="s">
        <v>19</v>
      </c>
      <c r="N171" s="266" t="s">
        <v>41</v>
      </c>
      <c r="O171" s="86"/>
      <c r="P171" s="215">
        <f>O171*H171</f>
        <v>0</v>
      </c>
      <c r="Q171" s="215">
        <v>4.0000000000000003E-05</v>
      </c>
      <c r="R171" s="215">
        <f>Q171*H171</f>
        <v>0.00044000000000000002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360</v>
      </c>
      <c r="AT171" s="217" t="s">
        <v>261</v>
      </c>
      <c r="AU171" s="217" t="s">
        <v>80</v>
      </c>
      <c r="AY171" s="19" t="s">
        <v>158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266</v>
      </c>
      <c r="BM171" s="217" t="s">
        <v>2383</v>
      </c>
    </row>
    <row r="172" s="2" customFormat="1" ht="24.15" customHeight="1">
      <c r="A172" s="40"/>
      <c r="B172" s="41"/>
      <c r="C172" s="206" t="s">
        <v>331</v>
      </c>
      <c r="D172" s="206" t="s">
        <v>160</v>
      </c>
      <c r="E172" s="207" t="s">
        <v>1154</v>
      </c>
      <c r="F172" s="208" t="s">
        <v>1155</v>
      </c>
      <c r="G172" s="209" t="s">
        <v>236</v>
      </c>
      <c r="H172" s="210">
        <v>0.019</v>
      </c>
      <c r="I172" s="211"/>
      <c r="J172" s="212">
        <f>ROUND(I172*H172,2)</f>
        <v>0</v>
      </c>
      <c r="K172" s="208" t="s">
        <v>164</v>
      </c>
      <c r="L172" s="46"/>
      <c r="M172" s="213" t="s">
        <v>19</v>
      </c>
      <c r="N172" s="214" t="s">
        <v>41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266</v>
      </c>
      <c r="AT172" s="217" t="s">
        <v>160</v>
      </c>
      <c r="AU172" s="217" t="s">
        <v>80</v>
      </c>
      <c r="AY172" s="19" t="s">
        <v>158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266</v>
      </c>
      <c r="BM172" s="217" t="s">
        <v>2384</v>
      </c>
    </row>
    <row r="173" s="2" customFormat="1">
      <c r="A173" s="40"/>
      <c r="B173" s="41"/>
      <c r="C173" s="42"/>
      <c r="D173" s="219" t="s">
        <v>167</v>
      </c>
      <c r="E173" s="42"/>
      <c r="F173" s="220" t="s">
        <v>1157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167</v>
      </c>
      <c r="AU173" s="19" t="s">
        <v>80</v>
      </c>
    </row>
    <row r="174" s="12" customFormat="1" ht="22.8" customHeight="1">
      <c r="A174" s="12"/>
      <c r="B174" s="190"/>
      <c r="C174" s="191"/>
      <c r="D174" s="192" t="s">
        <v>69</v>
      </c>
      <c r="E174" s="204" t="s">
        <v>1158</v>
      </c>
      <c r="F174" s="204" t="s">
        <v>1159</v>
      </c>
      <c r="G174" s="191"/>
      <c r="H174" s="191"/>
      <c r="I174" s="194"/>
      <c r="J174" s="205">
        <f>BK174</f>
        <v>0</v>
      </c>
      <c r="K174" s="191"/>
      <c r="L174" s="196"/>
      <c r="M174" s="197"/>
      <c r="N174" s="198"/>
      <c r="O174" s="198"/>
      <c r="P174" s="199">
        <f>SUM(P175:P203)</f>
        <v>0</v>
      </c>
      <c r="Q174" s="198"/>
      <c r="R174" s="199">
        <f>SUM(R175:R203)</f>
        <v>0.20396420000000001</v>
      </c>
      <c r="S174" s="198"/>
      <c r="T174" s="200">
        <f>SUM(T175:T203)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1" t="s">
        <v>80</v>
      </c>
      <c r="AT174" s="202" t="s">
        <v>69</v>
      </c>
      <c r="AU174" s="202" t="s">
        <v>78</v>
      </c>
      <c r="AY174" s="201" t="s">
        <v>158</v>
      </c>
      <c r="BK174" s="203">
        <f>SUM(BK175:BK203)</f>
        <v>0</v>
      </c>
    </row>
    <row r="175" s="2" customFormat="1" ht="16.5" customHeight="1">
      <c r="A175" s="40"/>
      <c r="B175" s="41"/>
      <c r="C175" s="206" t="s">
        <v>337</v>
      </c>
      <c r="D175" s="206" t="s">
        <v>160</v>
      </c>
      <c r="E175" s="207" t="s">
        <v>2385</v>
      </c>
      <c r="F175" s="208" t="s">
        <v>2386</v>
      </c>
      <c r="G175" s="209" t="s">
        <v>249</v>
      </c>
      <c r="H175" s="210">
        <v>36</v>
      </c>
      <c r="I175" s="211"/>
      <c r="J175" s="212">
        <f>ROUND(I175*H175,2)</f>
        <v>0</v>
      </c>
      <c r="K175" s="208" t="s">
        <v>164</v>
      </c>
      <c r="L175" s="46"/>
      <c r="M175" s="213" t="s">
        <v>19</v>
      </c>
      <c r="N175" s="214" t="s">
        <v>41</v>
      </c>
      <c r="O175" s="86"/>
      <c r="P175" s="215">
        <f>O175*H175</f>
        <v>0</v>
      </c>
      <c r="Q175" s="215">
        <v>0.0012995000000000001</v>
      </c>
      <c r="R175" s="215">
        <f>Q175*H175</f>
        <v>0.046782000000000004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266</v>
      </c>
      <c r="AT175" s="217" t="s">
        <v>160</v>
      </c>
      <c r="AU175" s="217" t="s">
        <v>80</v>
      </c>
      <c r="AY175" s="19" t="s">
        <v>158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266</v>
      </c>
      <c r="BM175" s="217" t="s">
        <v>2387</v>
      </c>
    </row>
    <row r="176" s="2" customFormat="1">
      <c r="A176" s="40"/>
      <c r="B176" s="41"/>
      <c r="C176" s="42"/>
      <c r="D176" s="219" t="s">
        <v>167</v>
      </c>
      <c r="E176" s="42"/>
      <c r="F176" s="220" t="s">
        <v>2388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167</v>
      </c>
      <c r="AU176" s="19" t="s">
        <v>80</v>
      </c>
    </row>
    <row r="177" s="14" customFormat="1">
      <c r="A177" s="14"/>
      <c r="B177" s="235"/>
      <c r="C177" s="236"/>
      <c r="D177" s="226" t="s">
        <v>169</v>
      </c>
      <c r="E177" s="237" t="s">
        <v>19</v>
      </c>
      <c r="F177" s="238" t="s">
        <v>2389</v>
      </c>
      <c r="G177" s="236"/>
      <c r="H177" s="239">
        <v>36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169</v>
      </c>
      <c r="AU177" s="245" t="s">
        <v>80</v>
      </c>
      <c r="AV177" s="14" t="s">
        <v>80</v>
      </c>
      <c r="AW177" s="14" t="s">
        <v>32</v>
      </c>
      <c r="AX177" s="14" t="s">
        <v>78</v>
      </c>
      <c r="AY177" s="245" t="s">
        <v>158</v>
      </c>
    </row>
    <row r="178" s="2" customFormat="1" ht="16.5" customHeight="1">
      <c r="A178" s="40"/>
      <c r="B178" s="41"/>
      <c r="C178" s="206" t="s">
        <v>342</v>
      </c>
      <c r="D178" s="206" t="s">
        <v>160</v>
      </c>
      <c r="E178" s="207" t="s">
        <v>2390</v>
      </c>
      <c r="F178" s="208" t="s">
        <v>2391</v>
      </c>
      <c r="G178" s="209" t="s">
        <v>249</v>
      </c>
      <c r="H178" s="210">
        <v>28</v>
      </c>
      <c r="I178" s="211"/>
      <c r="J178" s="212">
        <f>ROUND(I178*H178,2)</f>
        <v>0</v>
      </c>
      <c r="K178" s="208" t="s">
        <v>164</v>
      </c>
      <c r="L178" s="46"/>
      <c r="M178" s="213" t="s">
        <v>19</v>
      </c>
      <c r="N178" s="214" t="s">
        <v>41</v>
      </c>
      <c r="O178" s="86"/>
      <c r="P178" s="215">
        <f>O178*H178</f>
        <v>0</v>
      </c>
      <c r="Q178" s="215">
        <v>0.00049569999999999996</v>
      </c>
      <c r="R178" s="215">
        <f>Q178*H178</f>
        <v>0.013879599999999999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266</v>
      </c>
      <c r="AT178" s="217" t="s">
        <v>160</v>
      </c>
      <c r="AU178" s="217" t="s">
        <v>80</v>
      </c>
      <c r="AY178" s="19" t="s">
        <v>158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266</v>
      </c>
      <c r="BM178" s="217" t="s">
        <v>2392</v>
      </c>
    </row>
    <row r="179" s="2" customFormat="1">
      <c r="A179" s="40"/>
      <c r="B179" s="41"/>
      <c r="C179" s="42"/>
      <c r="D179" s="219" t="s">
        <v>167</v>
      </c>
      <c r="E179" s="42"/>
      <c r="F179" s="220" t="s">
        <v>2393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167</v>
      </c>
      <c r="AU179" s="19" t="s">
        <v>80</v>
      </c>
    </row>
    <row r="180" s="14" customFormat="1">
      <c r="A180" s="14"/>
      <c r="B180" s="235"/>
      <c r="C180" s="236"/>
      <c r="D180" s="226" t="s">
        <v>169</v>
      </c>
      <c r="E180" s="237" t="s">
        <v>19</v>
      </c>
      <c r="F180" s="238" t="s">
        <v>2394</v>
      </c>
      <c r="G180" s="236"/>
      <c r="H180" s="239">
        <v>28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169</v>
      </c>
      <c r="AU180" s="245" t="s">
        <v>80</v>
      </c>
      <c r="AV180" s="14" t="s">
        <v>80</v>
      </c>
      <c r="AW180" s="14" t="s">
        <v>32</v>
      </c>
      <c r="AX180" s="14" t="s">
        <v>78</v>
      </c>
      <c r="AY180" s="245" t="s">
        <v>158</v>
      </c>
    </row>
    <row r="181" s="2" customFormat="1" ht="16.5" customHeight="1">
      <c r="A181" s="40"/>
      <c r="B181" s="41"/>
      <c r="C181" s="206" t="s">
        <v>348</v>
      </c>
      <c r="D181" s="206" t="s">
        <v>160</v>
      </c>
      <c r="E181" s="207" t="s">
        <v>2395</v>
      </c>
      <c r="F181" s="208" t="s">
        <v>2396</v>
      </c>
      <c r="G181" s="209" t="s">
        <v>249</v>
      </c>
      <c r="H181" s="210">
        <v>33</v>
      </c>
      <c r="I181" s="211"/>
      <c r="J181" s="212">
        <f>ROUND(I181*H181,2)</f>
        <v>0</v>
      </c>
      <c r="K181" s="208" t="s">
        <v>164</v>
      </c>
      <c r="L181" s="46"/>
      <c r="M181" s="213" t="s">
        <v>19</v>
      </c>
      <c r="N181" s="214" t="s">
        <v>41</v>
      </c>
      <c r="O181" s="86"/>
      <c r="P181" s="215">
        <f>O181*H181</f>
        <v>0</v>
      </c>
      <c r="Q181" s="215">
        <v>0.00075719999999999997</v>
      </c>
      <c r="R181" s="215">
        <f>Q181*H181</f>
        <v>0.024987599999999999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266</v>
      </c>
      <c r="AT181" s="217" t="s">
        <v>160</v>
      </c>
      <c r="AU181" s="217" t="s">
        <v>80</v>
      </c>
      <c r="AY181" s="19" t="s">
        <v>158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266</v>
      </c>
      <c r="BM181" s="217" t="s">
        <v>2397</v>
      </c>
    </row>
    <row r="182" s="2" customFormat="1">
      <c r="A182" s="40"/>
      <c r="B182" s="41"/>
      <c r="C182" s="42"/>
      <c r="D182" s="219" t="s">
        <v>167</v>
      </c>
      <c r="E182" s="42"/>
      <c r="F182" s="220" t="s">
        <v>2398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167</v>
      </c>
      <c r="AU182" s="19" t="s">
        <v>80</v>
      </c>
    </row>
    <row r="183" s="14" customFormat="1">
      <c r="A183" s="14"/>
      <c r="B183" s="235"/>
      <c r="C183" s="236"/>
      <c r="D183" s="226" t="s">
        <v>169</v>
      </c>
      <c r="E183" s="237" t="s">
        <v>19</v>
      </c>
      <c r="F183" s="238" t="s">
        <v>2399</v>
      </c>
      <c r="G183" s="236"/>
      <c r="H183" s="239">
        <v>33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169</v>
      </c>
      <c r="AU183" s="245" t="s">
        <v>80</v>
      </c>
      <c r="AV183" s="14" t="s">
        <v>80</v>
      </c>
      <c r="AW183" s="14" t="s">
        <v>32</v>
      </c>
      <c r="AX183" s="14" t="s">
        <v>78</v>
      </c>
      <c r="AY183" s="245" t="s">
        <v>158</v>
      </c>
    </row>
    <row r="184" s="2" customFormat="1" ht="24.15" customHeight="1">
      <c r="A184" s="40"/>
      <c r="B184" s="41"/>
      <c r="C184" s="206" t="s">
        <v>355</v>
      </c>
      <c r="D184" s="206" t="s">
        <v>160</v>
      </c>
      <c r="E184" s="207" t="s">
        <v>2400</v>
      </c>
      <c r="F184" s="208" t="s">
        <v>2401</v>
      </c>
      <c r="G184" s="209" t="s">
        <v>369</v>
      </c>
      <c r="H184" s="210">
        <v>1</v>
      </c>
      <c r="I184" s="211"/>
      <c r="J184" s="212">
        <f>ROUND(I184*H184,2)</f>
        <v>0</v>
      </c>
      <c r="K184" s="208" t="s">
        <v>164</v>
      </c>
      <c r="L184" s="46"/>
      <c r="M184" s="213" t="s">
        <v>19</v>
      </c>
      <c r="N184" s="214" t="s">
        <v>41</v>
      </c>
      <c r="O184" s="86"/>
      <c r="P184" s="215">
        <f>O184*H184</f>
        <v>0</v>
      </c>
      <c r="Q184" s="215">
        <v>0.0039050000000000001</v>
      </c>
      <c r="R184" s="215">
        <f>Q184*H184</f>
        <v>0.0039050000000000001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266</v>
      </c>
      <c r="AT184" s="217" t="s">
        <v>160</v>
      </c>
      <c r="AU184" s="217" t="s">
        <v>80</v>
      </c>
      <c r="AY184" s="19" t="s">
        <v>158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78</v>
      </c>
      <c r="BK184" s="218">
        <f>ROUND(I184*H184,2)</f>
        <v>0</v>
      </c>
      <c r="BL184" s="19" t="s">
        <v>266</v>
      </c>
      <c r="BM184" s="217" t="s">
        <v>2402</v>
      </c>
    </row>
    <row r="185" s="2" customFormat="1">
      <c r="A185" s="40"/>
      <c r="B185" s="41"/>
      <c r="C185" s="42"/>
      <c r="D185" s="219" t="s">
        <v>167</v>
      </c>
      <c r="E185" s="42"/>
      <c r="F185" s="220" t="s">
        <v>2403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167</v>
      </c>
      <c r="AU185" s="19" t="s">
        <v>80</v>
      </c>
    </row>
    <row r="186" s="2" customFormat="1" ht="16.5" customHeight="1">
      <c r="A186" s="40"/>
      <c r="B186" s="41"/>
      <c r="C186" s="206" t="s">
        <v>360</v>
      </c>
      <c r="D186" s="206" t="s">
        <v>160</v>
      </c>
      <c r="E186" s="207" t="s">
        <v>2404</v>
      </c>
      <c r="F186" s="208" t="s">
        <v>2405</v>
      </c>
      <c r="G186" s="209" t="s">
        <v>369</v>
      </c>
      <c r="H186" s="210">
        <v>5</v>
      </c>
      <c r="I186" s="211"/>
      <c r="J186" s="212">
        <f>ROUND(I186*H186,2)</f>
        <v>0</v>
      </c>
      <c r="K186" s="208" t="s">
        <v>164</v>
      </c>
      <c r="L186" s="46"/>
      <c r="M186" s="213" t="s">
        <v>19</v>
      </c>
      <c r="N186" s="214" t="s">
        <v>41</v>
      </c>
      <c r="O186" s="86"/>
      <c r="P186" s="215">
        <f>O186*H186</f>
        <v>0</v>
      </c>
      <c r="Q186" s="215">
        <v>0.0015</v>
      </c>
      <c r="R186" s="215">
        <f>Q186*H186</f>
        <v>0.0074999999999999997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266</v>
      </c>
      <c r="AT186" s="217" t="s">
        <v>160</v>
      </c>
      <c r="AU186" s="217" t="s">
        <v>80</v>
      </c>
      <c r="AY186" s="19" t="s">
        <v>158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78</v>
      </c>
      <c r="BK186" s="218">
        <f>ROUND(I186*H186,2)</f>
        <v>0</v>
      </c>
      <c r="BL186" s="19" t="s">
        <v>266</v>
      </c>
      <c r="BM186" s="217" t="s">
        <v>2406</v>
      </c>
    </row>
    <row r="187" s="2" customFormat="1">
      <c r="A187" s="40"/>
      <c r="B187" s="41"/>
      <c r="C187" s="42"/>
      <c r="D187" s="219" t="s">
        <v>167</v>
      </c>
      <c r="E187" s="42"/>
      <c r="F187" s="220" t="s">
        <v>2407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167</v>
      </c>
      <c r="AU187" s="19" t="s">
        <v>80</v>
      </c>
    </row>
    <row r="188" s="2" customFormat="1" ht="16.5" customHeight="1">
      <c r="A188" s="40"/>
      <c r="B188" s="41"/>
      <c r="C188" s="206" t="s">
        <v>366</v>
      </c>
      <c r="D188" s="206" t="s">
        <v>160</v>
      </c>
      <c r="E188" s="207" t="s">
        <v>2408</v>
      </c>
      <c r="F188" s="208" t="s">
        <v>2409</v>
      </c>
      <c r="G188" s="209" t="s">
        <v>2410</v>
      </c>
      <c r="H188" s="210">
        <v>1</v>
      </c>
      <c r="I188" s="211"/>
      <c r="J188" s="212">
        <f>ROUND(I188*H188,2)</f>
        <v>0</v>
      </c>
      <c r="K188" s="208" t="s">
        <v>19</v>
      </c>
      <c r="L188" s="46"/>
      <c r="M188" s="213" t="s">
        <v>19</v>
      </c>
      <c r="N188" s="214" t="s">
        <v>41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266</v>
      </c>
      <c r="AT188" s="217" t="s">
        <v>160</v>
      </c>
      <c r="AU188" s="217" t="s">
        <v>80</v>
      </c>
      <c r="AY188" s="19" t="s">
        <v>158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78</v>
      </c>
      <c r="BK188" s="218">
        <f>ROUND(I188*H188,2)</f>
        <v>0</v>
      </c>
      <c r="BL188" s="19" t="s">
        <v>266</v>
      </c>
      <c r="BM188" s="217" t="s">
        <v>2411</v>
      </c>
    </row>
    <row r="189" s="2" customFormat="1" ht="16.5" customHeight="1">
      <c r="A189" s="40"/>
      <c r="B189" s="41"/>
      <c r="C189" s="206" t="s">
        <v>372</v>
      </c>
      <c r="D189" s="206" t="s">
        <v>160</v>
      </c>
      <c r="E189" s="207" t="s">
        <v>2412</v>
      </c>
      <c r="F189" s="208" t="s">
        <v>2413</v>
      </c>
      <c r="G189" s="209" t="s">
        <v>249</v>
      </c>
      <c r="H189" s="210">
        <v>97</v>
      </c>
      <c r="I189" s="211"/>
      <c r="J189" s="212">
        <f>ROUND(I189*H189,2)</f>
        <v>0</v>
      </c>
      <c r="K189" s="208" t="s">
        <v>164</v>
      </c>
      <c r="L189" s="46"/>
      <c r="M189" s="213" t="s">
        <v>19</v>
      </c>
      <c r="N189" s="214" t="s">
        <v>41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266</v>
      </c>
      <c r="AT189" s="217" t="s">
        <v>160</v>
      </c>
      <c r="AU189" s="217" t="s">
        <v>80</v>
      </c>
      <c r="AY189" s="19" t="s">
        <v>158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78</v>
      </c>
      <c r="BK189" s="218">
        <f>ROUND(I189*H189,2)</f>
        <v>0</v>
      </c>
      <c r="BL189" s="19" t="s">
        <v>266</v>
      </c>
      <c r="BM189" s="217" t="s">
        <v>2414</v>
      </c>
    </row>
    <row r="190" s="2" customFormat="1">
      <c r="A190" s="40"/>
      <c r="B190" s="41"/>
      <c r="C190" s="42"/>
      <c r="D190" s="219" t="s">
        <v>167</v>
      </c>
      <c r="E190" s="42"/>
      <c r="F190" s="220" t="s">
        <v>2415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167</v>
      </c>
      <c r="AU190" s="19" t="s">
        <v>80</v>
      </c>
    </row>
    <row r="191" s="14" customFormat="1">
      <c r="A191" s="14"/>
      <c r="B191" s="235"/>
      <c r="C191" s="236"/>
      <c r="D191" s="226" t="s">
        <v>169</v>
      </c>
      <c r="E191" s="237" t="s">
        <v>19</v>
      </c>
      <c r="F191" s="238" t="s">
        <v>2416</v>
      </c>
      <c r="G191" s="236"/>
      <c r="H191" s="239">
        <v>97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169</v>
      </c>
      <c r="AU191" s="245" t="s">
        <v>80</v>
      </c>
      <c r="AV191" s="14" t="s">
        <v>80</v>
      </c>
      <c r="AW191" s="14" t="s">
        <v>32</v>
      </c>
      <c r="AX191" s="14" t="s">
        <v>78</v>
      </c>
      <c r="AY191" s="245" t="s">
        <v>158</v>
      </c>
    </row>
    <row r="192" s="2" customFormat="1" ht="16.5" customHeight="1">
      <c r="A192" s="40"/>
      <c r="B192" s="41"/>
      <c r="C192" s="206" t="s">
        <v>387</v>
      </c>
      <c r="D192" s="206" t="s">
        <v>160</v>
      </c>
      <c r="E192" s="207" t="s">
        <v>2417</v>
      </c>
      <c r="F192" s="208" t="s">
        <v>2418</v>
      </c>
      <c r="G192" s="209" t="s">
        <v>249</v>
      </c>
      <c r="H192" s="210">
        <v>200</v>
      </c>
      <c r="I192" s="211"/>
      <c r="J192" s="212">
        <f>ROUND(I192*H192,2)</f>
        <v>0</v>
      </c>
      <c r="K192" s="208" t="s">
        <v>164</v>
      </c>
      <c r="L192" s="46"/>
      <c r="M192" s="213" t="s">
        <v>19</v>
      </c>
      <c r="N192" s="214" t="s">
        <v>41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266</v>
      </c>
      <c r="AT192" s="217" t="s">
        <v>160</v>
      </c>
      <c r="AU192" s="217" t="s">
        <v>80</v>
      </c>
      <c r="AY192" s="19" t="s">
        <v>158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78</v>
      </c>
      <c r="BK192" s="218">
        <f>ROUND(I192*H192,2)</f>
        <v>0</v>
      </c>
      <c r="BL192" s="19" t="s">
        <v>266</v>
      </c>
      <c r="BM192" s="217" t="s">
        <v>2419</v>
      </c>
    </row>
    <row r="193" s="2" customFormat="1">
      <c r="A193" s="40"/>
      <c r="B193" s="41"/>
      <c r="C193" s="42"/>
      <c r="D193" s="219" t="s">
        <v>167</v>
      </c>
      <c r="E193" s="42"/>
      <c r="F193" s="220" t="s">
        <v>2420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167</v>
      </c>
      <c r="AU193" s="19" t="s">
        <v>80</v>
      </c>
    </row>
    <row r="194" s="2" customFormat="1">
      <c r="A194" s="40"/>
      <c r="B194" s="41"/>
      <c r="C194" s="42"/>
      <c r="D194" s="226" t="s">
        <v>2421</v>
      </c>
      <c r="E194" s="42"/>
      <c r="F194" s="270" t="s">
        <v>2422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2421</v>
      </c>
      <c r="AU194" s="19" t="s">
        <v>80</v>
      </c>
    </row>
    <row r="195" s="2" customFormat="1" ht="16.5" customHeight="1">
      <c r="A195" s="40"/>
      <c r="B195" s="41"/>
      <c r="C195" s="206" t="s">
        <v>397</v>
      </c>
      <c r="D195" s="206" t="s">
        <v>160</v>
      </c>
      <c r="E195" s="207" t="s">
        <v>2423</v>
      </c>
      <c r="F195" s="208" t="s">
        <v>2424</v>
      </c>
      <c r="G195" s="209" t="s">
        <v>2410</v>
      </c>
      <c r="H195" s="210">
        <v>1</v>
      </c>
      <c r="I195" s="211"/>
      <c r="J195" s="212">
        <f>ROUND(I195*H195,2)</f>
        <v>0</v>
      </c>
      <c r="K195" s="208" t="s">
        <v>19</v>
      </c>
      <c r="L195" s="46"/>
      <c r="M195" s="213" t="s">
        <v>19</v>
      </c>
      <c r="N195" s="214" t="s">
        <v>41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165</v>
      </c>
      <c r="AT195" s="217" t="s">
        <v>160</v>
      </c>
      <c r="AU195" s="217" t="s">
        <v>80</v>
      </c>
      <c r="AY195" s="19" t="s">
        <v>158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78</v>
      </c>
      <c r="BK195" s="218">
        <f>ROUND(I195*H195,2)</f>
        <v>0</v>
      </c>
      <c r="BL195" s="19" t="s">
        <v>165</v>
      </c>
      <c r="BM195" s="217" t="s">
        <v>2425</v>
      </c>
    </row>
    <row r="196" s="2" customFormat="1" ht="24.15" customHeight="1">
      <c r="A196" s="40"/>
      <c r="B196" s="41"/>
      <c r="C196" s="206" t="s">
        <v>404</v>
      </c>
      <c r="D196" s="206" t="s">
        <v>160</v>
      </c>
      <c r="E196" s="207" t="s">
        <v>2426</v>
      </c>
      <c r="F196" s="208" t="s">
        <v>2427</v>
      </c>
      <c r="G196" s="209" t="s">
        <v>249</v>
      </c>
      <c r="H196" s="210">
        <v>15</v>
      </c>
      <c r="I196" s="211"/>
      <c r="J196" s="212">
        <f>ROUND(I196*H196,2)</f>
        <v>0</v>
      </c>
      <c r="K196" s="208" t="s">
        <v>307</v>
      </c>
      <c r="L196" s="46"/>
      <c r="M196" s="213" t="s">
        <v>19</v>
      </c>
      <c r="N196" s="214" t="s">
        <v>41</v>
      </c>
      <c r="O196" s="86"/>
      <c r="P196" s="215">
        <f>O196*H196</f>
        <v>0</v>
      </c>
      <c r="Q196" s="215">
        <v>0.00711</v>
      </c>
      <c r="R196" s="215">
        <f>Q196*H196</f>
        <v>0.10665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165</v>
      </c>
      <c r="AT196" s="217" t="s">
        <v>160</v>
      </c>
      <c r="AU196" s="217" t="s">
        <v>80</v>
      </c>
      <c r="AY196" s="19" t="s">
        <v>158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78</v>
      </c>
      <c r="BK196" s="218">
        <f>ROUND(I196*H196,2)</f>
        <v>0</v>
      </c>
      <c r="BL196" s="19" t="s">
        <v>165</v>
      </c>
      <c r="BM196" s="217" t="s">
        <v>2428</v>
      </c>
    </row>
    <row r="197" s="2" customFormat="1">
      <c r="A197" s="40"/>
      <c r="B197" s="41"/>
      <c r="C197" s="42"/>
      <c r="D197" s="219" t="s">
        <v>167</v>
      </c>
      <c r="E197" s="42"/>
      <c r="F197" s="220" t="s">
        <v>2429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167</v>
      </c>
      <c r="AU197" s="19" t="s">
        <v>80</v>
      </c>
    </row>
    <row r="198" s="14" customFormat="1">
      <c r="A198" s="14"/>
      <c r="B198" s="235"/>
      <c r="C198" s="236"/>
      <c r="D198" s="226" t="s">
        <v>169</v>
      </c>
      <c r="E198" s="237" t="s">
        <v>19</v>
      </c>
      <c r="F198" s="238" t="s">
        <v>2430</v>
      </c>
      <c r="G198" s="236"/>
      <c r="H198" s="239">
        <v>15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169</v>
      </c>
      <c r="AU198" s="245" t="s">
        <v>80</v>
      </c>
      <c r="AV198" s="14" t="s">
        <v>80</v>
      </c>
      <c r="AW198" s="14" t="s">
        <v>32</v>
      </c>
      <c r="AX198" s="14" t="s">
        <v>78</v>
      </c>
      <c r="AY198" s="245" t="s">
        <v>158</v>
      </c>
    </row>
    <row r="199" s="2" customFormat="1" ht="16.5" customHeight="1">
      <c r="A199" s="40"/>
      <c r="B199" s="41"/>
      <c r="C199" s="206" t="s">
        <v>172</v>
      </c>
      <c r="D199" s="206" t="s">
        <v>160</v>
      </c>
      <c r="E199" s="207" t="s">
        <v>2431</v>
      </c>
      <c r="F199" s="208" t="s">
        <v>2432</v>
      </c>
      <c r="G199" s="209" t="s">
        <v>369</v>
      </c>
      <c r="H199" s="210">
        <v>2</v>
      </c>
      <c r="I199" s="211"/>
      <c r="J199" s="212">
        <f>ROUND(I199*H199,2)</f>
        <v>0</v>
      </c>
      <c r="K199" s="208" t="s">
        <v>164</v>
      </c>
      <c r="L199" s="46"/>
      <c r="M199" s="213" t="s">
        <v>19</v>
      </c>
      <c r="N199" s="214" t="s">
        <v>41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165</v>
      </c>
      <c r="AT199" s="217" t="s">
        <v>160</v>
      </c>
      <c r="AU199" s="217" t="s">
        <v>80</v>
      </c>
      <c r="AY199" s="19" t="s">
        <v>158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78</v>
      </c>
      <c r="BK199" s="218">
        <f>ROUND(I199*H199,2)</f>
        <v>0</v>
      </c>
      <c r="BL199" s="19" t="s">
        <v>165</v>
      </c>
      <c r="BM199" s="217" t="s">
        <v>2433</v>
      </c>
    </row>
    <row r="200" s="2" customFormat="1">
      <c r="A200" s="40"/>
      <c r="B200" s="41"/>
      <c r="C200" s="42"/>
      <c r="D200" s="219" t="s">
        <v>167</v>
      </c>
      <c r="E200" s="42"/>
      <c r="F200" s="220" t="s">
        <v>2434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167</v>
      </c>
      <c r="AU200" s="19" t="s">
        <v>80</v>
      </c>
    </row>
    <row r="201" s="2" customFormat="1" ht="16.5" customHeight="1">
      <c r="A201" s="40"/>
      <c r="B201" s="41"/>
      <c r="C201" s="257" t="s">
        <v>420</v>
      </c>
      <c r="D201" s="257" t="s">
        <v>261</v>
      </c>
      <c r="E201" s="258" t="s">
        <v>2435</v>
      </c>
      <c r="F201" s="259" t="s">
        <v>2436</v>
      </c>
      <c r="G201" s="260" t="s">
        <v>369</v>
      </c>
      <c r="H201" s="261">
        <v>2</v>
      </c>
      <c r="I201" s="262"/>
      <c r="J201" s="263">
        <f>ROUND(I201*H201,2)</f>
        <v>0</v>
      </c>
      <c r="K201" s="259" t="s">
        <v>164</v>
      </c>
      <c r="L201" s="264"/>
      <c r="M201" s="265" t="s">
        <v>19</v>
      </c>
      <c r="N201" s="266" t="s">
        <v>41</v>
      </c>
      <c r="O201" s="86"/>
      <c r="P201" s="215">
        <f>O201*H201</f>
        <v>0</v>
      </c>
      <c r="Q201" s="215">
        <v>0.00012999999999999999</v>
      </c>
      <c r="R201" s="215">
        <f>Q201*H201</f>
        <v>0.00025999999999999998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216</v>
      </c>
      <c r="AT201" s="217" t="s">
        <v>261</v>
      </c>
      <c r="AU201" s="217" t="s">
        <v>80</v>
      </c>
      <c r="AY201" s="19" t="s">
        <v>158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78</v>
      </c>
      <c r="BK201" s="218">
        <f>ROUND(I201*H201,2)</f>
        <v>0</v>
      </c>
      <c r="BL201" s="19" t="s">
        <v>165</v>
      </c>
      <c r="BM201" s="217" t="s">
        <v>2437</v>
      </c>
    </row>
    <row r="202" s="2" customFormat="1" ht="24.15" customHeight="1">
      <c r="A202" s="40"/>
      <c r="B202" s="41"/>
      <c r="C202" s="206" t="s">
        <v>199</v>
      </c>
      <c r="D202" s="206" t="s">
        <v>160</v>
      </c>
      <c r="E202" s="207" t="s">
        <v>2438</v>
      </c>
      <c r="F202" s="208" t="s">
        <v>2439</v>
      </c>
      <c r="G202" s="209" t="s">
        <v>236</v>
      </c>
      <c r="H202" s="210">
        <v>0.097000000000000003</v>
      </c>
      <c r="I202" s="211"/>
      <c r="J202" s="212">
        <f>ROUND(I202*H202,2)</f>
        <v>0</v>
      </c>
      <c r="K202" s="208" t="s">
        <v>164</v>
      </c>
      <c r="L202" s="46"/>
      <c r="M202" s="213" t="s">
        <v>19</v>
      </c>
      <c r="N202" s="214" t="s">
        <v>41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266</v>
      </c>
      <c r="AT202" s="217" t="s">
        <v>160</v>
      </c>
      <c r="AU202" s="217" t="s">
        <v>80</v>
      </c>
      <c r="AY202" s="19" t="s">
        <v>158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78</v>
      </c>
      <c r="BK202" s="218">
        <f>ROUND(I202*H202,2)</f>
        <v>0</v>
      </c>
      <c r="BL202" s="19" t="s">
        <v>266</v>
      </c>
      <c r="BM202" s="217" t="s">
        <v>2440</v>
      </c>
    </row>
    <row r="203" s="2" customFormat="1">
      <c r="A203" s="40"/>
      <c r="B203" s="41"/>
      <c r="C203" s="42"/>
      <c r="D203" s="219" t="s">
        <v>167</v>
      </c>
      <c r="E203" s="42"/>
      <c r="F203" s="220" t="s">
        <v>2441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167</v>
      </c>
      <c r="AU203" s="19" t="s">
        <v>80</v>
      </c>
    </row>
    <row r="204" s="12" customFormat="1" ht="22.8" customHeight="1">
      <c r="A204" s="12"/>
      <c r="B204" s="190"/>
      <c r="C204" s="191"/>
      <c r="D204" s="192" t="s">
        <v>69</v>
      </c>
      <c r="E204" s="204" t="s">
        <v>1170</v>
      </c>
      <c r="F204" s="204" t="s">
        <v>1171</v>
      </c>
      <c r="G204" s="191"/>
      <c r="H204" s="191"/>
      <c r="I204" s="194"/>
      <c r="J204" s="205">
        <f>BK204</f>
        <v>0</v>
      </c>
      <c r="K204" s="191"/>
      <c r="L204" s="196"/>
      <c r="M204" s="197"/>
      <c r="N204" s="198"/>
      <c r="O204" s="198"/>
      <c r="P204" s="199">
        <f>SUM(P205:P222)</f>
        <v>0</v>
      </c>
      <c r="Q204" s="198"/>
      <c r="R204" s="199">
        <f>SUM(R205:R222)</f>
        <v>0.16156579580000002</v>
      </c>
      <c r="S204" s="198"/>
      <c r="T204" s="200">
        <f>SUM(T205:T222)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1" t="s">
        <v>80</v>
      </c>
      <c r="AT204" s="202" t="s">
        <v>69</v>
      </c>
      <c r="AU204" s="202" t="s">
        <v>78</v>
      </c>
      <c r="AY204" s="201" t="s">
        <v>158</v>
      </c>
      <c r="BK204" s="203">
        <f>SUM(BK205:BK222)</f>
        <v>0</v>
      </c>
    </row>
    <row r="205" s="2" customFormat="1" ht="21.75" customHeight="1">
      <c r="A205" s="40"/>
      <c r="B205" s="41"/>
      <c r="C205" s="206" t="s">
        <v>435</v>
      </c>
      <c r="D205" s="206" t="s">
        <v>160</v>
      </c>
      <c r="E205" s="207" t="s">
        <v>2442</v>
      </c>
      <c r="F205" s="208" t="s">
        <v>2443</v>
      </c>
      <c r="G205" s="209" t="s">
        <v>249</v>
      </c>
      <c r="H205" s="210">
        <v>30</v>
      </c>
      <c r="I205" s="211"/>
      <c r="J205" s="212">
        <f>ROUND(I205*H205,2)</f>
        <v>0</v>
      </c>
      <c r="K205" s="208" t="s">
        <v>164</v>
      </c>
      <c r="L205" s="46"/>
      <c r="M205" s="213" t="s">
        <v>19</v>
      </c>
      <c r="N205" s="214" t="s">
        <v>41</v>
      </c>
      <c r="O205" s="86"/>
      <c r="P205" s="215">
        <f>O205*H205</f>
        <v>0</v>
      </c>
      <c r="Q205" s="215">
        <v>0.00079697199999999996</v>
      </c>
      <c r="R205" s="215">
        <f>Q205*H205</f>
        <v>0.023909159999999999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266</v>
      </c>
      <c r="AT205" s="217" t="s">
        <v>160</v>
      </c>
      <c r="AU205" s="217" t="s">
        <v>80</v>
      </c>
      <c r="AY205" s="19" t="s">
        <v>158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78</v>
      </c>
      <c r="BK205" s="218">
        <f>ROUND(I205*H205,2)</f>
        <v>0</v>
      </c>
      <c r="BL205" s="19" t="s">
        <v>266</v>
      </c>
      <c r="BM205" s="217" t="s">
        <v>2444</v>
      </c>
    </row>
    <row r="206" s="2" customFormat="1">
      <c r="A206" s="40"/>
      <c r="B206" s="41"/>
      <c r="C206" s="42"/>
      <c r="D206" s="219" t="s">
        <v>167</v>
      </c>
      <c r="E206" s="42"/>
      <c r="F206" s="220" t="s">
        <v>2445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167</v>
      </c>
      <c r="AU206" s="19" t="s">
        <v>80</v>
      </c>
    </row>
    <row r="207" s="14" customFormat="1">
      <c r="A207" s="14"/>
      <c r="B207" s="235"/>
      <c r="C207" s="236"/>
      <c r="D207" s="226" t="s">
        <v>169</v>
      </c>
      <c r="E207" s="237" t="s">
        <v>19</v>
      </c>
      <c r="F207" s="238" t="s">
        <v>2446</v>
      </c>
      <c r="G207" s="236"/>
      <c r="H207" s="239">
        <v>30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169</v>
      </c>
      <c r="AU207" s="245" t="s">
        <v>80</v>
      </c>
      <c r="AV207" s="14" t="s">
        <v>80</v>
      </c>
      <c r="AW207" s="14" t="s">
        <v>32</v>
      </c>
      <c r="AX207" s="14" t="s">
        <v>78</v>
      </c>
      <c r="AY207" s="245" t="s">
        <v>158</v>
      </c>
    </row>
    <row r="208" s="2" customFormat="1" ht="21.75" customHeight="1">
      <c r="A208" s="40"/>
      <c r="B208" s="41"/>
      <c r="C208" s="206" t="s">
        <v>441</v>
      </c>
      <c r="D208" s="206" t="s">
        <v>160</v>
      </c>
      <c r="E208" s="207" t="s">
        <v>2447</v>
      </c>
      <c r="F208" s="208" t="s">
        <v>2448</v>
      </c>
      <c r="G208" s="209" t="s">
        <v>249</v>
      </c>
      <c r="H208" s="210">
        <v>70</v>
      </c>
      <c r="I208" s="211"/>
      <c r="J208" s="212">
        <f>ROUND(I208*H208,2)</f>
        <v>0</v>
      </c>
      <c r="K208" s="208" t="s">
        <v>164</v>
      </c>
      <c r="L208" s="46"/>
      <c r="M208" s="213" t="s">
        <v>19</v>
      </c>
      <c r="N208" s="214" t="s">
        <v>41</v>
      </c>
      <c r="O208" s="86"/>
      <c r="P208" s="215">
        <f>O208*H208</f>
        <v>0</v>
      </c>
      <c r="Q208" s="215">
        <v>0.0012574000000000001</v>
      </c>
      <c r="R208" s="215">
        <f>Q208*H208</f>
        <v>0.088018000000000013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266</v>
      </c>
      <c r="AT208" s="217" t="s">
        <v>160</v>
      </c>
      <c r="AU208" s="217" t="s">
        <v>80</v>
      </c>
      <c r="AY208" s="19" t="s">
        <v>158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78</v>
      </c>
      <c r="BK208" s="218">
        <f>ROUND(I208*H208,2)</f>
        <v>0</v>
      </c>
      <c r="BL208" s="19" t="s">
        <v>266</v>
      </c>
      <c r="BM208" s="217" t="s">
        <v>2449</v>
      </c>
    </row>
    <row r="209" s="2" customFormat="1">
      <c r="A209" s="40"/>
      <c r="B209" s="41"/>
      <c r="C209" s="42"/>
      <c r="D209" s="219" t="s">
        <v>167</v>
      </c>
      <c r="E209" s="42"/>
      <c r="F209" s="220" t="s">
        <v>2450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167</v>
      </c>
      <c r="AU209" s="19" t="s">
        <v>80</v>
      </c>
    </row>
    <row r="210" s="14" customFormat="1">
      <c r="A210" s="14"/>
      <c r="B210" s="235"/>
      <c r="C210" s="236"/>
      <c r="D210" s="226" t="s">
        <v>169</v>
      </c>
      <c r="E210" s="237" t="s">
        <v>19</v>
      </c>
      <c r="F210" s="238" t="s">
        <v>2451</v>
      </c>
      <c r="G210" s="236"/>
      <c r="H210" s="239">
        <v>70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5" t="s">
        <v>169</v>
      </c>
      <c r="AU210" s="245" t="s">
        <v>80</v>
      </c>
      <c r="AV210" s="14" t="s">
        <v>80</v>
      </c>
      <c r="AW210" s="14" t="s">
        <v>32</v>
      </c>
      <c r="AX210" s="14" t="s">
        <v>78</v>
      </c>
      <c r="AY210" s="245" t="s">
        <v>158</v>
      </c>
    </row>
    <row r="211" s="2" customFormat="1" ht="21.75" customHeight="1">
      <c r="A211" s="40"/>
      <c r="B211" s="41"/>
      <c r="C211" s="206" t="s">
        <v>447</v>
      </c>
      <c r="D211" s="206" t="s">
        <v>160</v>
      </c>
      <c r="E211" s="207" t="s">
        <v>2452</v>
      </c>
      <c r="F211" s="208" t="s">
        <v>2453</v>
      </c>
      <c r="G211" s="209" t="s">
        <v>249</v>
      </c>
      <c r="H211" s="210">
        <v>22</v>
      </c>
      <c r="I211" s="211"/>
      <c r="J211" s="212">
        <f>ROUND(I211*H211,2)</f>
        <v>0</v>
      </c>
      <c r="K211" s="208" t="s">
        <v>164</v>
      </c>
      <c r="L211" s="46"/>
      <c r="M211" s="213" t="s">
        <v>19</v>
      </c>
      <c r="N211" s="214" t="s">
        <v>41</v>
      </c>
      <c r="O211" s="86"/>
      <c r="P211" s="215">
        <f>O211*H211</f>
        <v>0</v>
      </c>
      <c r="Q211" s="215">
        <v>0.0013808080000000001</v>
      </c>
      <c r="R211" s="215">
        <f>Q211*H211</f>
        <v>0.030377776000000002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266</v>
      </c>
      <c r="AT211" s="217" t="s">
        <v>160</v>
      </c>
      <c r="AU211" s="217" t="s">
        <v>80</v>
      </c>
      <c r="AY211" s="19" t="s">
        <v>158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78</v>
      </c>
      <c r="BK211" s="218">
        <f>ROUND(I211*H211,2)</f>
        <v>0</v>
      </c>
      <c r="BL211" s="19" t="s">
        <v>266</v>
      </c>
      <c r="BM211" s="217" t="s">
        <v>2454</v>
      </c>
    </row>
    <row r="212" s="2" customFormat="1">
      <c r="A212" s="40"/>
      <c r="B212" s="41"/>
      <c r="C212" s="42"/>
      <c r="D212" s="219" t="s">
        <v>167</v>
      </c>
      <c r="E212" s="42"/>
      <c r="F212" s="220" t="s">
        <v>2455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167</v>
      </c>
      <c r="AU212" s="19" t="s">
        <v>80</v>
      </c>
    </row>
    <row r="213" s="14" customFormat="1">
      <c r="A213" s="14"/>
      <c r="B213" s="235"/>
      <c r="C213" s="236"/>
      <c r="D213" s="226" t="s">
        <v>169</v>
      </c>
      <c r="E213" s="237" t="s">
        <v>19</v>
      </c>
      <c r="F213" s="238" t="s">
        <v>2456</v>
      </c>
      <c r="G213" s="236"/>
      <c r="H213" s="239">
        <v>22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169</v>
      </c>
      <c r="AU213" s="245" t="s">
        <v>80</v>
      </c>
      <c r="AV213" s="14" t="s">
        <v>80</v>
      </c>
      <c r="AW213" s="14" t="s">
        <v>32</v>
      </c>
      <c r="AX213" s="14" t="s">
        <v>78</v>
      </c>
      <c r="AY213" s="245" t="s">
        <v>158</v>
      </c>
    </row>
    <row r="214" s="2" customFormat="1" ht="16.5" customHeight="1">
      <c r="A214" s="40"/>
      <c r="B214" s="41"/>
      <c r="C214" s="206" t="s">
        <v>452</v>
      </c>
      <c r="D214" s="206" t="s">
        <v>160</v>
      </c>
      <c r="E214" s="207" t="s">
        <v>2457</v>
      </c>
      <c r="F214" s="208" t="s">
        <v>2458</v>
      </c>
      <c r="G214" s="209" t="s">
        <v>369</v>
      </c>
      <c r="H214" s="210">
        <v>1</v>
      </c>
      <c r="I214" s="211"/>
      <c r="J214" s="212">
        <f>ROUND(I214*H214,2)</f>
        <v>0</v>
      </c>
      <c r="K214" s="208" t="s">
        <v>164</v>
      </c>
      <c r="L214" s="46"/>
      <c r="M214" s="213" t="s">
        <v>19</v>
      </c>
      <c r="N214" s="214" t="s">
        <v>41</v>
      </c>
      <c r="O214" s="86"/>
      <c r="P214" s="215">
        <f>O214*H214</f>
        <v>0</v>
      </c>
      <c r="Q214" s="215">
        <v>0.00017956999999999999</v>
      </c>
      <c r="R214" s="215">
        <f>Q214*H214</f>
        <v>0.00017956999999999999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266</v>
      </c>
      <c r="AT214" s="217" t="s">
        <v>160</v>
      </c>
      <c r="AU214" s="217" t="s">
        <v>80</v>
      </c>
      <c r="AY214" s="19" t="s">
        <v>158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78</v>
      </c>
      <c r="BK214" s="218">
        <f>ROUND(I214*H214,2)</f>
        <v>0</v>
      </c>
      <c r="BL214" s="19" t="s">
        <v>266</v>
      </c>
      <c r="BM214" s="217" t="s">
        <v>2459</v>
      </c>
    </row>
    <row r="215" s="2" customFormat="1">
      <c r="A215" s="40"/>
      <c r="B215" s="41"/>
      <c r="C215" s="42"/>
      <c r="D215" s="219" t="s">
        <v>167</v>
      </c>
      <c r="E215" s="42"/>
      <c r="F215" s="220" t="s">
        <v>2460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167</v>
      </c>
      <c r="AU215" s="19" t="s">
        <v>80</v>
      </c>
    </row>
    <row r="216" s="2" customFormat="1" ht="16.5" customHeight="1">
      <c r="A216" s="40"/>
      <c r="B216" s="41"/>
      <c r="C216" s="206" t="s">
        <v>457</v>
      </c>
      <c r="D216" s="206" t="s">
        <v>160</v>
      </c>
      <c r="E216" s="207" t="s">
        <v>2461</v>
      </c>
      <c r="F216" s="208" t="s">
        <v>2462</v>
      </c>
      <c r="G216" s="209" t="s">
        <v>369</v>
      </c>
      <c r="H216" s="210">
        <v>36</v>
      </c>
      <c r="I216" s="211"/>
      <c r="J216" s="212">
        <f>ROUND(I216*H216,2)</f>
        <v>0</v>
      </c>
      <c r="K216" s="208" t="s">
        <v>164</v>
      </c>
      <c r="L216" s="46"/>
      <c r="M216" s="213" t="s">
        <v>19</v>
      </c>
      <c r="N216" s="214" t="s">
        <v>41</v>
      </c>
      <c r="O216" s="86"/>
      <c r="P216" s="215">
        <f>O216*H216</f>
        <v>0</v>
      </c>
      <c r="Q216" s="215">
        <v>0.00046626879999999999</v>
      </c>
      <c r="R216" s="215">
        <f>Q216*H216</f>
        <v>0.0167856768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266</v>
      </c>
      <c r="AT216" s="217" t="s">
        <v>160</v>
      </c>
      <c r="AU216" s="217" t="s">
        <v>80</v>
      </c>
      <c r="AY216" s="19" t="s">
        <v>158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78</v>
      </c>
      <c r="BK216" s="218">
        <f>ROUND(I216*H216,2)</f>
        <v>0</v>
      </c>
      <c r="BL216" s="19" t="s">
        <v>266</v>
      </c>
      <c r="BM216" s="217" t="s">
        <v>2463</v>
      </c>
    </row>
    <row r="217" s="2" customFormat="1">
      <c r="A217" s="40"/>
      <c r="B217" s="41"/>
      <c r="C217" s="42"/>
      <c r="D217" s="219" t="s">
        <v>167</v>
      </c>
      <c r="E217" s="42"/>
      <c r="F217" s="220" t="s">
        <v>2464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167</v>
      </c>
      <c r="AU217" s="19" t="s">
        <v>80</v>
      </c>
    </row>
    <row r="218" s="2" customFormat="1" ht="16.5" customHeight="1">
      <c r="A218" s="40"/>
      <c r="B218" s="41"/>
      <c r="C218" s="206" t="s">
        <v>465</v>
      </c>
      <c r="D218" s="206" t="s">
        <v>160</v>
      </c>
      <c r="E218" s="207" t="s">
        <v>2465</v>
      </c>
      <c r="F218" s="208" t="s">
        <v>2466</v>
      </c>
      <c r="G218" s="209" t="s">
        <v>2410</v>
      </c>
      <c r="H218" s="210">
        <v>1</v>
      </c>
      <c r="I218" s="211"/>
      <c r="J218" s="212">
        <f>ROUND(I218*H218,2)</f>
        <v>0</v>
      </c>
      <c r="K218" s="208" t="s">
        <v>19</v>
      </c>
      <c r="L218" s="46"/>
      <c r="M218" s="213" t="s">
        <v>19</v>
      </c>
      <c r="N218" s="214" t="s">
        <v>41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266</v>
      </c>
      <c r="AT218" s="217" t="s">
        <v>160</v>
      </c>
      <c r="AU218" s="217" t="s">
        <v>80</v>
      </c>
      <c r="AY218" s="19" t="s">
        <v>158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78</v>
      </c>
      <c r="BK218" s="218">
        <f>ROUND(I218*H218,2)</f>
        <v>0</v>
      </c>
      <c r="BL218" s="19" t="s">
        <v>266</v>
      </c>
      <c r="BM218" s="217" t="s">
        <v>2467</v>
      </c>
    </row>
    <row r="219" s="2" customFormat="1" ht="24.15" customHeight="1">
      <c r="A219" s="40"/>
      <c r="B219" s="41"/>
      <c r="C219" s="206" t="s">
        <v>472</v>
      </c>
      <c r="D219" s="206" t="s">
        <v>160</v>
      </c>
      <c r="E219" s="207" t="s">
        <v>2468</v>
      </c>
      <c r="F219" s="208" t="s">
        <v>2469</v>
      </c>
      <c r="G219" s="209" t="s">
        <v>249</v>
      </c>
      <c r="H219" s="210">
        <v>122</v>
      </c>
      <c r="I219" s="211"/>
      <c r="J219" s="212">
        <f>ROUND(I219*H219,2)</f>
        <v>0</v>
      </c>
      <c r="K219" s="208" t="s">
        <v>164</v>
      </c>
      <c r="L219" s="46"/>
      <c r="M219" s="213" t="s">
        <v>19</v>
      </c>
      <c r="N219" s="214" t="s">
        <v>41</v>
      </c>
      <c r="O219" s="86"/>
      <c r="P219" s="215">
        <f>O219*H219</f>
        <v>0</v>
      </c>
      <c r="Q219" s="215">
        <v>1.8816499999999998E-05</v>
      </c>
      <c r="R219" s="215">
        <f>Q219*H219</f>
        <v>0.0022956129999999997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266</v>
      </c>
      <c r="AT219" s="217" t="s">
        <v>160</v>
      </c>
      <c r="AU219" s="217" t="s">
        <v>80</v>
      </c>
      <c r="AY219" s="19" t="s">
        <v>158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78</v>
      </c>
      <c r="BK219" s="218">
        <f>ROUND(I219*H219,2)</f>
        <v>0</v>
      </c>
      <c r="BL219" s="19" t="s">
        <v>266</v>
      </c>
      <c r="BM219" s="217" t="s">
        <v>2470</v>
      </c>
    </row>
    <row r="220" s="2" customFormat="1">
      <c r="A220" s="40"/>
      <c r="B220" s="41"/>
      <c r="C220" s="42"/>
      <c r="D220" s="219" t="s">
        <v>167</v>
      </c>
      <c r="E220" s="42"/>
      <c r="F220" s="220" t="s">
        <v>2471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167</v>
      </c>
      <c r="AU220" s="19" t="s">
        <v>80</v>
      </c>
    </row>
    <row r="221" s="2" customFormat="1" ht="24.15" customHeight="1">
      <c r="A221" s="40"/>
      <c r="B221" s="41"/>
      <c r="C221" s="206" t="s">
        <v>479</v>
      </c>
      <c r="D221" s="206" t="s">
        <v>160</v>
      </c>
      <c r="E221" s="207" t="s">
        <v>2472</v>
      </c>
      <c r="F221" s="208" t="s">
        <v>2473</v>
      </c>
      <c r="G221" s="209" t="s">
        <v>236</v>
      </c>
      <c r="H221" s="210">
        <v>0.16200000000000001</v>
      </c>
      <c r="I221" s="211"/>
      <c r="J221" s="212">
        <f>ROUND(I221*H221,2)</f>
        <v>0</v>
      </c>
      <c r="K221" s="208" t="s">
        <v>164</v>
      </c>
      <c r="L221" s="46"/>
      <c r="M221" s="213" t="s">
        <v>19</v>
      </c>
      <c r="N221" s="214" t="s">
        <v>41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266</v>
      </c>
      <c r="AT221" s="217" t="s">
        <v>160</v>
      </c>
      <c r="AU221" s="217" t="s">
        <v>80</v>
      </c>
      <c r="AY221" s="19" t="s">
        <v>158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78</v>
      </c>
      <c r="BK221" s="218">
        <f>ROUND(I221*H221,2)</f>
        <v>0</v>
      </c>
      <c r="BL221" s="19" t="s">
        <v>266</v>
      </c>
      <c r="BM221" s="217" t="s">
        <v>2474</v>
      </c>
    </row>
    <row r="222" s="2" customFormat="1">
      <c r="A222" s="40"/>
      <c r="B222" s="41"/>
      <c r="C222" s="42"/>
      <c r="D222" s="219" t="s">
        <v>167</v>
      </c>
      <c r="E222" s="42"/>
      <c r="F222" s="220" t="s">
        <v>2475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167</v>
      </c>
      <c r="AU222" s="19" t="s">
        <v>80</v>
      </c>
    </row>
    <row r="223" s="12" customFormat="1" ht="22.8" customHeight="1">
      <c r="A223" s="12"/>
      <c r="B223" s="190"/>
      <c r="C223" s="191"/>
      <c r="D223" s="192" t="s">
        <v>69</v>
      </c>
      <c r="E223" s="204" t="s">
        <v>1189</v>
      </c>
      <c r="F223" s="204" t="s">
        <v>1190</v>
      </c>
      <c r="G223" s="191"/>
      <c r="H223" s="191"/>
      <c r="I223" s="194"/>
      <c r="J223" s="205">
        <f>BK223</f>
        <v>0</v>
      </c>
      <c r="K223" s="191"/>
      <c r="L223" s="196"/>
      <c r="M223" s="197"/>
      <c r="N223" s="198"/>
      <c r="O223" s="198"/>
      <c r="P223" s="199">
        <f>SUM(P224:P268)</f>
        <v>0</v>
      </c>
      <c r="Q223" s="198"/>
      <c r="R223" s="199">
        <f>SUM(R224:R268)</f>
        <v>0.67326034900000009</v>
      </c>
      <c r="S223" s="198"/>
      <c r="T223" s="200">
        <f>SUM(T224:T268)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1" t="s">
        <v>80</v>
      </c>
      <c r="AT223" s="202" t="s">
        <v>69</v>
      </c>
      <c r="AU223" s="202" t="s">
        <v>78</v>
      </c>
      <c r="AY223" s="201" t="s">
        <v>158</v>
      </c>
      <c r="BK223" s="203">
        <f>SUM(BK224:BK268)</f>
        <v>0</v>
      </c>
    </row>
    <row r="224" s="2" customFormat="1" ht="24.15" customHeight="1">
      <c r="A224" s="40"/>
      <c r="B224" s="41"/>
      <c r="C224" s="206" t="s">
        <v>485</v>
      </c>
      <c r="D224" s="206" t="s">
        <v>160</v>
      </c>
      <c r="E224" s="207" t="s">
        <v>2476</v>
      </c>
      <c r="F224" s="208" t="s">
        <v>2477</v>
      </c>
      <c r="G224" s="209" t="s">
        <v>1194</v>
      </c>
      <c r="H224" s="210">
        <v>6</v>
      </c>
      <c r="I224" s="211"/>
      <c r="J224" s="212">
        <f>ROUND(I224*H224,2)</f>
        <v>0</v>
      </c>
      <c r="K224" s="208" t="s">
        <v>164</v>
      </c>
      <c r="L224" s="46"/>
      <c r="M224" s="213" t="s">
        <v>19</v>
      </c>
      <c r="N224" s="214" t="s">
        <v>41</v>
      </c>
      <c r="O224" s="86"/>
      <c r="P224" s="215">
        <f>O224*H224</f>
        <v>0</v>
      </c>
      <c r="Q224" s="215">
        <v>0.01424009</v>
      </c>
      <c r="R224" s="215">
        <f>Q224*H224</f>
        <v>0.085440540000000009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266</v>
      </c>
      <c r="AT224" s="217" t="s">
        <v>160</v>
      </c>
      <c r="AU224" s="217" t="s">
        <v>80</v>
      </c>
      <c r="AY224" s="19" t="s">
        <v>158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78</v>
      </c>
      <c r="BK224" s="218">
        <f>ROUND(I224*H224,2)</f>
        <v>0</v>
      </c>
      <c r="BL224" s="19" t="s">
        <v>266</v>
      </c>
      <c r="BM224" s="217" t="s">
        <v>2478</v>
      </c>
    </row>
    <row r="225" s="2" customFormat="1">
      <c r="A225" s="40"/>
      <c r="B225" s="41"/>
      <c r="C225" s="42"/>
      <c r="D225" s="219" t="s">
        <v>167</v>
      </c>
      <c r="E225" s="42"/>
      <c r="F225" s="220" t="s">
        <v>2479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167</v>
      </c>
      <c r="AU225" s="19" t="s">
        <v>80</v>
      </c>
    </row>
    <row r="226" s="2" customFormat="1" ht="21.75" customHeight="1">
      <c r="A226" s="40"/>
      <c r="B226" s="41"/>
      <c r="C226" s="206" t="s">
        <v>493</v>
      </c>
      <c r="D226" s="206" t="s">
        <v>160</v>
      </c>
      <c r="E226" s="207" t="s">
        <v>2480</v>
      </c>
      <c r="F226" s="208" t="s">
        <v>2481</v>
      </c>
      <c r="G226" s="209" t="s">
        <v>1194</v>
      </c>
      <c r="H226" s="210">
        <v>2</v>
      </c>
      <c r="I226" s="211"/>
      <c r="J226" s="212">
        <f>ROUND(I226*H226,2)</f>
        <v>0</v>
      </c>
      <c r="K226" s="208" t="s">
        <v>164</v>
      </c>
      <c r="L226" s="46"/>
      <c r="M226" s="213" t="s">
        <v>19</v>
      </c>
      <c r="N226" s="214" t="s">
        <v>41</v>
      </c>
      <c r="O226" s="86"/>
      <c r="P226" s="215">
        <f>O226*H226</f>
        <v>0</v>
      </c>
      <c r="Q226" s="215">
        <v>0.017470090000000001</v>
      </c>
      <c r="R226" s="215">
        <f>Q226*H226</f>
        <v>0.034940180000000001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266</v>
      </c>
      <c r="AT226" s="217" t="s">
        <v>160</v>
      </c>
      <c r="AU226" s="217" t="s">
        <v>80</v>
      </c>
      <c r="AY226" s="19" t="s">
        <v>158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78</v>
      </c>
      <c r="BK226" s="218">
        <f>ROUND(I226*H226,2)</f>
        <v>0</v>
      </c>
      <c r="BL226" s="19" t="s">
        <v>266</v>
      </c>
      <c r="BM226" s="217" t="s">
        <v>2482</v>
      </c>
    </row>
    <row r="227" s="2" customFormat="1">
      <c r="A227" s="40"/>
      <c r="B227" s="41"/>
      <c r="C227" s="42"/>
      <c r="D227" s="219" t="s">
        <v>167</v>
      </c>
      <c r="E227" s="42"/>
      <c r="F227" s="220" t="s">
        <v>2483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167</v>
      </c>
      <c r="AU227" s="19" t="s">
        <v>80</v>
      </c>
    </row>
    <row r="228" s="2" customFormat="1" ht="16.5" customHeight="1">
      <c r="A228" s="40"/>
      <c r="B228" s="41"/>
      <c r="C228" s="206" t="s">
        <v>403</v>
      </c>
      <c r="D228" s="206" t="s">
        <v>160</v>
      </c>
      <c r="E228" s="207" t="s">
        <v>2484</v>
      </c>
      <c r="F228" s="208" t="s">
        <v>2485</v>
      </c>
      <c r="G228" s="209" t="s">
        <v>369</v>
      </c>
      <c r="H228" s="210">
        <v>8</v>
      </c>
      <c r="I228" s="211"/>
      <c r="J228" s="212">
        <f>ROUND(I228*H228,2)</f>
        <v>0</v>
      </c>
      <c r="K228" s="208" t="s">
        <v>164</v>
      </c>
      <c r="L228" s="46"/>
      <c r="M228" s="213" t="s">
        <v>19</v>
      </c>
      <c r="N228" s="214" t="s">
        <v>41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266</v>
      </c>
      <c r="AT228" s="217" t="s">
        <v>160</v>
      </c>
      <c r="AU228" s="217" t="s">
        <v>80</v>
      </c>
      <c r="AY228" s="19" t="s">
        <v>158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78</v>
      </c>
      <c r="BK228" s="218">
        <f>ROUND(I228*H228,2)</f>
        <v>0</v>
      </c>
      <c r="BL228" s="19" t="s">
        <v>266</v>
      </c>
      <c r="BM228" s="217" t="s">
        <v>2486</v>
      </c>
    </row>
    <row r="229" s="2" customFormat="1">
      <c r="A229" s="40"/>
      <c r="B229" s="41"/>
      <c r="C229" s="42"/>
      <c r="D229" s="219" t="s">
        <v>167</v>
      </c>
      <c r="E229" s="42"/>
      <c r="F229" s="220" t="s">
        <v>2487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167</v>
      </c>
      <c r="AU229" s="19" t="s">
        <v>80</v>
      </c>
    </row>
    <row r="230" s="2" customFormat="1" ht="16.5" customHeight="1">
      <c r="A230" s="40"/>
      <c r="B230" s="41"/>
      <c r="C230" s="257" t="s">
        <v>504</v>
      </c>
      <c r="D230" s="257" t="s">
        <v>261</v>
      </c>
      <c r="E230" s="258" t="s">
        <v>2488</v>
      </c>
      <c r="F230" s="259" t="s">
        <v>2489</v>
      </c>
      <c r="G230" s="260" t="s">
        <v>369</v>
      </c>
      <c r="H230" s="261">
        <v>2</v>
      </c>
      <c r="I230" s="262"/>
      <c r="J230" s="263">
        <f>ROUND(I230*H230,2)</f>
        <v>0</v>
      </c>
      <c r="K230" s="259" t="s">
        <v>164</v>
      </c>
      <c r="L230" s="264"/>
      <c r="M230" s="265" t="s">
        <v>19</v>
      </c>
      <c r="N230" s="266" t="s">
        <v>41</v>
      </c>
      <c r="O230" s="86"/>
      <c r="P230" s="215">
        <f>O230*H230</f>
        <v>0</v>
      </c>
      <c r="Q230" s="215">
        <v>0.0012800000000000001</v>
      </c>
      <c r="R230" s="215">
        <f>Q230*H230</f>
        <v>0.0025600000000000002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360</v>
      </c>
      <c r="AT230" s="217" t="s">
        <v>261</v>
      </c>
      <c r="AU230" s="217" t="s">
        <v>80</v>
      </c>
      <c r="AY230" s="19" t="s">
        <v>158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78</v>
      </c>
      <c r="BK230" s="218">
        <f>ROUND(I230*H230,2)</f>
        <v>0</v>
      </c>
      <c r="BL230" s="19" t="s">
        <v>266</v>
      </c>
      <c r="BM230" s="217" t="s">
        <v>2490</v>
      </c>
    </row>
    <row r="231" s="2" customFormat="1" ht="16.5" customHeight="1">
      <c r="A231" s="40"/>
      <c r="B231" s="41"/>
      <c r="C231" s="257" t="s">
        <v>510</v>
      </c>
      <c r="D231" s="257" t="s">
        <v>261</v>
      </c>
      <c r="E231" s="258" t="s">
        <v>2491</v>
      </c>
      <c r="F231" s="259" t="s">
        <v>2492</v>
      </c>
      <c r="G231" s="260" t="s">
        <v>369</v>
      </c>
      <c r="H231" s="261">
        <v>6</v>
      </c>
      <c r="I231" s="262"/>
      <c r="J231" s="263">
        <f>ROUND(I231*H231,2)</f>
        <v>0</v>
      </c>
      <c r="K231" s="259" t="s">
        <v>307</v>
      </c>
      <c r="L231" s="264"/>
      <c r="M231" s="265" t="s">
        <v>19</v>
      </c>
      <c r="N231" s="266" t="s">
        <v>41</v>
      </c>
      <c r="O231" s="86"/>
      <c r="P231" s="215">
        <f>O231*H231</f>
        <v>0</v>
      </c>
      <c r="Q231" s="215">
        <v>0.00085999999999999998</v>
      </c>
      <c r="R231" s="215">
        <f>Q231*H231</f>
        <v>0.0051599999999999997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360</v>
      </c>
      <c r="AT231" s="217" t="s">
        <v>261</v>
      </c>
      <c r="AU231" s="217" t="s">
        <v>80</v>
      </c>
      <c r="AY231" s="19" t="s">
        <v>158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78</v>
      </c>
      <c r="BK231" s="218">
        <f>ROUND(I231*H231,2)</f>
        <v>0</v>
      </c>
      <c r="BL231" s="19" t="s">
        <v>266</v>
      </c>
      <c r="BM231" s="217" t="s">
        <v>2493</v>
      </c>
    </row>
    <row r="232" s="2" customFormat="1" ht="24.15" customHeight="1">
      <c r="A232" s="40"/>
      <c r="B232" s="41"/>
      <c r="C232" s="206" t="s">
        <v>515</v>
      </c>
      <c r="D232" s="206" t="s">
        <v>160</v>
      </c>
      <c r="E232" s="207" t="s">
        <v>2494</v>
      </c>
      <c r="F232" s="208" t="s">
        <v>2495</v>
      </c>
      <c r="G232" s="209" t="s">
        <v>1194</v>
      </c>
      <c r="H232" s="210">
        <v>6</v>
      </c>
      <c r="I232" s="211"/>
      <c r="J232" s="212">
        <f>ROUND(I232*H232,2)</f>
        <v>0</v>
      </c>
      <c r="K232" s="208" t="s">
        <v>164</v>
      </c>
      <c r="L232" s="46"/>
      <c r="M232" s="213" t="s">
        <v>19</v>
      </c>
      <c r="N232" s="214" t="s">
        <v>41</v>
      </c>
      <c r="O232" s="86"/>
      <c r="P232" s="215">
        <f>O232*H232</f>
        <v>0</v>
      </c>
      <c r="Q232" s="215">
        <v>0.015470530200000001</v>
      </c>
      <c r="R232" s="215">
        <f>Q232*H232</f>
        <v>0.092823181200000007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266</v>
      </c>
      <c r="AT232" s="217" t="s">
        <v>160</v>
      </c>
      <c r="AU232" s="217" t="s">
        <v>80</v>
      </c>
      <c r="AY232" s="19" t="s">
        <v>158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78</v>
      </c>
      <c r="BK232" s="218">
        <f>ROUND(I232*H232,2)</f>
        <v>0</v>
      </c>
      <c r="BL232" s="19" t="s">
        <v>266</v>
      </c>
      <c r="BM232" s="217" t="s">
        <v>2496</v>
      </c>
    </row>
    <row r="233" s="2" customFormat="1">
      <c r="A233" s="40"/>
      <c r="B233" s="41"/>
      <c r="C233" s="42"/>
      <c r="D233" s="219" t="s">
        <v>167</v>
      </c>
      <c r="E233" s="42"/>
      <c r="F233" s="220" t="s">
        <v>2497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167</v>
      </c>
      <c r="AU233" s="19" t="s">
        <v>80</v>
      </c>
    </row>
    <row r="234" s="2" customFormat="1" ht="24.15" customHeight="1">
      <c r="A234" s="40"/>
      <c r="B234" s="41"/>
      <c r="C234" s="206" t="s">
        <v>471</v>
      </c>
      <c r="D234" s="206" t="s">
        <v>160</v>
      </c>
      <c r="E234" s="207" t="s">
        <v>2498</v>
      </c>
      <c r="F234" s="208" t="s">
        <v>2499</v>
      </c>
      <c r="G234" s="209" t="s">
        <v>1194</v>
      </c>
      <c r="H234" s="210">
        <v>3</v>
      </c>
      <c r="I234" s="211"/>
      <c r="J234" s="212">
        <f>ROUND(I234*H234,2)</f>
        <v>0</v>
      </c>
      <c r="K234" s="208" t="s">
        <v>164</v>
      </c>
      <c r="L234" s="46"/>
      <c r="M234" s="213" t="s">
        <v>19</v>
      </c>
      <c r="N234" s="214" t="s">
        <v>41</v>
      </c>
      <c r="O234" s="86"/>
      <c r="P234" s="215">
        <f>O234*H234</f>
        <v>0</v>
      </c>
      <c r="Q234" s="215">
        <v>0.0169705302</v>
      </c>
      <c r="R234" s="215">
        <f>Q234*H234</f>
        <v>0.050911590600000001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266</v>
      </c>
      <c r="AT234" s="217" t="s">
        <v>160</v>
      </c>
      <c r="AU234" s="217" t="s">
        <v>80</v>
      </c>
      <c r="AY234" s="19" t="s">
        <v>158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78</v>
      </c>
      <c r="BK234" s="218">
        <f>ROUND(I234*H234,2)</f>
        <v>0</v>
      </c>
      <c r="BL234" s="19" t="s">
        <v>266</v>
      </c>
      <c r="BM234" s="217" t="s">
        <v>2500</v>
      </c>
    </row>
    <row r="235" s="2" customFormat="1">
      <c r="A235" s="40"/>
      <c r="B235" s="41"/>
      <c r="C235" s="42"/>
      <c r="D235" s="219" t="s">
        <v>167</v>
      </c>
      <c r="E235" s="42"/>
      <c r="F235" s="220" t="s">
        <v>2501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167</v>
      </c>
      <c r="AU235" s="19" t="s">
        <v>80</v>
      </c>
    </row>
    <row r="236" s="2" customFormat="1" ht="24.15" customHeight="1">
      <c r="A236" s="40"/>
      <c r="B236" s="41"/>
      <c r="C236" s="206" t="s">
        <v>525</v>
      </c>
      <c r="D236" s="206" t="s">
        <v>160</v>
      </c>
      <c r="E236" s="207" t="s">
        <v>2502</v>
      </c>
      <c r="F236" s="208" t="s">
        <v>2503</v>
      </c>
      <c r="G236" s="209" t="s">
        <v>1194</v>
      </c>
      <c r="H236" s="210">
        <v>2</v>
      </c>
      <c r="I236" s="211"/>
      <c r="J236" s="212">
        <f>ROUND(I236*H236,2)</f>
        <v>0</v>
      </c>
      <c r="K236" s="208" t="s">
        <v>164</v>
      </c>
      <c r="L236" s="46"/>
      <c r="M236" s="213" t="s">
        <v>19</v>
      </c>
      <c r="N236" s="214" t="s">
        <v>41</v>
      </c>
      <c r="O236" s="86"/>
      <c r="P236" s="215">
        <f>O236*H236</f>
        <v>0</v>
      </c>
      <c r="Q236" s="215">
        <v>0.0091597533999999998</v>
      </c>
      <c r="R236" s="215">
        <f>Q236*H236</f>
        <v>0.0183195068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266</v>
      </c>
      <c r="AT236" s="217" t="s">
        <v>160</v>
      </c>
      <c r="AU236" s="217" t="s">
        <v>80</v>
      </c>
      <c r="AY236" s="19" t="s">
        <v>158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78</v>
      </c>
      <c r="BK236" s="218">
        <f>ROUND(I236*H236,2)</f>
        <v>0</v>
      </c>
      <c r="BL236" s="19" t="s">
        <v>266</v>
      </c>
      <c r="BM236" s="217" t="s">
        <v>2504</v>
      </c>
    </row>
    <row r="237" s="2" customFormat="1">
      <c r="A237" s="40"/>
      <c r="B237" s="41"/>
      <c r="C237" s="42"/>
      <c r="D237" s="219" t="s">
        <v>167</v>
      </c>
      <c r="E237" s="42"/>
      <c r="F237" s="220" t="s">
        <v>2505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167</v>
      </c>
      <c r="AU237" s="19" t="s">
        <v>80</v>
      </c>
    </row>
    <row r="238" s="2" customFormat="1" ht="16.5" customHeight="1">
      <c r="A238" s="40"/>
      <c r="B238" s="41"/>
      <c r="C238" s="206" t="s">
        <v>533</v>
      </c>
      <c r="D238" s="206" t="s">
        <v>160</v>
      </c>
      <c r="E238" s="207" t="s">
        <v>2506</v>
      </c>
      <c r="F238" s="208" t="s">
        <v>2507</v>
      </c>
      <c r="G238" s="209" t="s">
        <v>1194</v>
      </c>
      <c r="H238" s="210">
        <v>2</v>
      </c>
      <c r="I238" s="211"/>
      <c r="J238" s="212">
        <f>ROUND(I238*H238,2)</f>
        <v>0</v>
      </c>
      <c r="K238" s="208" t="s">
        <v>164</v>
      </c>
      <c r="L238" s="46"/>
      <c r="M238" s="213" t="s">
        <v>19</v>
      </c>
      <c r="N238" s="214" t="s">
        <v>41</v>
      </c>
      <c r="O238" s="86"/>
      <c r="P238" s="215">
        <f>O238*H238</f>
        <v>0</v>
      </c>
      <c r="Q238" s="215">
        <v>0.014968920199999999</v>
      </c>
      <c r="R238" s="215">
        <f>Q238*H238</f>
        <v>0.029937840399999999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266</v>
      </c>
      <c r="AT238" s="217" t="s">
        <v>160</v>
      </c>
      <c r="AU238" s="217" t="s">
        <v>80</v>
      </c>
      <c r="AY238" s="19" t="s">
        <v>158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78</v>
      </c>
      <c r="BK238" s="218">
        <f>ROUND(I238*H238,2)</f>
        <v>0</v>
      </c>
      <c r="BL238" s="19" t="s">
        <v>266</v>
      </c>
      <c r="BM238" s="217" t="s">
        <v>2508</v>
      </c>
    </row>
    <row r="239" s="2" customFormat="1">
      <c r="A239" s="40"/>
      <c r="B239" s="41"/>
      <c r="C239" s="42"/>
      <c r="D239" s="219" t="s">
        <v>167</v>
      </c>
      <c r="E239" s="42"/>
      <c r="F239" s="220" t="s">
        <v>2509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167</v>
      </c>
      <c r="AU239" s="19" t="s">
        <v>80</v>
      </c>
    </row>
    <row r="240" s="2" customFormat="1" ht="24.15" customHeight="1">
      <c r="A240" s="40"/>
      <c r="B240" s="41"/>
      <c r="C240" s="206" t="s">
        <v>538</v>
      </c>
      <c r="D240" s="206" t="s">
        <v>160</v>
      </c>
      <c r="E240" s="207" t="s">
        <v>2510</v>
      </c>
      <c r="F240" s="208" t="s">
        <v>2511</v>
      </c>
      <c r="G240" s="209" t="s">
        <v>1194</v>
      </c>
      <c r="H240" s="210">
        <v>2</v>
      </c>
      <c r="I240" s="211"/>
      <c r="J240" s="212">
        <f>ROUND(I240*H240,2)</f>
        <v>0</v>
      </c>
      <c r="K240" s="208" t="s">
        <v>164</v>
      </c>
      <c r="L240" s="46"/>
      <c r="M240" s="213" t="s">
        <v>19</v>
      </c>
      <c r="N240" s="214" t="s">
        <v>41</v>
      </c>
      <c r="O240" s="86"/>
      <c r="P240" s="215">
        <f>O240*H240</f>
        <v>0</v>
      </c>
      <c r="Q240" s="215">
        <v>0.065224900000000002</v>
      </c>
      <c r="R240" s="215">
        <f>Q240*H240</f>
        <v>0.13044980000000001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266</v>
      </c>
      <c r="AT240" s="217" t="s">
        <v>160</v>
      </c>
      <c r="AU240" s="217" t="s">
        <v>80</v>
      </c>
      <c r="AY240" s="19" t="s">
        <v>158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78</v>
      </c>
      <c r="BK240" s="218">
        <f>ROUND(I240*H240,2)</f>
        <v>0</v>
      </c>
      <c r="BL240" s="19" t="s">
        <v>266</v>
      </c>
      <c r="BM240" s="217" t="s">
        <v>2512</v>
      </c>
    </row>
    <row r="241" s="2" customFormat="1">
      <c r="A241" s="40"/>
      <c r="B241" s="41"/>
      <c r="C241" s="42"/>
      <c r="D241" s="219" t="s">
        <v>167</v>
      </c>
      <c r="E241" s="42"/>
      <c r="F241" s="220" t="s">
        <v>2513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167</v>
      </c>
      <c r="AU241" s="19" t="s">
        <v>80</v>
      </c>
    </row>
    <row r="242" s="2" customFormat="1" ht="24.15" customHeight="1">
      <c r="A242" s="40"/>
      <c r="B242" s="41"/>
      <c r="C242" s="206" t="s">
        <v>543</v>
      </c>
      <c r="D242" s="206" t="s">
        <v>160</v>
      </c>
      <c r="E242" s="207" t="s">
        <v>2514</v>
      </c>
      <c r="F242" s="208" t="s">
        <v>2515</v>
      </c>
      <c r="G242" s="209" t="s">
        <v>1194</v>
      </c>
      <c r="H242" s="210">
        <v>2</v>
      </c>
      <c r="I242" s="211"/>
      <c r="J242" s="212">
        <f>ROUND(I242*H242,2)</f>
        <v>0</v>
      </c>
      <c r="K242" s="208" t="s">
        <v>164</v>
      </c>
      <c r="L242" s="46"/>
      <c r="M242" s="213" t="s">
        <v>19</v>
      </c>
      <c r="N242" s="214" t="s">
        <v>41</v>
      </c>
      <c r="O242" s="86"/>
      <c r="P242" s="215">
        <f>O242*H242</f>
        <v>0</v>
      </c>
      <c r="Q242" s="215">
        <v>0.0050600300000000001</v>
      </c>
      <c r="R242" s="215">
        <f>Q242*H242</f>
        <v>0.01012006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266</v>
      </c>
      <c r="AT242" s="217" t="s">
        <v>160</v>
      </c>
      <c r="AU242" s="217" t="s">
        <v>80</v>
      </c>
      <c r="AY242" s="19" t="s">
        <v>158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78</v>
      </c>
      <c r="BK242" s="218">
        <f>ROUND(I242*H242,2)</f>
        <v>0</v>
      </c>
      <c r="BL242" s="19" t="s">
        <v>266</v>
      </c>
      <c r="BM242" s="217" t="s">
        <v>2516</v>
      </c>
    </row>
    <row r="243" s="2" customFormat="1">
      <c r="A243" s="40"/>
      <c r="B243" s="41"/>
      <c r="C243" s="42"/>
      <c r="D243" s="219" t="s">
        <v>167</v>
      </c>
      <c r="E243" s="42"/>
      <c r="F243" s="220" t="s">
        <v>2517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167</v>
      </c>
      <c r="AU243" s="19" t="s">
        <v>80</v>
      </c>
    </row>
    <row r="244" s="2" customFormat="1" ht="24.15" customHeight="1">
      <c r="A244" s="40"/>
      <c r="B244" s="41"/>
      <c r="C244" s="206" t="s">
        <v>548</v>
      </c>
      <c r="D244" s="206" t="s">
        <v>160</v>
      </c>
      <c r="E244" s="207" t="s">
        <v>2518</v>
      </c>
      <c r="F244" s="208" t="s">
        <v>2519</v>
      </c>
      <c r="G244" s="209" t="s">
        <v>1194</v>
      </c>
      <c r="H244" s="210">
        <v>4</v>
      </c>
      <c r="I244" s="211"/>
      <c r="J244" s="212">
        <f>ROUND(I244*H244,2)</f>
        <v>0</v>
      </c>
      <c r="K244" s="208" t="s">
        <v>164</v>
      </c>
      <c r="L244" s="46"/>
      <c r="M244" s="213" t="s">
        <v>19</v>
      </c>
      <c r="N244" s="214" t="s">
        <v>41</v>
      </c>
      <c r="O244" s="86"/>
      <c r="P244" s="215">
        <f>O244*H244</f>
        <v>0</v>
      </c>
      <c r="Q244" s="215">
        <v>0.015250090000000001</v>
      </c>
      <c r="R244" s="215">
        <f>Q244*H244</f>
        <v>0.061000360000000003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266</v>
      </c>
      <c r="AT244" s="217" t="s">
        <v>160</v>
      </c>
      <c r="AU244" s="217" t="s">
        <v>80</v>
      </c>
      <c r="AY244" s="19" t="s">
        <v>158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78</v>
      </c>
      <c r="BK244" s="218">
        <f>ROUND(I244*H244,2)</f>
        <v>0</v>
      </c>
      <c r="BL244" s="19" t="s">
        <v>266</v>
      </c>
      <c r="BM244" s="217" t="s">
        <v>2520</v>
      </c>
    </row>
    <row r="245" s="2" customFormat="1">
      <c r="A245" s="40"/>
      <c r="B245" s="41"/>
      <c r="C245" s="42"/>
      <c r="D245" s="219" t="s">
        <v>167</v>
      </c>
      <c r="E245" s="42"/>
      <c r="F245" s="220" t="s">
        <v>2521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167</v>
      </c>
      <c r="AU245" s="19" t="s">
        <v>80</v>
      </c>
    </row>
    <row r="246" s="2" customFormat="1" ht="24.15" customHeight="1">
      <c r="A246" s="40"/>
      <c r="B246" s="41"/>
      <c r="C246" s="206" t="s">
        <v>553</v>
      </c>
      <c r="D246" s="206" t="s">
        <v>160</v>
      </c>
      <c r="E246" s="207" t="s">
        <v>2522</v>
      </c>
      <c r="F246" s="208" t="s">
        <v>2523</v>
      </c>
      <c r="G246" s="209" t="s">
        <v>1194</v>
      </c>
      <c r="H246" s="210">
        <v>1</v>
      </c>
      <c r="I246" s="211"/>
      <c r="J246" s="212">
        <f>ROUND(I246*H246,2)</f>
        <v>0</v>
      </c>
      <c r="K246" s="208" t="s">
        <v>164</v>
      </c>
      <c r="L246" s="46"/>
      <c r="M246" s="213" t="s">
        <v>19</v>
      </c>
      <c r="N246" s="214" t="s">
        <v>41</v>
      </c>
      <c r="O246" s="86"/>
      <c r="P246" s="215">
        <f>O246*H246</f>
        <v>0</v>
      </c>
      <c r="Q246" s="215">
        <v>0.11034191</v>
      </c>
      <c r="R246" s="215">
        <f>Q246*H246</f>
        <v>0.11034191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266</v>
      </c>
      <c r="AT246" s="217" t="s">
        <v>160</v>
      </c>
      <c r="AU246" s="217" t="s">
        <v>80</v>
      </c>
      <c r="AY246" s="19" t="s">
        <v>158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78</v>
      </c>
      <c r="BK246" s="218">
        <f>ROUND(I246*H246,2)</f>
        <v>0</v>
      </c>
      <c r="BL246" s="19" t="s">
        <v>266</v>
      </c>
      <c r="BM246" s="217" t="s">
        <v>2524</v>
      </c>
    </row>
    <row r="247" s="2" customFormat="1">
      <c r="A247" s="40"/>
      <c r="B247" s="41"/>
      <c r="C247" s="42"/>
      <c r="D247" s="219" t="s">
        <v>167</v>
      </c>
      <c r="E247" s="42"/>
      <c r="F247" s="220" t="s">
        <v>2525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167</v>
      </c>
      <c r="AU247" s="19" t="s">
        <v>80</v>
      </c>
    </row>
    <row r="248" s="2" customFormat="1" ht="16.5" customHeight="1">
      <c r="A248" s="40"/>
      <c r="B248" s="41"/>
      <c r="C248" s="206" t="s">
        <v>557</v>
      </c>
      <c r="D248" s="206" t="s">
        <v>160</v>
      </c>
      <c r="E248" s="207" t="s">
        <v>2526</v>
      </c>
      <c r="F248" s="208" t="s">
        <v>2527</v>
      </c>
      <c r="G248" s="209" t="s">
        <v>1194</v>
      </c>
      <c r="H248" s="210">
        <v>2</v>
      </c>
      <c r="I248" s="211"/>
      <c r="J248" s="212">
        <f>ROUND(I248*H248,2)</f>
        <v>0</v>
      </c>
      <c r="K248" s="208" t="s">
        <v>164</v>
      </c>
      <c r="L248" s="46"/>
      <c r="M248" s="213" t="s">
        <v>19</v>
      </c>
      <c r="N248" s="214" t="s">
        <v>41</v>
      </c>
      <c r="O248" s="86"/>
      <c r="P248" s="215">
        <f>O248*H248</f>
        <v>0</v>
      </c>
      <c r="Q248" s="215">
        <v>0.0018</v>
      </c>
      <c r="R248" s="215">
        <f>Q248*H248</f>
        <v>0.0035999999999999999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266</v>
      </c>
      <c r="AT248" s="217" t="s">
        <v>160</v>
      </c>
      <c r="AU248" s="217" t="s">
        <v>80</v>
      </c>
      <c r="AY248" s="19" t="s">
        <v>158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78</v>
      </c>
      <c r="BK248" s="218">
        <f>ROUND(I248*H248,2)</f>
        <v>0</v>
      </c>
      <c r="BL248" s="19" t="s">
        <v>266</v>
      </c>
      <c r="BM248" s="217" t="s">
        <v>2528</v>
      </c>
    </row>
    <row r="249" s="2" customFormat="1">
      <c r="A249" s="40"/>
      <c r="B249" s="41"/>
      <c r="C249" s="42"/>
      <c r="D249" s="219" t="s">
        <v>167</v>
      </c>
      <c r="E249" s="42"/>
      <c r="F249" s="220" t="s">
        <v>2529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167</v>
      </c>
      <c r="AU249" s="19" t="s">
        <v>80</v>
      </c>
    </row>
    <row r="250" s="2" customFormat="1" ht="16.5" customHeight="1">
      <c r="A250" s="40"/>
      <c r="B250" s="41"/>
      <c r="C250" s="206" t="s">
        <v>564</v>
      </c>
      <c r="D250" s="206" t="s">
        <v>160</v>
      </c>
      <c r="E250" s="207" t="s">
        <v>2530</v>
      </c>
      <c r="F250" s="208" t="s">
        <v>2531</v>
      </c>
      <c r="G250" s="209" t="s">
        <v>1194</v>
      </c>
      <c r="H250" s="210">
        <v>11</v>
      </c>
      <c r="I250" s="211"/>
      <c r="J250" s="212">
        <f>ROUND(I250*H250,2)</f>
        <v>0</v>
      </c>
      <c r="K250" s="208" t="s">
        <v>164</v>
      </c>
      <c r="L250" s="46"/>
      <c r="M250" s="213" t="s">
        <v>19</v>
      </c>
      <c r="N250" s="214" t="s">
        <v>41</v>
      </c>
      <c r="O250" s="86"/>
      <c r="P250" s="215">
        <f>O250*H250</f>
        <v>0</v>
      </c>
      <c r="Q250" s="215">
        <v>0.00183914</v>
      </c>
      <c r="R250" s="215">
        <f>Q250*H250</f>
        <v>0.020230539999999998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266</v>
      </c>
      <c r="AT250" s="217" t="s">
        <v>160</v>
      </c>
      <c r="AU250" s="217" t="s">
        <v>80</v>
      </c>
      <c r="AY250" s="19" t="s">
        <v>158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78</v>
      </c>
      <c r="BK250" s="218">
        <f>ROUND(I250*H250,2)</f>
        <v>0</v>
      </c>
      <c r="BL250" s="19" t="s">
        <v>266</v>
      </c>
      <c r="BM250" s="217" t="s">
        <v>2532</v>
      </c>
    </row>
    <row r="251" s="2" customFormat="1">
      <c r="A251" s="40"/>
      <c r="B251" s="41"/>
      <c r="C251" s="42"/>
      <c r="D251" s="219" t="s">
        <v>167</v>
      </c>
      <c r="E251" s="42"/>
      <c r="F251" s="220" t="s">
        <v>2533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167</v>
      </c>
      <c r="AU251" s="19" t="s">
        <v>80</v>
      </c>
    </row>
    <row r="252" s="2" customFormat="1" ht="16.5" customHeight="1">
      <c r="A252" s="40"/>
      <c r="B252" s="41"/>
      <c r="C252" s="206" t="s">
        <v>569</v>
      </c>
      <c r="D252" s="206" t="s">
        <v>160</v>
      </c>
      <c r="E252" s="207" t="s">
        <v>2534</v>
      </c>
      <c r="F252" s="208" t="s">
        <v>2535</v>
      </c>
      <c r="G252" s="209" t="s">
        <v>1194</v>
      </c>
      <c r="H252" s="210">
        <v>4</v>
      </c>
      <c r="I252" s="211"/>
      <c r="J252" s="212">
        <f>ROUND(I252*H252,2)</f>
        <v>0</v>
      </c>
      <c r="K252" s="208" t="s">
        <v>164</v>
      </c>
      <c r="L252" s="46"/>
      <c r="M252" s="213" t="s">
        <v>19</v>
      </c>
      <c r="N252" s="214" t="s">
        <v>41</v>
      </c>
      <c r="O252" s="86"/>
      <c r="P252" s="215">
        <f>O252*H252</f>
        <v>0</v>
      </c>
      <c r="Q252" s="215">
        <v>0.00183914</v>
      </c>
      <c r="R252" s="215">
        <f>Q252*H252</f>
        <v>0.0073565599999999998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266</v>
      </c>
      <c r="AT252" s="217" t="s">
        <v>160</v>
      </c>
      <c r="AU252" s="217" t="s">
        <v>80</v>
      </c>
      <c r="AY252" s="19" t="s">
        <v>158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78</v>
      </c>
      <c r="BK252" s="218">
        <f>ROUND(I252*H252,2)</f>
        <v>0</v>
      </c>
      <c r="BL252" s="19" t="s">
        <v>266</v>
      </c>
      <c r="BM252" s="217" t="s">
        <v>2536</v>
      </c>
    </row>
    <row r="253" s="2" customFormat="1">
      <c r="A253" s="40"/>
      <c r="B253" s="41"/>
      <c r="C253" s="42"/>
      <c r="D253" s="219" t="s">
        <v>167</v>
      </c>
      <c r="E253" s="42"/>
      <c r="F253" s="220" t="s">
        <v>2537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167</v>
      </c>
      <c r="AU253" s="19" t="s">
        <v>80</v>
      </c>
    </row>
    <row r="254" s="2" customFormat="1" ht="16.5" customHeight="1">
      <c r="A254" s="40"/>
      <c r="B254" s="41"/>
      <c r="C254" s="206" t="s">
        <v>574</v>
      </c>
      <c r="D254" s="206" t="s">
        <v>160</v>
      </c>
      <c r="E254" s="207" t="s">
        <v>2538</v>
      </c>
      <c r="F254" s="208" t="s">
        <v>2539</v>
      </c>
      <c r="G254" s="209" t="s">
        <v>1194</v>
      </c>
      <c r="H254" s="210">
        <v>2</v>
      </c>
      <c r="I254" s="211"/>
      <c r="J254" s="212">
        <f>ROUND(I254*H254,2)</f>
        <v>0</v>
      </c>
      <c r="K254" s="208" t="s">
        <v>164</v>
      </c>
      <c r="L254" s="46"/>
      <c r="M254" s="213" t="s">
        <v>19</v>
      </c>
      <c r="N254" s="214" t="s">
        <v>41</v>
      </c>
      <c r="O254" s="86"/>
      <c r="P254" s="215">
        <f>O254*H254</f>
        <v>0</v>
      </c>
      <c r="Q254" s="215">
        <v>0.00183914</v>
      </c>
      <c r="R254" s="215">
        <f>Q254*H254</f>
        <v>0.0036782799999999999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266</v>
      </c>
      <c r="AT254" s="217" t="s">
        <v>160</v>
      </c>
      <c r="AU254" s="217" t="s">
        <v>80</v>
      </c>
      <c r="AY254" s="19" t="s">
        <v>158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78</v>
      </c>
      <c r="BK254" s="218">
        <f>ROUND(I254*H254,2)</f>
        <v>0</v>
      </c>
      <c r="BL254" s="19" t="s">
        <v>266</v>
      </c>
      <c r="BM254" s="217" t="s">
        <v>2540</v>
      </c>
    </row>
    <row r="255" s="2" customFormat="1">
      <c r="A255" s="40"/>
      <c r="B255" s="41"/>
      <c r="C255" s="42"/>
      <c r="D255" s="219" t="s">
        <v>167</v>
      </c>
      <c r="E255" s="42"/>
      <c r="F255" s="220" t="s">
        <v>2541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167</v>
      </c>
      <c r="AU255" s="19" t="s">
        <v>80</v>
      </c>
    </row>
    <row r="256" s="2" customFormat="1" ht="16.5" customHeight="1">
      <c r="A256" s="40"/>
      <c r="B256" s="41"/>
      <c r="C256" s="206" t="s">
        <v>580</v>
      </c>
      <c r="D256" s="206" t="s">
        <v>160</v>
      </c>
      <c r="E256" s="207" t="s">
        <v>2542</v>
      </c>
      <c r="F256" s="208" t="s">
        <v>2543</v>
      </c>
      <c r="G256" s="209" t="s">
        <v>369</v>
      </c>
      <c r="H256" s="210">
        <v>10</v>
      </c>
      <c r="I256" s="211"/>
      <c r="J256" s="212">
        <f>ROUND(I256*H256,2)</f>
        <v>0</v>
      </c>
      <c r="K256" s="208" t="s">
        <v>164</v>
      </c>
      <c r="L256" s="46"/>
      <c r="M256" s="213" t="s">
        <v>19</v>
      </c>
      <c r="N256" s="214" t="s">
        <v>41</v>
      </c>
      <c r="O256" s="86"/>
      <c r="P256" s="215">
        <f>O256*H256</f>
        <v>0</v>
      </c>
      <c r="Q256" s="215">
        <v>0.0002375</v>
      </c>
      <c r="R256" s="215">
        <f>Q256*H256</f>
        <v>0.0023749999999999999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266</v>
      </c>
      <c r="AT256" s="217" t="s">
        <v>160</v>
      </c>
      <c r="AU256" s="217" t="s">
        <v>80</v>
      </c>
      <c r="AY256" s="19" t="s">
        <v>158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78</v>
      </c>
      <c r="BK256" s="218">
        <f>ROUND(I256*H256,2)</f>
        <v>0</v>
      </c>
      <c r="BL256" s="19" t="s">
        <v>266</v>
      </c>
      <c r="BM256" s="217" t="s">
        <v>2544</v>
      </c>
    </row>
    <row r="257" s="2" customFormat="1">
      <c r="A257" s="40"/>
      <c r="B257" s="41"/>
      <c r="C257" s="42"/>
      <c r="D257" s="219" t="s">
        <v>167</v>
      </c>
      <c r="E257" s="42"/>
      <c r="F257" s="220" t="s">
        <v>2545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167</v>
      </c>
      <c r="AU257" s="19" t="s">
        <v>80</v>
      </c>
    </row>
    <row r="258" s="2" customFormat="1" ht="16.5" customHeight="1">
      <c r="A258" s="40"/>
      <c r="B258" s="41"/>
      <c r="C258" s="206" t="s">
        <v>586</v>
      </c>
      <c r="D258" s="206" t="s">
        <v>160</v>
      </c>
      <c r="E258" s="207" t="s">
        <v>2546</v>
      </c>
      <c r="F258" s="208" t="s">
        <v>2547</v>
      </c>
      <c r="G258" s="209" t="s">
        <v>369</v>
      </c>
      <c r="H258" s="210">
        <v>2</v>
      </c>
      <c r="I258" s="211"/>
      <c r="J258" s="212">
        <f>ROUND(I258*H258,2)</f>
        <v>0</v>
      </c>
      <c r="K258" s="208" t="s">
        <v>164</v>
      </c>
      <c r="L258" s="46"/>
      <c r="M258" s="213" t="s">
        <v>19</v>
      </c>
      <c r="N258" s="214" t="s">
        <v>41</v>
      </c>
      <c r="O258" s="86"/>
      <c r="P258" s="215">
        <f>O258*H258</f>
        <v>0</v>
      </c>
      <c r="Q258" s="215">
        <v>0.00027750000000000002</v>
      </c>
      <c r="R258" s="215">
        <f>Q258*H258</f>
        <v>0.00055500000000000005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266</v>
      </c>
      <c r="AT258" s="217" t="s">
        <v>160</v>
      </c>
      <c r="AU258" s="217" t="s">
        <v>80</v>
      </c>
      <c r="AY258" s="19" t="s">
        <v>158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78</v>
      </c>
      <c r="BK258" s="218">
        <f>ROUND(I258*H258,2)</f>
        <v>0</v>
      </c>
      <c r="BL258" s="19" t="s">
        <v>266</v>
      </c>
      <c r="BM258" s="217" t="s">
        <v>2548</v>
      </c>
    </row>
    <row r="259" s="2" customFormat="1">
      <c r="A259" s="40"/>
      <c r="B259" s="41"/>
      <c r="C259" s="42"/>
      <c r="D259" s="219" t="s">
        <v>167</v>
      </c>
      <c r="E259" s="42"/>
      <c r="F259" s="220" t="s">
        <v>2549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167</v>
      </c>
      <c r="AU259" s="19" t="s">
        <v>80</v>
      </c>
    </row>
    <row r="260" s="2" customFormat="1" ht="16.5" customHeight="1">
      <c r="A260" s="40"/>
      <c r="B260" s="41"/>
      <c r="C260" s="206" t="s">
        <v>595</v>
      </c>
      <c r="D260" s="206" t="s">
        <v>160</v>
      </c>
      <c r="E260" s="207" t="s">
        <v>2550</v>
      </c>
      <c r="F260" s="208" t="s">
        <v>2551</v>
      </c>
      <c r="G260" s="209" t="s">
        <v>369</v>
      </c>
      <c r="H260" s="210">
        <v>4</v>
      </c>
      <c r="I260" s="211"/>
      <c r="J260" s="212">
        <f>ROUND(I260*H260,2)</f>
        <v>0</v>
      </c>
      <c r="K260" s="208" t="s">
        <v>19</v>
      </c>
      <c r="L260" s="46"/>
      <c r="M260" s="213" t="s">
        <v>19</v>
      </c>
      <c r="N260" s="214" t="s">
        <v>41</v>
      </c>
      <c r="O260" s="86"/>
      <c r="P260" s="215">
        <f>O260*H260</f>
        <v>0</v>
      </c>
      <c r="Q260" s="215">
        <v>0.00027999999999999998</v>
      </c>
      <c r="R260" s="215">
        <f>Q260*H260</f>
        <v>0.0011199999999999999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266</v>
      </c>
      <c r="AT260" s="217" t="s">
        <v>160</v>
      </c>
      <c r="AU260" s="217" t="s">
        <v>80</v>
      </c>
      <c r="AY260" s="19" t="s">
        <v>158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78</v>
      </c>
      <c r="BK260" s="218">
        <f>ROUND(I260*H260,2)</f>
        <v>0</v>
      </c>
      <c r="BL260" s="19" t="s">
        <v>266</v>
      </c>
      <c r="BM260" s="217" t="s">
        <v>2552</v>
      </c>
    </row>
    <row r="261" s="2" customFormat="1" ht="16.5" customHeight="1">
      <c r="A261" s="40"/>
      <c r="B261" s="41"/>
      <c r="C261" s="206" t="s">
        <v>602</v>
      </c>
      <c r="D261" s="206" t="s">
        <v>160</v>
      </c>
      <c r="E261" s="207" t="s">
        <v>2553</v>
      </c>
      <c r="F261" s="208" t="s">
        <v>2554</v>
      </c>
      <c r="G261" s="209" t="s">
        <v>369</v>
      </c>
      <c r="H261" s="210">
        <v>2</v>
      </c>
      <c r="I261" s="211"/>
      <c r="J261" s="212">
        <f>ROUND(I261*H261,2)</f>
        <v>0</v>
      </c>
      <c r="K261" s="208" t="s">
        <v>19</v>
      </c>
      <c r="L261" s="46"/>
      <c r="M261" s="213" t="s">
        <v>19</v>
      </c>
      <c r="N261" s="214" t="s">
        <v>41</v>
      </c>
      <c r="O261" s="86"/>
      <c r="P261" s="215">
        <f>O261*H261</f>
        <v>0</v>
      </c>
      <c r="Q261" s="215">
        <v>0.00027999999999999998</v>
      </c>
      <c r="R261" s="215">
        <f>Q261*H261</f>
        <v>0.00055999999999999995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266</v>
      </c>
      <c r="AT261" s="217" t="s">
        <v>160</v>
      </c>
      <c r="AU261" s="217" t="s">
        <v>80</v>
      </c>
      <c r="AY261" s="19" t="s">
        <v>158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78</v>
      </c>
      <c r="BK261" s="218">
        <f>ROUND(I261*H261,2)</f>
        <v>0</v>
      </c>
      <c r="BL261" s="19" t="s">
        <v>266</v>
      </c>
      <c r="BM261" s="217" t="s">
        <v>2555</v>
      </c>
    </row>
    <row r="262" s="2" customFormat="1" ht="16.5" customHeight="1">
      <c r="A262" s="40"/>
      <c r="B262" s="41"/>
      <c r="C262" s="206" t="s">
        <v>611</v>
      </c>
      <c r="D262" s="206" t="s">
        <v>160</v>
      </c>
      <c r="E262" s="207" t="s">
        <v>2556</v>
      </c>
      <c r="F262" s="208" t="s">
        <v>2557</v>
      </c>
      <c r="G262" s="209" t="s">
        <v>369</v>
      </c>
      <c r="H262" s="210">
        <v>1</v>
      </c>
      <c r="I262" s="211"/>
      <c r="J262" s="212">
        <f>ROUND(I262*H262,2)</f>
        <v>0</v>
      </c>
      <c r="K262" s="208" t="s">
        <v>19</v>
      </c>
      <c r="L262" s="46"/>
      <c r="M262" s="213" t="s">
        <v>19</v>
      </c>
      <c r="N262" s="214" t="s">
        <v>41</v>
      </c>
      <c r="O262" s="86"/>
      <c r="P262" s="215">
        <f>O262*H262</f>
        <v>0</v>
      </c>
      <c r="Q262" s="215">
        <v>0.00027999999999999998</v>
      </c>
      <c r="R262" s="215">
        <f>Q262*H262</f>
        <v>0.00027999999999999998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266</v>
      </c>
      <c r="AT262" s="217" t="s">
        <v>160</v>
      </c>
      <c r="AU262" s="217" t="s">
        <v>80</v>
      </c>
      <c r="AY262" s="19" t="s">
        <v>158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78</v>
      </c>
      <c r="BK262" s="218">
        <f>ROUND(I262*H262,2)</f>
        <v>0</v>
      </c>
      <c r="BL262" s="19" t="s">
        <v>266</v>
      </c>
      <c r="BM262" s="217" t="s">
        <v>2558</v>
      </c>
    </row>
    <row r="263" s="2" customFormat="1" ht="21.75" customHeight="1">
      <c r="A263" s="40"/>
      <c r="B263" s="41"/>
      <c r="C263" s="206" t="s">
        <v>620</v>
      </c>
      <c r="D263" s="206" t="s">
        <v>160</v>
      </c>
      <c r="E263" s="207" t="s">
        <v>2559</v>
      </c>
      <c r="F263" s="208" t="s">
        <v>2560</v>
      </c>
      <c r="G263" s="209" t="s">
        <v>369</v>
      </c>
      <c r="H263" s="210">
        <v>2</v>
      </c>
      <c r="I263" s="211"/>
      <c r="J263" s="212">
        <f>ROUND(I263*H263,2)</f>
        <v>0</v>
      </c>
      <c r="K263" s="208" t="s">
        <v>164</v>
      </c>
      <c r="L263" s="46"/>
      <c r="M263" s="213" t="s">
        <v>19</v>
      </c>
      <c r="N263" s="214" t="s">
        <v>41</v>
      </c>
      <c r="O263" s="86"/>
      <c r="P263" s="215">
        <f>O263*H263</f>
        <v>0</v>
      </c>
      <c r="Q263" s="215">
        <v>0.00075000000000000002</v>
      </c>
      <c r="R263" s="215">
        <f>Q263*H263</f>
        <v>0.0015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266</v>
      </c>
      <c r="AT263" s="217" t="s">
        <v>160</v>
      </c>
      <c r="AU263" s="217" t="s">
        <v>80</v>
      </c>
      <c r="AY263" s="19" t="s">
        <v>158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78</v>
      </c>
      <c r="BK263" s="218">
        <f>ROUND(I263*H263,2)</f>
        <v>0</v>
      </c>
      <c r="BL263" s="19" t="s">
        <v>266</v>
      </c>
      <c r="BM263" s="217" t="s">
        <v>2561</v>
      </c>
    </row>
    <row r="264" s="2" customFormat="1">
      <c r="A264" s="40"/>
      <c r="B264" s="41"/>
      <c r="C264" s="42"/>
      <c r="D264" s="219" t="s">
        <v>167</v>
      </c>
      <c r="E264" s="42"/>
      <c r="F264" s="220" t="s">
        <v>2562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167</v>
      </c>
      <c r="AU264" s="19" t="s">
        <v>80</v>
      </c>
    </row>
    <row r="265" s="2" customFormat="1" ht="16.5" customHeight="1">
      <c r="A265" s="40"/>
      <c r="B265" s="41"/>
      <c r="C265" s="206" t="s">
        <v>625</v>
      </c>
      <c r="D265" s="206" t="s">
        <v>160</v>
      </c>
      <c r="E265" s="207" t="s">
        <v>2563</v>
      </c>
      <c r="F265" s="208" t="s">
        <v>2564</v>
      </c>
      <c r="G265" s="209" t="s">
        <v>369</v>
      </c>
      <c r="H265" s="210">
        <v>2</v>
      </c>
      <c r="I265" s="211"/>
      <c r="J265" s="212">
        <f>ROUND(I265*H265,2)</f>
        <v>0</v>
      </c>
      <c r="K265" s="208" t="s">
        <v>19</v>
      </c>
      <c r="L265" s="46"/>
      <c r="M265" s="213" t="s">
        <v>19</v>
      </c>
      <c r="N265" s="214" t="s">
        <v>41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266</v>
      </c>
      <c r="AT265" s="217" t="s">
        <v>160</v>
      </c>
      <c r="AU265" s="217" t="s">
        <v>80</v>
      </c>
      <c r="AY265" s="19" t="s">
        <v>158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78</v>
      </c>
      <c r="BK265" s="218">
        <f>ROUND(I265*H265,2)</f>
        <v>0</v>
      </c>
      <c r="BL265" s="19" t="s">
        <v>266</v>
      </c>
      <c r="BM265" s="217" t="s">
        <v>2565</v>
      </c>
    </row>
    <row r="266" s="2" customFormat="1" ht="16.5" customHeight="1">
      <c r="A266" s="40"/>
      <c r="B266" s="41"/>
      <c r="C266" s="206" t="s">
        <v>630</v>
      </c>
      <c r="D266" s="206" t="s">
        <v>160</v>
      </c>
      <c r="E266" s="207" t="s">
        <v>2566</v>
      </c>
      <c r="F266" s="208" t="s">
        <v>2567</v>
      </c>
      <c r="G266" s="209" t="s">
        <v>369</v>
      </c>
      <c r="H266" s="210">
        <v>1</v>
      </c>
      <c r="I266" s="211"/>
      <c r="J266" s="212">
        <f>ROUND(I266*H266,2)</f>
        <v>0</v>
      </c>
      <c r="K266" s="208" t="s">
        <v>19</v>
      </c>
      <c r="L266" s="46"/>
      <c r="M266" s="213" t="s">
        <v>19</v>
      </c>
      <c r="N266" s="214" t="s">
        <v>41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266</v>
      </c>
      <c r="AT266" s="217" t="s">
        <v>160</v>
      </c>
      <c r="AU266" s="217" t="s">
        <v>80</v>
      </c>
      <c r="AY266" s="19" t="s">
        <v>158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78</v>
      </c>
      <c r="BK266" s="218">
        <f>ROUND(I266*H266,2)</f>
        <v>0</v>
      </c>
      <c r="BL266" s="19" t="s">
        <v>266</v>
      </c>
      <c r="BM266" s="217" t="s">
        <v>2568</v>
      </c>
    </row>
    <row r="267" s="2" customFormat="1" ht="24.15" customHeight="1">
      <c r="A267" s="40"/>
      <c r="B267" s="41"/>
      <c r="C267" s="206" t="s">
        <v>637</v>
      </c>
      <c r="D267" s="206" t="s">
        <v>160</v>
      </c>
      <c r="E267" s="207" t="s">
        <v>2569</v>
      </c>
      <c r="F267" s="208" t="s">
        <v>2570</v>
      </c>
      <c r="G267" s="209" t="s">
        <v>236</v>
      </c>
      <c r="H267" s="210">
        <v>0.67300000000000004</v>
      </c>
      <c r="I267" s="211"/>
      <c r="J267" s="212">
        <f>ROUND(I267*H267,2)</f>
        <v>0</v>
      </c>
      <c r="K267" s="208" t="s">
        <v>164</v>
      </c>
      <c r="L267" s="46"/>
      <c r="M267" s="213" t="s">
        <v>19</v>
      </c>
      <c r="N267" s="214" t="s">
        <v>41</v>
      </c>
      <c r="O267" s="86"/>
      <c r="P267" s="215">
        <f>O267*H267</f>
        <v>0</v>
      </c>
      <c r="Q267" s="215">
        <v>0</v>
      </c>
      <c r="R267" s="215">
        <f>Q267*H267</f>
        <v>0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266</v>
      </c>
      <c r="AT267" s="217" t="s">
        <v>160</v>
      </c>
      <c r="AU267" s="217" t="s">
        <v>80</v>
      </c>
      <c r="AY267" s="19" t="s">
        <v>158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78</v>
      </c>
      <c r="BK267" s="218">
        <f>ROUND(I267*H267,2)</f>
        <v>0</v>
      </c>
      <c r="BL267" s="19" t="s">
        <v>266</v>
      </c>
      <c r="BM267" s="217" t="s">
        <v>2571</v>
      </c>
    </row>
    <row r="268" s="2" customFormat="1">
      <c r="A268" s="40"/>
      <c r="B268" s="41"/>
      <c r="C268" s="42"/>
      <c r="D268" s="219" t="s">
        <v>167</v>
      </c>
      <c r="E268" s="42"/>
      <c r="F268" s="220" t="s">
        <v>2572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167</v>
      </c>
      <c r="AU268" s="19" t="s">
        <v>80</v>
      </c>
    </row>
    <row r="269" s="12" customFormat="1" ht="22.8" customHeight="1">
      <c r="A269" s="12"/>
      <c r="B269" s="190"/>
      <c r="C269" s="191"/>
      <c r="D269" s="192" t="s">
        <v>69</v>
      </c>
      <c r="E269" s="204" t="s">
        <v>2573</v>
      </c>
      <c r="F269" s="204" t="s">
        <v>2574</v>
      </c>
      <c r="G269" s="191"/>
      <c r="H269" s="191"/>
      <c r="I269" s="194"/>
      <c r="J269" s="205">
        <f>BK269</f>
        <v>0</v>
      </c>
      <c r="K269" s="191"/>
      <c r="L269" s="196"/>
      <c r="M269" s="197"/>
      <c r="N269" s="198"/>
      <c r="O269" s="198"/>
      <c r="P269" s="199">
        <f>SUM(P270:P276)</f>
        <v>0</v>
      </c>
      <c r="Q269" s="198"/>
      <c r="R269" s="199">
        <f>SUM(R270:R276)</f>
        <v>0.1628</v>
      </c>
      <c r="S269" s="198"/>
      <c r="T269" s="200">
        <f>SUM(T270:T276)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80</v>
      </c>
      <c r="AT269" s="202" t="s">
        <v>69</v>
      </c>
      <c r="AU269" s="202" t="s">
        <v>78</v>
      </c>
      <c r="AY269" s="201" t="s">
        <v>158</v>
      </c>
      <c r="BK269" s="203">
        <f>SUM(BK270:BK276)</f>
        <v>0</v>
      </c>
    </row>
    <row r="270" s="2" customFormat="1" ht="24.15" customHeight="1">
      <c r="A270" s="40"/>
      <c r="B270" s="41"/>
      <c r="C270" s="206" t="s">
        <v>644</v>
      </c>
      <c r="D270" s="206" t="s">
        <v>160</v>
      </c>
      <c r="E270" s="207" t="s">
        <v>2575</v>
      </c>
      <c r="F270" s="208" t="s">
        <v>2576</v>
      </c>
      <c r="G270" s="209" t="s">
        <v>1194</v>
      </c>
      <c r="H270" s="210">
        <v>8</v>
      </c>
      <c r="I270" s="211"/>
      <c r="J270" s="212">
        <f>ROUND(I270*H270,2)</f>
        <v>0</v>
      </c>
      <c r="K270" s="208" t="s">
        <v>164</v>
      </c>
      <c r="L270" s="46"/>
      <c r="M270" s="213" t="s">
        <v>19</v>
      </c>
      <c r="N270" s="214" t="s">
        <v>41</v>
      </c>
      <c r="O270" s="86"/>
      <c r="P270" s="215">
        <f>O270*H270</f>
        <v>0</v>
      </c>
      <c r="Q270" s="215">
        <v>0.019349999999999999</v>
      </c>
      <c r="R270" s="215">
        <f>Q270*H270</f>
        <v>0.15479999999999999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266</v>
      </c>
      <c r="AT270" s="217" t="s">
        <v>160</v>
      </c>
      <c r="AU270" s="217" t="s">
        <v>80</v>
      </c>
      <c r="AY270" s="19" t="s">
        <v>158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78</v>
      </c>
      <c r="BK270" s="218">
        <f>ROUND(I270*H270,2)</f>
        <v>0</v>
      </c>
      <c r="BL270" s="19" t="s">
        <v>266</v>
      </c>
      <c r="BM270" s="217" t="s">
        <v>2577</v>
      </c>
    </row>
    <row r="271" s="2" customFormat="1">
      <c r="A271" s="40"/>
      <c r="B271" s="41"/>
      <c r="C271" s="42"/>
      <c r="D271" s="219" t="s">
        <v>167</v>
      </c>
      <c r="E271" s="42"/>
      <c r="F271" s="220" t="s">
        <v>2578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167</v>
      </c>
      <c r="AU271" s="19" t="s">
        <v>80</v>
      </c>
    </row>
    <row r="272" s="2" customFormat="1" ht="16.5" customHeight="1">
      <c r="A272" s="40"/>
      <c r="B272" s="41"/>
      <c r="C272" s="206" t="s">
        <v>654</v>
      </c>
      <c r="D272" s="206" t="s">
        <v>160</v>
      </c>
      <c r="E272" s="207" t="s">
        <v>2579</v>
      </c>
      <c r="F272" s="208" t="s">
        <v>2580</v>
      </c>
      <c r="G272" s="209" t="s">
        <v>1194</v>
      </c>
      <c r="H272" s="210">
        <v>8</v>
      </c>
      <c r="I272" s="211"/>
      <c r="J272" s="212">
        <f>ROUND(I272*H272,2)</f>
        <v>0</v>
      </c>
      <c r="K272" s="208" t="s">
        <v>164</v>
      </c>
      <c r="L272" s="46"/>
      <c r="M272" s="213" t="s">
        <v>19</v>
      </c>
      <c r="N272" s="214" t="s">
        <v>41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266</v>
      </c>
      <c r="AT272" s="217" t="s">
        <v>160</v>
      </c>
      <c r="AU272" s="217" t="s">
        <v>80</v>
      </c>
      <c r="AY272" s="19" t="s">
        <v>158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78</v>
      </c>
      <c r="BK272" s="218">
        <f>ROUND(I272*H272,2)</f>
        <v>0</v>
      </c>
      <c r="BL272" s="19" t="s">
        <v>266</v>
      </c>
      <c r="BM272" s="217" t="s">
        <v>2581</v>
      </c>
    </row>
    <row r="273" s="2" customFormat="1">
      <c r="A273" s="40"/>
      <c r="B273" s="41"/>
      <c r="C273" s="42"/>
      <c r="D273" s="219" t="s">
        <v>167</v>
      </c>
      <c r="E273" s="42"/>
      <c r="F273" s="220" t="s">
        <v>2582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167</v>
      </c>
      <c r="AU273" s="19" t="s">
        <v>80</v>
      </c>
    </row>
    <row r="274" s="2" customFormat="1" ht="16.5" customHeight="1">
      <c r="A274" s="40"/>
      <c r="B274" s="41"/>
      <c r="C274" s="257" t="s">
        <v>660</v>
      </c>
      <c r="D274" s="257" t="s">
        <v>261</v>
      </c>
      <c r="E274" s="258" t="s">
        <v>2583</v>
      </c>
      <c r="F274" s="259" t="s">
        <v>2584</v>
      </c>
      <c r="G274" s="260" t="s">
        <v>369</v>
      </c>
      <c r="H274" s="261">
        <v>8</v>
      </c>
      <c r="I274" s="262"/>
      <c r="J274" s="263">
        <f>ROUND(I274*H274,2)</f>
        <v>0</v>
      </c>
      <c r="K274" s="259" t="s">
        <v>164</v>
      </c>
      <c r="L274" s="264"/>
      <c r="M274" s="265" t="s">
        <v>19</v>
      </c>
      <c r="N274" s="266" t="s">
        <v>41</v>
      </c>
      <c r="O274" s="86"/>
      <c r="P274" s="215">
        <f>O274*H274</f>
        <v>0</v>
      </c>
      <c r="Q274" s="215">
        <v>0.001</v>
      </c>
      <c r="R274" s="215">
        <f>Q274*H274</f>
        <v>0.0080000000000000002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360</v>
      </c>
      <c r="AT274" s="217" t="s">
        <v>261</v>
      </c>
      <c r="AU274" s="217" t="s">
        <v>80</v>
      </c>
      <c r="AY274" s="19" t="s">
        <v>158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78</v>
      </c>
      <c r="BK274" s="218">
        <f>ROUND(I274*H274,2)</f>
        <v>0</v>
      </c>
      <c r="BL274" s="19" t="s">
        <v>266</v>
      </c>
      <c r="BM274" s="217" t="s">
        <v>2585</v>
      </c>
    </row>
    <row r="275" s="2" customFormat="1" ht="24.15" customHeight="1">
      <c r="A275" s="40"/>
      <c r="B275" s="41"/>
      <c r="C275" s="206" t="s">
        <v>666</v>
      </c>
      <c r="D275" s="206" t="s">
        <v>160</v>
      </c>
      <c r="E275" s="207" t="s">
        <v>2586</v>
      </c>
      <c r="F275" s="208" t="s">
        <v>2587</v>
      </c>
      <c r="G275" s="209" t="s">
        <v>236</v>
      </c>
      <c r="H275" s="210">
        <v>0.16300000000000001</v>
      </c>
      <c r="I275" s="211"/>
      <c r="J275" s="212">
        <f>ROUND(I275*H275,2)</f>
        <v>0</v>
      </c>
      <c r="K275" s="208" t="s">
        <v>164</v>
      </c>
      <c r="L275" s="46"/>
      <c r="M275" s="213" t="s">
        <v>19</v>
      </c>
      <c r="N275" s="214" t="s">
        <v>41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266</v>
      </c>
      <c r="AT275" s="217" t="s">
        <v>160</v>
      </c>
      <c r="AU275" s="217" t="s">
        <v>80</v>
      </c>
      <c r="AY275" s="19" t="s">
        <v>158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78</v>
      </c>
      <c r="BK275" s="218">
        <f>ROUND(I275*H275,2)</f>
        <v>0</v>
      </c>
      <c r="BL275" s="19" t="s">
        <v>266</v>
      </c>
      <c r="BM275" s="217" t="s">
        <v>2588</v>
      </c>
    </row>
    <row r="276" s="2" customFormat="1">
      <c r="A276" s="40"/>
      <c r="B276" s="41"/>
      <c r="C276" s="42"/>
      <c r="D276" s="219" t="s">
        <v>167</v>
      </c>
      <c r="E276" s="42"/>
      <c r="F276" s="220" t="s">
        <v>2589</v>
      </c>
      <c r="G276" s="42"/>
      <c r="H276" s="42"/>
      <c r="I276" s="221"/>
      <c r="J276" s="42"/>
      <c r="K276" s="42"/>
      <c r="L276" s="46"/>
      <c r="M276" s="271"/>
      <c r="N276" s="272"/>
      <c r="O276" s="273"/>
      <c r="P276" s="273"/>
      <c r="Q276" s="273"/>
      <c r="R276" s="273"/>
      <c r="S276" s="273"/>
      <c r="T276" s="274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167</v>
      </c>
      <c r="AU276" s="19" t="s">
        <v>80</v>
      </c>
    </row>
    <row r="277" s="2" customFormat="1" ht="6.96" customHeight="1">
      <c r="A277" s="40"/>
      <c r="B277" s="61"/>
      <c r="C277" s="62"/>
      <c r="D277" s="62"/>
      <c r="E277" s="62"/>
      <c r="F277" s="62"/>
      <c r="G277" s="62"/>
      <c r="H277" s="62"/>
      <c r="I277" s="62"/>
      <c r="J277" s="62"/>
      <c r="K277" s="62"/>
      <c r="L277" s="46"/>
      <c r="M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</row>
  </sheetData>
  <sheetProtection sheet="1" autoFilter="0" formatColumns="0" formatRows="0" objects="1" scenarios="1" spinCount="100000" saltValue="cR4eVsDO5Y3YmHmC35Cgnb/nijYTvWpBAWJbqn0f5CzAJ3TGxZ20VpywrJlGcF25nxAIj3t0hsIMzCiy0PZNSg==" hashValue="XmKiQ+g4LqwCVgx0PKbsHPxzr+OGLCRHwXKX7PuaBPCbrCWOf4tM/imXM678bKEiTmJlF/tTlmc5iW78YNpVxg==" algorithmName="SHA-512" password="CC35"/>
  <autoFilter ref="C91:K276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1/131251104"/>
    <hyperlink ref="F100" r:id="rId2" display="https://podminky.urs.cz/item/CS_URS_2025_01/132254102"/>
    <hyperlink ref="F107" r:id="rId3" display="https://podminky.urs.cz/item/CS_URS_2025_01/162751117"/>
    <hyperlink ref="F111" r:id="rId4" display="https://podminky.urs.cz/item/CS_URS_2025_01/162751119"/>
    <hyperlink ref="F114" r:id="rId5" display="https://podminky.urs.cz/item/CS_URS_2025_01/171201221"/>
    <hyperlink ref="F117" r:id="rId6" display="https://podminky.urs.cz/item/CS_URS_2025_01/162251102"/>
    <hyperlink ref="F121" r:id="rId7" display="https://podminky.urs.cz/item/CS_URS_2025_01/167151101"/>
    <hyperlink ref="F123" r:id="rId8" display="https://podminky.urs.cz/item/CS_URS_2025_01/174151101"/>
    <hyperlink ref="F127" r:id="rId9" display="https://podminky.urs.cz/item/CS_URS_2025_01/174111101"/>
    <hyperlink ref="F132" r:id="rId10" display="https://podminky.urs.cz/item/CS_URS_2025_01/213141111"/>
    <hyperlink ref="F138" r:id="rId11" display="https://podminky.urs.cz/item/CS_URS_2025_01/382411215"/>
    <hyperlink ref="F141" r:id="rId12" display="https://podminky.urs.cz/item/CS_URS_2025_01/451573111"/>
    <hyperlink ref="F148" r:id="rId13" display="https://podminky.urs.cz/item/CS_URS_2025_01/452311141"/>
    <hyperlink ref="F153" r:id="rId14" display="https://podminky.urs.cz/item/CS_URS_2025_01/871313121"/>
    <hyperlink ref="F158" r:id="rId15" display="https://podminky.urs.cz/item/CS_URS_2025_01/894811137"/>
    <hyperlink ref="F161" r:id="rId16" display="https://podminky.urs.cz/item/CS_URS_2025_01/998276101"/>
    <hyperlink ref="F165" r:id="rId17" display="https://podminky.urs.cz/item/CS_URS_2025_01/713463111"/>
    <hyperlink ref="F173" r:id="rId18" display="https://podminky.urs.cz/item/CS_URS_2025_01/998713102"/>
    <hyperlink ref="F176" r:id="rId19" display="https://podminky.urs.cz/item/CS_URS_2025_01/721174025"/>
    <hyperlink ref="F179" r:id="rId20" display="https://podminky.urs.cz/item/CS_URS_2025_01/721174043"/>
    <hyperlink ref="F182" r:id="rId21" display="https://podminky.urs.cz/item/CS_URS_2025_01/721174044"/>
    <hyperlink ref="F185" r:id="rId22" display="https://podminky.urs.cz/item/CS_URS_2025_01/721211521"/>
    <hyperlink ref="F187" r:id="rId23" display="https://podminky.urs.cz/item/CS_URS_2025_01/721242105"/>
    <hyperlink ref="F190" r:id="rId24" display="https://podminky.urs.cz/item/CS_URS_2025_01/721290111"/>
    <hyperlink ref="F193" r:id="rId25" display="https://podminky.urs.cz/item/CS_URS_2025_01/721290113"/>
    <hyperlink ref="F197" r:id="rId26" display="https://podminky.urs.cz/item/CS_URS_2024_01/953731113"/>
    <hyperlink ref="F200" r:id="rId27" display="https://podminky.urs.cz/item/CS_URS_2025_01/953731311"/>
    <hyperlink ref="F203" r:id="rId28" display="https://podminky.urs.cz/item/CS_URS_2025_01/998721102"/>
    <hyperlink ref="F206" r:id="rId29" display="https://podminky.urs.cz/item/CS_URS_2025_01/722174022"/>
    <hyperlink ref="F209" r:id="rId30" display="https://podminky.urs.cz/item/CS_URS_2025_01/722174023"/>
    <hyperlink ref="F212" r:id="rId31" display="https://podminky.urs.cz/item/CS_URS_2025_01/722174024"/>
    <hyperlink ref="F215" r:id="rId32" display="https://podminky.urs.cz/item/CS_URS_2025_01/722224151"/>
    <hyperlink ref="F217" r:id="rId33" display="https://podminky.urs.cz/item/CS_URS_2025_01/722231142"/>
    <hyperlink ref="F220" r:id="rId34" display="https://podminky.urs.cz/item/CS_URS_2025_01/722290246"/>
    <hyperlink ref="F222" r:id="rId35" display="https://podminky.urs.cz/item/CS_URS_2025_01/998722102"/>
    <hyperlink ref="F225" r:id="rId36" display="https://podminky.urs.cz/item/CS_URS_2025_01/725112015"/>
    <hyperlink ref="F227" r:id="rId37" display="https://podminky.urs.cz/item/CS_URS_2025_01/725112022"/>
    <hyperlink ref="F229" r:id="rId38" display="https://podminky.urs.cz/item/CS_URS_2025_01/725119131"/>
    <hyperlink ref="F233" r:id="rId39" display="https://podminky.urs.cz/item/CS_URS_2025_01/725211602"/>
    <hyperlink ref="F235" r:id="rId40" display="https://podminky.urs.cz/item/CS_URS_2025_01/725211603"/>
    <hyperlink ref="F237" r:id="rId41" display="https://podminky.urs.cz/item/CS_URS_2025_01/725214151"/>
    <hyperlink ref="F239" r:id="rId42" display="https://podminky.urs.cz/item/CS_URS_2025_01/725241112"/>
    <hyperlink ref="F241" r:id="rId43" display="https://podminky.urs.cz/item/CS_URS_2025_01/725244624"/>
    <hyperlink ref="F243" r:id="rId44" display="https://podminky.urs.cz/item/CS_URS_2025_01/725311121"/>
    <hyperlink ref="F245" r:id="rId45" display="https://podminky.urs.cz/item/CS_URS_2025_01/725331111"/>
    <hyperlink ref="F247" r:id="rId46" display="https://podminky.urs.cz/item/CS_URS_2025_01/725532220"/>
    <hyperlink ref="F249" r:id="rId47" display="https://podminky.urs.cz/item/CS_URS_2025_01/725821329"/>
    <hyperlink ref="F251" r:id="rId48" display="https://podminky.urs.cz/item/CS_URS_2025_01/725822613"/>
    <hyperlink ref="F253" r:id="rId49" display="https://podminky.urs.cz/item/CS_URS_2025_01/725823122"/>
    <hyperlink ref="F255" r:id="rId50" display="https://podminky.urs.cz/item/CS_URS_2025_01/725841312"/>
    <hyperlink ref="F257" r:id="rId51" display="https://podminky.urs.cz/item/CS_URS_2025_01/725861102"/>
    <hyperlink ref="F259" r:id="rId52" display="https://podminky.urs.cz/item/CS_URS_2025_01/725862103"/>
    <hyperlink ref="F264" r:id="rId53" display="https://podminky.urs.cz/item/CS_URS_2025_01/725865311"/>
    <hyperlink ref="F268" r:id="rId54" display="https://podminky.urs.cz/item/CS_URS_2025_01/998725102"/>
    <hyperlink ref="F271" r:id="rId55" display="https://podminky.urs.cz/item/CS_URS_2025_01/726121001"/>
    <hyperlink ref="F273" r:id="rId56" display="https://podminky.urs.cz/item/CS_URS_2025_01/726191011"/>
    <hyperlink ref="F276" r:id="rId57" display="https://podminky.urs.cz/item/CS_URS_2025_01/998726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objektu Jiráskova 602/3, 268 01 Hořovice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2590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Městský úřad Hořovice, Palackého náměstí 2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ROUND((SUM(BE85:BE264)),  2)</f>
        <v>0</v>
      </c>
      <c r="G33" s="40"/>
      <c r="H33" s="40"/>
      <c r="I33" s="150">
        <v>0.20999999999999999</v>
      </c>
      <c r="J33" s="149">
        <f>ROUND(((SUM(BE85:BE264))*I33),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ROUND((SUM(BF85:BF264)),  2)</f>
        <v>0</v>
      </c>
      <c r="G34" s="40"/>
      <c r="H34" s="40"/>
      <c r="I34" s="150">
        <v>0.12</v>
      </c>
      <c r="J34" s="149">
        <f>ROUND(((SUM(BF85:BF264))*I34),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ROUND((SUM(BG85:BG264)),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ROUND((SUM(BH85:BH264)),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ROUND((SUM(BI85:BI264)),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objektu Jiráskova 602/3, 268 01 Hořovice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Silnoproudá elektrotechnika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Městský úřad Hořovice, Palackého náměstí 2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121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2591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2592</v>
      </c>
      <c r="E62" s="170"/>
      <c r="F62" s="170"/>
      <c r="G62" s="170"/>
      <c r="H62" s="170"/>
      <c r="I62" s="170"/>
      <c r="J62" s="171">
        <f>J243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2593</v>
      </c>
      <c r="E63" s="176"/>
      <c r="F63" s="176"/>
      <c r="G63" s="176"/>
      <c r="H63" s="176"/>
      <c r="I63" s="176"/>
      <c r="J63" s="177">
        <f>J244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2594</v>
      </c>
      <c r="E64" s="176"/>
      <c r="F64" s="176"/>
      <c r="G64" s="176"/>
      <c r="H64" s="176"/>
      <c r="I64" s="176"/>
      <c r="J64" s="177">
        <f>J251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2595</v>
      </c>
      <c r="E65" s="170"/>
      <c r="F65" s="170"/>
      <c r="G65" s="170"/>
      <c r="H65" s="170"/>
      <c r="I65" s="170"/>
      <c r="J65" s="171">
        <f>J257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143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Stavební úpravy objektu Jiráskova 602/3, 268 01 Hořovice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03 - Silnoproudá elektrotechnika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28. 4. 2025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Městský úřad Hořovice, Palackého náměstí 2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33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144</v>
      </c>
      <c r="D84" s="182" t="s">
        <v>55</v>
      </c>
      <c r="E84" s="182" t="s">
        <v>51</v>
      </c>
      <c r="F84" s="182" t="s">
        <v>52</v>
      </c>
      <c r="G84" s="182" t="s">
        <v>145</v>
      </c>
      <c r="H84" s="182" t="s">
        <v>146</v>
      </c>
      <c r="I84" s="182" t="s">
        <v>147</v>
      </c>
      <c r="J84" s="182" t="s">
        <v>110</v>
      </c>
      <c r="K84" s="183" t="s">
        <v>148</v>
      </c>
      <c r="L84" s="184"/>
      <c r="M84" s="94" t="s">
        <v>19</v>
      </c>
      <c r="N84" s="95" t="s">
        <v>40</v>
      </c>
      <c r="O84" s="95" t="s">
        <v>149</v>
      </c>
      <c r="P84" s="95" t="s">
        <v>150</v>
      </c>
      <c r="Q84" s="95" t="s">
        <v>151</v>
      </c>
      <c r="R84" s="95" t="s">
        <v>152</v>
      </c>
      <c r="S84" s="95" t="s">
        <v>153</v>
      </c>
      <c r="T84" s="96" t="s">
        <v>154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155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P86+P243+P257</f>
        <v>0</v>
      </c>
      <c r="Q85" s="98"/>
      <c r="R85" s="187">
        <f>R86+R243+R257</f>
        <v>0.66389600000000004</v>
      </c>
      <c r="S85" s="98"/>
      <c r="T85" s="188">
        <f>T86+T243+T257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69</v>
      </c>
      <c r="AU85" s="19" t="s">
        <v>111</v>
      </c>
      <c r="BK85" s="189">
        <f>BK86+BK243+BK257</f>
        <v>0</v>
      </c>
    </row>
    <row r="86" s="12" customFormat="1" ht="25.92" customHeight="1">
      <c r="A86" s="12"/>
      <c r="B86" s="190"/>
      <c r="C86" s="191"/>
      <c r="D86" s="192" t="s">
        <v>69</v>
      </c>
      <c r="E86" s="193" t="s">
        <v>982</v>
      </c>
      <c r="F86" s="193" t="s">
        <v>983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</f>
        <v>0</v>
      </c>
      <c r="Q86" s="198"/>
      <c r="R86" s="199">
        <f>R87</f>
        <v>0.64071200000000006</v>
      </c>
      <c r="S86" s="198"/>
      <c r="T86" s="200">
        <f>T87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80</v>
      </c>
      <c r="AT86" s="202" t="s">
        <v>69</v>
      </c>
      <c r="AU86" s="202" t="s">
        <v>70</v>
      </c>
      <c r="AY86" s="201" t="s">
        <v>158</v>
      </c>
      <c r="BK86" s="203">
        <f>BK87</f>
        <v>0</v>
      </c>
    </row>
    <row r="87" s="12" customFormat="1" ht="22.8" customHeight="1">
      <c r="A87" s="12"/>
      <c r="B87" s="190"/>
      <c r="C87" s="191"/>
      <c r="D87" s="192" t="s">
        <v>69</v>
      </c>
      <c r="E87" s="204" t="s">
        <v>2596</v>
      </c>
      <c r="F87" s="204" t="s">
        <v>2597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SUM(P88:P242)</f>
        <v>0</v>
      </c>
      <c r="Q87" s="198"/>
      <c r="R87" s="199">
        <f>SUM(R88:R242)</f>
        <v>0.64071200000000006</v>
      </c>
      <c r="S87" s="198"/>
      <c r="T87" s="200">
        <f>SUM(T88:T242)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69</v>
      </c>
      <c r="AU87" s="202" t="s">
        <v>78</v>
      </c>
      <c r="AY87" s="201" t="s">
        <v>158</v>
      </c>
      <c r="BK87" s="203">
        <f>SUM(BK88:BK242)</f>
        <v>0</v>
      </c>
    </row>
    <row r="88" s="2" customFormat="1" ht="24.15" customHeight="1">
      <c r="A88" s="40"/>
      <c r="B88" s="41"/>
      <c r="C88" s="206" t="s">
        <v>78</v>
      </c>
      <c r="D88" s="206" t="s">
        <v>160</v>
      </c>
      <c r="E88" s="207" t="s">
        <v>2598</v>
      </c>
      <c r="F88" s="208" t="s">
        <v>2599</v>
      </c>
      <c r="G88" s="209" t="s">
        <v>369</v>
      </c>
      <c r="H88" s="210">
        <v>140</v>
      </c>
      <c r="I88" s="211"/>
      <c r="J88" s="212">
        <f>ROUND(I88*H88,2)</f>
        <v>0</v>
      </c>
      <c r="K88" s="208" t="s">
        <v>164</v>
      </c>
      <c r="L88" s="46"/>
      <c r="M88" s="213" t="s">
        <v>19</v>
      </c>
      <c r="N88" s="214" t="s">
        <v>41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266</v>
      </c>
      <c r="AT88" s="217" t="s">
        <v>160</v>
      </c>
      <c r="AU88" s="217" t="s">
        <v>80</v>
      </c>
      <c r="AY88" s="19" t="s">
        <v>158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78</v>
      </c>
      <c r="BK88" s="218">
        <f>ROUND(I88*H88,2)</f>
        <v>0</v>
      </c>
      <c r="BL88" s="19" t="s">
        <v>266</v>
      </c>
      <c r="BM88" s="217" t="s">
        <v>2600</v>
      </c>
    </row>
    <row r="89" s="2" customFormat="1">
      <c r="A89" s="40"/>
      <c r="B89" s="41"/>
      <c r="C89" s="42"/>
      <c r="D89" s="219" t="s">
        <v>167</v>
      </c>
      <c r="E89" s="42"/>
      <c r="F89" s="220" t="s">
        <v>2601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167</v>
      </c>
      <c r="AU89" s="19" t="s">
        <v>80</v>
      </c>
    </row>
    <row r="90" s="2" customFormat="1" ht="16.5" customHeight="1">
      <c r="A90" s="40"/>
      <c r="B90" s="41"/>
      <c r="C90" s="257" t="s">
        <v>80</v>
      </c>
      <c r="D90" s="257" t="s">
        <v>261</v>
      </c>
      <c r="E90" s="258" t="s">
        <v>2602</v>
      </c>
      <c r="F90" s="259" t="s">
        <v>2603</v>
      </c>
      <c r="G90" s="260" t="s">
        <v>369</v>
      </c>
      <c r="H90" s="261">
        <v>140</v>
      </c>
      <c r="I90" s="262"/>
      <c r="J90" s="263">
        <f>ROUND(I90*H90,2)</f>
        <v>0</v>
      </c>
      <c r="K90" s="259" t="s">
        <v>19</v>
      </c>
      <c r="L90" s="264"/>
      <c r="M90" s="265" t="s">
        <v>19</v>
      </c>
      <c r="N90" s="266" t="s">
        <v>41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360</v>
      </c>
      <c r="AT90" s="217" t="s">
        <v>261</v>
      </c>
      <c r="AU90" s="217" t="s">
        <v>80</v>
      </c>
      <c r="AY90" s="19" t="s">
        <v>158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78</v>
      </c>
      <c r="BK90" s="218">
        <f>ROUND(I90*H90,2)</f>
        <v>0</v>
      </c>
      <c r="BL90" s="19" t="s">
        <v>266</v>
      </c>
      <c r="BM90" s="217" t="s">
        <v>2604</v>
      </c>
    </row>
    <row r="91" s="2" customFormat="1" ht="33" customHeight="1">
      <c r="A91" s="40"/>
      <c r="B91" s="41"/>
      <c r="C91" s="206" t="s">
        <v>180</v>
      </c>
      <c r="D91" s="206" t="s">
        <v>160</v>
      </c>
      <c r="E91" s="207" t="s">
        <v>2605</v>
      </c>
      <c r="F91" s="208" t="s">
        <v>2606</v>
      </c>
      <c r="G91" s="209" t="s">
        <v>249</v>
      </c>
      <c r="H91" s="210">
        <v>170</v>
      </c>
      <c r="I91" s="211"/>
      <c r="J91" s="212">
        <f>ROUND(I91*H91,2)</f>
        <v>0</v>
      </c>
      <c r="K91" s="208" t="s">
        <v>164</v>
      </c>
      <c r="L91" s="46"/>
      <c r="M91" s="213" t="s">
        <v>19</v>
      </c>
      <c r="N91" s="214" t="s">
        <v>41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266</v>
      </c>
      <c r="AT91" s="217" t="s">
        <v>160</v>
      </c>
      <c r="AU91" s="217" t="s">
        <v>80</v>
      </c>
      <c r="AY91" s="19" t="s">
        <v>158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78</v>
      </c>
      <c r="BK91" s="218">
        <f>ROUND(I91*H91,2)</f>
        <v>0</v>
      </c>
      <c r="BL91" s="19" t="s">
        <v>266</v>
      </c>
      <c r="BM91" s="217" t="s">
        <v>2607</v>
      </c>
    </row>
    <row r="92" s="2" customFormat="1">
      <c r="A92" s="40"/>
      <c r="B92" s="41"/>
      <c r="C92" s="42"/>
      <c r="D92" s="219" t="s">
        <v>167</v>
      </c>
      <c r="E92" s="42"/>
      <c r="F92" s="220" t="s">
        <v>2608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167</v>
      </c>
      <c r="AU92" s="19" t="s">
        <v>80</v>
      </c>
    </row>
    <row r="93" s="2" customFormat="1" ht="16.5" customHeight="1">
      <c r="A93" s="40"/>
      <c r="B93" s="41"/>
      <c r="C93" s="257" t="s">
        <v>165</v>
      </c>
      <c r="D93" s="257" t="s">
        <v>261</v>
      </c>
      <c r="E93" s="258" t="s">
        <v>2609</v>
      </c>
      <c r="F93" s="259" t="s">
        <v>2610</v>
      </c>
      <c r="G93" s="260" t="s">
        <v>249</v>
      </c>
      <c r="H93" s="261">
        <v>156.80000000000001</v>
      </c>
      <c r="I93" s="262"/>
      <c r="J93" s="263">
        <f>ROUND(I93*H93,2)</f>
        <v>0</v>
      </c>
      <c r="K93" s="259" t="s">
        <v>164</v>
      </c>
      <c r="L93" s="264"/>
      <c r="M93" s="265" t="s">
        <v>19</v>
      </c>
      <c r="N93" s="266" t="s">
        <v>41</v>
      </c>
      <c r="O93" s="86"/>
      <c r="P93" s="215">
        <f>O93*H93</f>
        <v>0</v>
      </c>
      <c r="Q93" s="215">
        <v>6.9999999999999994E-05</v>
      </c>
      <c r="R93" s="215">
        <f>Q93*H93</f>
        <v>0.010976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360</v>
      </c>
      <c r="AT93" s="217" t="s">
        <v>261</v>
      </c>
      <c r="AU93" s="217" t="s">
        <v>80</v>
      </c>
      <c r="AY93" s="19" t="s">
        <v>158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266</v>
      </c>
      <c r="BM93" s="217" t="s">
        <v>2611</v>
      </c>
    </row>
    <row r="94" s="14" customFormat="1">
      <c r="A94" s="14"/>
      <c r="B94" s="235"/>
      <c r="C94" s="236"/>
      <c r="D94" s="226" t="s">
        <v>169</v>
      </c>
      <c r="E94" s="237" t="s">
        <v>19</v>
      </c>
      <c r="F94" s="238" t="s">
        <v>1092</v>
      </c>
      <c r="G94" s="236"/>
      <c r="H94" s="239">
        <v>140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169</v>
      </c>
      <c r="AU94" s="245" t="s">
        <v>80</v>
      </c>
      <c r="AV94" s="14" t="s">
        <v>80</v>
      </c>
      <c r="AW94" s="14" t="s">
        <v>32</v>
      </c>
      <c r="AX94" s="14" t="s">
        <v>78</v>
      </c>
      <c r="AY94" s="245" t="s">
        <v>158</v>
      </c>
    </row>
    <row r="95" s="14" customFormat="1">
      <c r="A95" s="14"/>
      <c r="B95" s="235"/>
      <c r="C95" s="236"/>
      <c r="D95" s="226" t="s">
        <v>169</v>
      </c>
      <c r="E95" s="236"/>
      <c r="F95" s="238" t="s">
        <v>2612</v>
      </c>
      <c r="G95" s="236"/>
      <c r="H95" s="239">
        <v>156.80000000000001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169</v>
      </c>
      <c r="AU95" s="245" t="s">
        <v>80</v>
      </c>
      <c r="AV95" s="14" t="s">
        <v>80</v>
      </c>
      <c r="AW95" s="14" t="s">
        <v>4</v>
      </c>
      <c r="AX95" s="14" t="s">
        <v>78</v>
      </c>
      <c r="AY95" s="245" t="s">
        <v>158</v>
      </c>
    </row>
    <row r="96" s="2" customFormat="1" ht="16.5" customHeight="1">
      <c r="A96" s="40"/>
      <c r="B96" s="41"/>
      <c r="C96" s="257" t="s">
        <v>193</v>
      </c>
      <c r="D96" s="257" t="s">
        <v>261</v>
      </c>
      <c r="E96" s="258" t="s">
        <v>2613</v>
      </c>
      <c r="F96" s="259" t="s">
        <v>2614</v>
      </c>
      <c r="G96" s="260" t="s">
        <v>249</v>
      </c>
      <c r="H96" s="261">
        <v>33.600000000000001</v>
      </c>
      <c r="I96" s="262"/>
      <c r="J96" s="263">
        <f>ROUND(I96*H96,2)</f>
        <v>0</v>
      </c>
      <c r="K96" s="259" t="s">
        <v>164</v>
      </c>
      <c r="L96" s="264"/>
      <c r="M96" s="265" t="s">
        <v>19</v>
      </c>
      <c r="N96" s="266" t="s">
        <v>41</v>
      </c>
      <c r="O96" s="86"/>
      <c r="P96" s="215">
        <f>O96*H96</f>
        <v>0</v>
      </c>
      <c r="Q96" s="215">
        <v>0.00017000000000000001</v>
      </c>
      <c r="R96" s="215">
        <f>Q96*H96</f>
        <v>0.0057120000000000009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360</v>
      </c>
      <c r="AT96" s="217" t="s">
        <v>261</v>
      </c>
      <c r="AU96" s="217" t="s">
        <v>80</v>
      </c>
      <c r="AY96" s="19" t="s">
        <v>158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266</v>
      </c>
      <c r="BM96" s="217" t="s">
        <v>2615</v>
      </c>
    </row>
    <row r="97" s="14" customFormat="1">
      <c r="A97" s="14"/>
      <c r="B97" s="235"/>
      <c r="C97" s="236"/>
      <c r="D97" s="226" t="s">
        <v>169</v>
      </c>
      <c r="E97" s="237" t="s">
        <v>19</v>
      </c>
      <c r="F97" s="238" t="s">
        <v>348</v>
      </c>
      <c r="G97" s="236"/>
      <c r="H97" s="239">
        <v>30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169</v>
      </c>
      <c r="AU97" s="245" t="s">
        <v>80</v>
      </c>
      <c r="AV97" s="14" t="s">
        <v>80</v>
      </c>
      <c r="AW97" s="14" t="s">
        <v>32</v>
      </c>
      <c r="AX97" s="14" t="s">
        <v>78</v>
      </c>
      <c r="AY97" s="245" t="s">
        <v>158</v>
      </c>
    </row>
    <row r="98" s="14" customFormat="1">
      <c r="A98" s="14"/>
      <c r="B98" s="235"/>
      <c r="C98" s="236"/>
      <c r="D98" s="226" t="s">
        <v>169</v>
      </c>
      <c r="E98" s="236"/>
      <c r="F98" s="238" t="s">
        <v>2616</v>
      </c>
      <c r="G98" s="236"/>
      <c r="H98" s="239">
        <v>33.600000000000001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169</v>
      </c>
      <c r="AU98" s="245" t="s">
        <v>80</v>
      </c>
      <c r="AV98" s="14" t="s">
        <v>80</v>
      </c>
      <c r="AW98" s="14" t="s">
        <v>4</v>
      </c>
      <c r="AX98" s="14" t="s">
        <v>78</v>
      </c>
      <c r="AY98" s="245" t="s">
        <v>158</v>
      </c>
    </row>
    <row r="99" s="2" customFormat="1" ht="24.15" customHeight="1">
      <c r="A99" s="40"/>
      <c r="B99" s="41"/>
      <c r="C99" s="206" t="s">
        <v>200</v>
      </c>
      <c r="D99" s="206" t="s">
        <v>160</v>
      </c>
      <c r="E99" s="207" t="s">
        <v>2617</v>
      </c>
      <c r="F99" s="208" t="s">
        <v>2618</v>
      </c>
      <c r="G99" s="209" t="s">
        <v>249</v>
      </c>
      <c r="H99" s="210">
        <v>2110</v>
      </c>
      <c r="I99" s="211"/>
      <c r="J99" s="212">
        <f>ROUND(I99*H99,2)</f>
        <v>0</v>
      </c>
      <c r="K99" s="208" t="s">
        <v>164</v>
      </c>
      <c r="L99" s="46"/>
      <c r="M99" s="213" t="s">
        <v>19</v>
      </c>
      <c r="N99" s="214" t="s">
        <v>41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266</v>
      </c>
      <c r="AT99" s="217" t="s">
        <v>160</v>
      </c>
      <c r="AU99" s="217" t="s">
        <v>80</v>
      </c>
      <c r="AY99" s="19" t="s">
        <v>158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266</v>
      </c>
      <c r="BM99" s="217" t="s">
        <v>2619</v>
      </c>
    </row>
    <row r="100" s="2" customFormat="1">
      <c r="A100" s="40"/>
      <c r="B100" s="41"/>
      <c r="C100" s="42"/>
      <c r="D100" s="219" t="s">
        <v>167</v>
      </c>
      <c r="E100" s="42"/>
      <c r="F100" s="220" t="s">
        <v>2620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167</v>
      </c>
      <c r="AU100" s="19" t="s">
        <v>80</v>
      </c>
    </row>
    <row r="101" s="2" customFormat="1" ht="16.5" customHeight="1">
      <c r="A101" s="40"/>
      <c r="B101" s="41"/>
      <c r="C101" s="257" t="s">
        <v>207</v>
      </c>
      <c r="D101" s="257" t="s">
        <v>261</v>
      </c>
      <c r="E101" s="258" t="s">
        <v>2621</v>
      </c>
      <c r="F101" s="259" t="s">
        <v>2622</v>
      </c>
      <c r="G101" s="260" t="s">
        <v>249</v>
      </c>
      <c r="H101" s="261">
        <v>1120</v>
      </c>
      <c r="I101" s="262"/>
      <c r="J101" s="263">
        <f>ROUND(I101*H101,2)</f>
        <v>0</v>
      </c>
      <c r="K101" s="259" t="s">
        <v>164</v>
      </c>
      <c r="L101" s="264"/>
      <c r="M101" s="265" t="s">
        <v>19</v>
      </c>
      <c r="N101" s="266" t="s">
        <v>41</v>
      </c>
      <c r="O101" s="86"/>
      <c r="P101" s="215">
        <f>O101*H101</f>
        <v>0</v>
      </c>
      <c r="Q101" s="215">
        <v>0.00012</v>
      </c>
      <c r="R101" s="215">
        <f>Q101*H101</f>
        <v>0.13439999999999999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360</v>
      </c>
      <c r="AT101" s="217" t="s">
        <v>261</v>
      </c>
      <c r="AU101" s="217" t="s">
        <v>80</v>
      </c>
      <c r="AY101" s="19" t="s">
        <v>158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266</v>
      </c>
      <c r="BM101" s="217" t="s">
        <v>2623</v>
      </c>
    </row>
    <row r="102" s="14" customFormat="1">
      <c r="A102" s="14"/>
      <c r="B102" s="235"/>
      <c r="C102" s="236"/>
      <c r="D102" s="226" t="s">
        <v>169</v>
      </c>
      <c r="E102" s="237" t="s">
        <v>19</v>
      </c>
      <c r="F102" s="238" t="s">
        <v>2624</v>
      </c>
      <c r="G102" s="236"/>
      <c r="H102" s="239">
        <v>720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169</v>
      </c>
      <c r="AU102" s="245" t="s">
        <v>80</v>
      </c>
      <c r="AV102" s="14" t="s">
        <v>80</v>
      </c>
      <c r="AW102" s="14" t="s">
        <v>32</v>
      </c>
      <c r="AX102" s="14" t="s">
        <v>70</v>
      </c>
      <c r="AY102" s="245" t="s">
        <v>158</v>
      </c>
    </row>
    <row r="103" s="14" customFormat="1">
      <c r="A103" s="14"/>
      <c r="B103" s="235"/>
      <c r="C103" s="236"/>
      <c r="D103" s="226" t="s">
        <v>169</v>
      </c>
      <c r="E103" s="237" t="s">
        <v>19</v>
      </c>
      <c r="F103" s="238" t="s">
        <v>2625</v>
      </c>
      <c r="G103" s="236"/>
      <c r="H103" s="239">
        <v>280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169</v>
      </c>
      <c r="AU103" s="245" t="s">
        <v>80</v>
      </c>
      <c r="AV103" s="14" t="s">
        <v>80</v>
      </c>
      <c r="AW103" s="14" t="s">
        <v>32</v>
      </c>
      <c r="AX103" s="14" t="s">
        <v>70</v>
      </c>
      <c r="AY103" s="245" t="s">
        <v>158</v>
      </c>
    </row>
    <row r="104" s="15" customFormat="1">
      <c r="A104" s="15"/>
      <c r="B104" s="246"/>
      <c r="C104" s="247"/>
      <c r="D104" s="226" t="s">
        <v>169</v>
      </c>
      <c r="E104" s="248" t="s">
        <v>19</v>
      </c>
      <c r="F104" s="249" t="s">
        <v>179</v>
      </c>
      <c r="G104" s="247"/>
      <c r="H104" s="250">
        <v>1000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6" t="s">
        <v>169</v>
      </c>
      <c r="AU104" s="256" t="s">
        <v>80</v>
      </c>
      <c r="AV104" s="15" t="s">
        <v>165</v>
      </c>
      <c r="AW104" s="15" t="s">
        <v>32</v>
      </c>
      <c r="AX104" s="15" t="s">
        <v>78</v>
      </c>
      <c r="AY104" s="256" t="s">
        <v>158</v>
      </c>
    </row>
    <row r="105" s="14" customFormat="1">
      <c r="A105" s="14"/>
      <c r="B105" s="235"/>
      <c r="C105" s="236"/>
      <c r="D105" s="226" t="s">
        <v>169</v>
      </c>
      <c r="E105" s="236"/>
      <c r="F105" s="238" t="s">
        <v>2626</v>
      </c>
      <c r="G105" s="236"/>
      <c r="H105" s="239">
        <v>1120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169</v>
      </c>
      <c r="AU105" s="245" t="s">
        <v>80</v>
      </c>
      <c r="AV105" s="14" t="s">
        <v>80</v>
      </c>
      <c r="AW105" s="14" t="s">
        <v>4</v>
      </c>
      <c r="AX105" s="14" t="s">
        <v>78</v>
      </c>
      <c r="AY105" s="245" t="s">
        <v>158</v>
      </c>
    </row>
    <row r="106" s="2" customFormat="1" ht="16.5" customHeight="1">
      <c r="A106" s="40"/>
      <c r="B106" s="41"/>
      <c r="C106" s="257" t="s">
        <v>216</v>
      </c>
      <c r="D106" s="257" t="s">
        <v>261</v>
      </c>
      <c r="E106" s="258" t="s">
        <v>2627</v>
      </c>
      <c r="F106" s="259" t="s">
        <v>2628</v>
      </c>
      <c r="G106" s="260" t="s">
        <v>249</v>
      </c>
      <c r="H106" s="261">
        <v>1176</v>
      </c>
      <c r="I106" s="262"/>
      <c r="J106" s="263">
        <f>ROUND(I106*H106,2)</f>
        <v>0</v>
      </c>
      <c r="K106" s="259" t="s">
        <v>164</v>
      </c>
      <c r="L106" s="264"/>
      <c r="M106" s="265" t="s">
        <v>19</v>
      </c>
      <c r="N106" s="266" t="s">
        <v>41</v>
      </c>
      <c r="O106" s="86"/>
      <c r="P106" s="215">
        <f>O106*H106</f>
        <v>0</v>
      </c>
      <c r="Q106" s="215">
        <v>0.00017000000000000001</v>
      </c>
      <c r="R106" s="215">
        <f>Q106*H106</f>
        <v>0.19992000000000001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360</v>
      </c>
      <c r="AT106" s="217" t="s">
        <v>261</v>
      </c>
      <c r="AU106" s="217" t="s">
        <v>80</v>
      </c>
      <c r="AY106" s="19" t="s">
        <v>158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266</v>
      </c>
      <c r="BM106" s="217" t="s">
        <v>2629</v>
      </c>
    </row>
    <row r="107" s="14" customFormat="1">
      <c r="A107" s="14"/>
      <c r="B107" s="235"/>
      <c r="C107" s="236"/>
      <c r="D107" s="226" t="s">
        <v>169</v>
      </c>
      <c r="E107" s="237" t="s">
        <v>19</v>
      </c>
      <c r="F107" s="238" t="s">
        <v>2630</v>
      </c>
      <c r="G107" s="236"/>
      <c r="H107" s="239">
        <v>1050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169</v>
      </c>
      <c r="AU107" s="245" t="s">
        <v>80</v>
      </c>
      <c r="AV107" s="14" t="s">
        <v>80</v>
      </c>
      <c r="AW107" s="14" t="s">
        <v>32</v>
      </c>
      <c r="AX107" s="14" t="s">
        <v>78</v>
      </c>
      <c r="AY107" s="245" t="s">
        <v>158</v>
      </c>
    </row>
    <row r="108" s="14" customFormat="1">
      <c r="A108" s="14"/>
      <c r="B108" s="235"/>
      <c r="C108" s="236"/>
      <c r="D108" s="226" t="s">
        <v>169</v>
      </c>
      <c r="E108" s="236"/>
      <c r="F108" s="238" t="s">
        <v>2631</v>
      </c>
      <c r="G108" s="236"/>
      <c r="H108" s="239">
        <v>1176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169</v>
      </c>
      <c r="AU108" s="245" t="s">
        <v>80</v>
      </c>
      <c r="AV108" s="14" t="s">
        <v>80</v>
      </c>
      <c r="AW108" s="14" t="s">
        <v>4</v>
      </c>
      <c r="AX108" s="14" t="s">
        <v>78</v>
      </c>
      <c r="AY108" s="245" t="s">
        <v>158</v>
      </c>
    </row>
    <row r="109" s="2" customFormat="1" ht="24.15" customHeight="1">
      <c r="A109" s="40"/>
      <c r="B109" s="41"/>
      <c r="C109" s="257" t="s">
        <v>222</v>
      </c>
      <c r="D109" s="257" t="s">
        <v>261</v>
      </c>
      <c r="E109" s="258" t="s">
        <v>2632</v>
      </c>
      <c r="F109" s="259" t="s">
        <v>2633</v>
      </c>
      <c r="G109" s="260" t="s">
        <v>249</v>
      </c>
      <c r="H109" s="261">
        <v>67.200000000000003</v>
      </c>
      <c r="I109" s="262"/>
      <c r="J109" s="263">
        <f>ROUND(I109*H109,2)</f>
        <v>0</v>
      </c>
      <c r="K109" s="259" t="s">
        <v>164</v>
      </c>
      <c r="L109" s="264"/>
      <c r="M109" s="265" t="s">
        <v>19</v>
      </c>
      <c r="N109" s="266" t="s">
        <v>41</v>
      </c>
      <c r="O109" s="86"/>
      <c r="P109" s="215">
        <f>O109*H109</f>
        <v>0</v>
      </c>
      <c r="Q109" s="215">
        <v>0.00025000000000000001</v>
      </c>
      <c r="R109" s="215">
        <f>Q109*H109</f>
        <v>0.016800000000000002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360</v>
      </c>
      <c r="AT109" s="217" t="s">
        <v>261</v>
      </c>
      <c r="AU109" s="217" t="s">
        <v>80</v>
      </c>
      <c r="AY109" s="19" t="s">
        <v>158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78</v>
      </c>
      <c r="BK109" s="218">
        <f>ROUND(I109*H109,2)</f>
        <v>0</v>
      </c>
      <c r="BL109" s="19" t="s">
        <v>266</v>
      </c>
      <c r="BM109" s="217" t="s">
        <v>2634</v>
      </c>
    </row>
    <row r="110" s="14" customFormat="1">
      <c r="A110" s="14"/>
      <c r="B110" s="235"/>
      <c r="C110" s="236"/>
      <c r="D110" s="226" t="s">
        <v>169</v>
      </c>
      <c r="E110" s="237" t="s">
        <v>19</v>
      </c>
      <c r="F110" s="238" t="s">
        <v>548</v>
      </c>
      <c r="G110" s="236"/>
      <c r="H110" s="239">
        <v>60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169</v>
      </c>
      <c r="AU110" s="245" t="s">
        <v>80</v>
      </c>
      <c r="AV110" s="14" t="s">
        <v>80</v>
      </c>
      <c r="AW110" s="14" t="s">
        <v>32</v>
      </c>
      <c r="AX110" s="14" t="s">
        <v>78</v>
      </c>
      <c r="AY110" s="245" t="s">
        <v>158</v>
      </c>
    </row>
    <row r="111" s="14" customFormat="1">
      <c r="A111" s="14"/>
      <c r="B111" s="235"/>
      <c r="C111" s="236"/>
      <c r="D111" s="226" t="s">
        <v>169</v>
      </c>
      <c r="E111" s="236"/>
      <c r="F111" s="238" t="s">
        <v>2635</v>
      </c>
      <c r="G111" s="236"/>
      <c r="H111" s="239">
        <v>67.200000000000003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169</v>
      </c>
      <c r="AU111" s="245" t="s">
        <v>80</v>
      </c>
      <c r="AV111" s="14" t="s">
        <v>80</v>
      </c>
      <c r="AW111" s="14" t="s">
        <v>4</v>
      </c>
      <c r="AX111" s="14" t="s">
        <v>78</v>
      </c>
      <c r="AY111" s="245" t="s">
        <v>158</v>
      </c>
    </row>
    <row r="112" s="2" customFormat="1" ht="24.15" customHeight="1">
      <c r="A112" s="40"/>
      <c r="B112" s="41"/>
      <c r="C112" s="206" t="s">
        <v>96</v>
      </c>
      <c r="D112" s="206" t="s">
        <v>160</v>
      </c>
      <c r="E112" s="207" t="s">
        <v>2636</v>
      </c>
      <c r="F112" s="208" t="s">
        <v>2637</v>
      </c>
      <c r="G112" s="209" t="s">
        <v>249</v>
      </c>
      <c r="H112" s="210">
        <v>40</v>
      </c>
      <c r="I112" s="211"/>
      <c r="J112" s="212">
        <f>ROUND(I112*H112,2)</f>
        <v>0</v>
      </c>
      <c r="K112" s="208" t="s">
        <v>164</v>
      </c>
      <c r="L112" s="46"/>
      <c r="M112" s="213" t="s">
        <v>19</v>
      </c>
      <c r="N112" s="214" t="s">
        <v>41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266</v>
      </c>
      <c r="AT112" s="217" t="s">
        <v>160</v>
      </c>
      <c r="AU112" s="217" t="s">
        <v>80</v>
      </c>
      <c r="AY112" s="19" t="s">
        <v>158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266</v>
      </c>
      <c r="BM112" s="217" t="s">
        <v>2638</v>
      </c>
    </row>
    <row r="113" s="2" customFormat="1">
      <c r="A113" s="40"/>
      <c r="B113" s="41"/>
      <c r="C113" s="42"/>
      <c r="D113" s="219" t="s">
        <v>167</v>
      </c>
      <c r="E113" s="42"/>
      <c r="F113" s="220" t="s">
        <v>2639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167</v>
      </c>
      <c r="AU113" s="19" t="s">
        <v>80</v>
      </c>
    </row>
    <row r="114" s="2" customFormat="1" ht="16.5" customHeight="1">
      <c r="A114" s="40"/>
      <c r="B114" s="41"/>
      <c r="C114" s="257" t="s">
        <v>233</v>
      </c>
      <c r="D114" s="257" t="s">
        <v>261</v>
      </c>
      <c r="E114" s="258" t="s">
        <v>2640</v>
      </c>
      <c r="F114" s="259" t="s">
        <v>2641</v>
      </c>
      <c r="G114" s="260" t="s">
        <v>249</v>
      </c>
      <c r="H114" s="261">
        <v>44.799999999999997</v>
      </c>
      <c r="I114" s="262"/>
      <c r="J114" s="263">
        <f>ROUND(I114*H114,2)</f>
        <v>0</v>
      </c>
      <c r="K114" s="259" t="s">
        <v>164</v>
      </c>
      <c r="L114" s="264"/>
      <c r="M114" s="265" t="s">
        <v>19</v>
      </c>
      <c r="N114" s="266" t="s">
        <v>41</v>
      </c>
      <c r="O114" s="86"/>
      <c r="P114" s="215">
        <f>O114*H114</f>
        <v>0</v>
      </c>
      <c r="Q114" s="215">
        <v>0.00013999999999999999</v>
      </c>
      <c r="R114" s="215">
        <f>Q114*H114</f>
        <v>0.0062719999999999989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360</v>
      </c>
      <c r="AT114" s="217" t="s">
        <v>261</v>
      </c>
      <c r="AU114" s="217" t="s">
        <v>80</v>
      </c>
      <c r="AY114" s="19" t="s">
        <v>158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78</v>
      </c>
      <c r="BK114" s="218">
        <f>ROUND(I114*H114,2)</f>
        <v>0</v>
      </c>
      <c r="BL114" s="19" t="s">
        <v>266</v>
      </c>
      <c r="BM114" s="217" t="s">
        <v>2642</v>
      </c>
    </row>
    <row r="115" s="14" customFormat="1">
      <c r="A115" s="14"/>
      <c r="B115" s="235"/>
      <c r="C115" s="236"/>
      <c r="D115" s="226" t="s">
        <v>169</v>
      </c>
      <c r="E115" s="237" t="s">
        <v>19</v>
      </c>
      <c r="F115" s="238" t="s">
        <v>2643</v>
      </c>
      <c r="G115" s="236"/>
      <c r="H115" s="239">
        <v>40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169</v>
      </c>
      <c r="AU115" s="245" t="s">
        <v>80</v>
      </c>
      <c r="AV115" s="14" t="s">
        <v>80</v>
      </c>
      <c r="AW115" s="14" t="s">
        <v>32</v>
      </c>
      <c r="AX115" s="14" t="s">
        <v>78</v>
      </c>
      <c r="AY115" s="245" t="s">
        <v>158</v>
      </c>
    </row>
    <row r="116" s="14" customFormat="1">
      <c r="A116" s="14"/>
      <c r="B116" s="235"/>
      <c r="C116" s="236"/>
      <c r="D116" s="226" t="s">
        <v>169</v>
      </c>
      <c r="E116" s="236"/>
      <c r="F116" s="238" t="s">
        <v>2644</v>
      </c>
      <c r="G116" s="236"/>
      <c r="H116" s="239">
        <v>44.799999999999997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169</v>
      </c>
      <c r="AU116" s="245" t="s">
        <v>80</v>
      </c>
      <c r="AV116" s="14" t="s">
        <v>80</v>
      </c>
      <c r="AW116" s="14" t="s">
        <v>4</v>
      </c>
      <c r="AX116" s="14" t="s">
        <v>78</v>
      </c>
      <c r="AY116" s="245" t="s">
        <v>158</v>
      </c>
    </row>
    <row r="117" s="2" customFormat="1" ht="24.15" customHeight="1">
      <c r="A117" s="40"/>
      <c r="B117" s="41"/>
      <c r="C117" s="206" t="s">
        <v>8</v>
      </c>
      <c r="D117" s="206" t="s">
        <v>160</v>
      </c>
      <c r="E117" s="207" t="s">
        <v>2645</v>
      </c>
      <c r="F117" s="208" t="s">
        <v>2646</v>
      </c>
      <c r="G117" s="209" t="s">
        <v>249</v>
      </c>
      <c r="H117" s="210">
        <v>30</v>
      </c>
      <c r="I117" s="211"/>
      <c r="J117" s="212">
        <f>ROUND(I117*H117,2)</f>
        <v>0</v>
      </c>
      <c r="K117" s="208" t="s">
        <v>164</v>
      </c>
      <c r="L117" s="46"/>
      <c r="M117" s="213" t="s">
        <v>19</v>
      </c>
      <c r="N117" s="214" t="s">
        <v>41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266</v>
      </c>
      <c r="AT117" s="217" t="s">
        <v>160</v>
      </c>
      <c r="AU117" s="217" t="s">
        <v>80</v>
      </c>
      <c r="AY117" s="19" t="s">
        <v>158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78</v>
      </c>
      <c r="BK117" s="218">
        <f>ROUND(I117*H117,2)</f>
        <v>0</v>
      </c>
      <c r="BL117" s="19" t="s">
        <v>266</v>
      </c>
      <c r="BM117" s="217" t="s">
        <v>2647</v>
      </c>
    </row>
    <row r="118" s="2" customFormat="1">
      <c r="A118" s="40"/>
      <c r="B118" s="41"/>
      <c r="C118" s="42"/>
      <c r="D118" s="219" t="s">
        <v>167</v>
      </c>
      <c r="E118" s="42"/>
      <c r="F118" s="220" t="s">
        <v>2648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167</v>
      </c>
      <c r="AU118" s="19" t="s">
        <v>80</v>
      </c>
    </row>
    <row r="119" s="2" customFormat="1" ht="16.5" customHeight="1">
      <c r="A119" s="40"/>
      <c r="B119" s="41"/>
      <c r="C119" s="257" t="s">
        <v>246</v>
      </c>
      <c r="D119" s="257" t="s">
        <v>261</v>
      </c>
      <c r="E119" s="258" t="s">
        <v>2649</v>
      </c>
      <c r="F119" s="259" t="s">
        <v>2650</v>
      </c>
      <c r="G119" s="260" t="s">
        <v>249</v>
      </c>
      <c r="H119" s="261">
        <v>33.600000000000001</v>
      </c>
      <c r="I119" s="262"/>
      <c r="J119" s="263">
        <f>ROUND(I119*H119,2)</f>
        <v>0</v>
      </c>
      <c r="K119" s="259" t="s">
        <v>164</v>
      </c>
      <c r="L119" s="264"/>
      <c r="M119" s="265" t="s">
        <v>19</v>
      </c>
      <c r="N119" s="266" t="s">
        <v>41</v>
      </c>
      <c r="O119" s="86"/>
      <c r="P119" s="215">
        <f>O119*H119</f>
        <v>0</v>
      </c>
      <c r="Q119" s="215">
        <v>0.00089999999999999998</v>
      </c>
      <c r="R119" s="215">
        <f>Q119*H119</f>
        <v>0.03024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360</v>
      </c>
      <c r="AT119" s="217" t="s">
        <v>261</v>
      </c>
      <c r="AU119" s="217" t="s">
        <v>80</v>
      </c>
      <c r="AY119" s="19" t="s">
        <v>158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78</v>
      </c>
      <c r="BK119" s="218">
        <f>ROUND(I119*H119,2)</f>
        <v>0</v>
      </c>
      <c r="BL119" s="19" t="s">
        <v>266</v>
      </c>
      <c r="BM119" s="217" t="s">
        <v>2651</v>
      </c>
    </row>
    <row r="120" s="14" customFormat="1">
      <c r="A120" s="14"/>
      <c r="B120" s="235"/>
      <c r="C120" s="236"/>
      <c r="D120" s="226" t="s">
        <v>169</v>
      </c>
      <c r="E120" s="237" t="s">
        <v>19</v>
      </c>
      <c r="F120" s="238" t="s">
        <v>2652</v>
      </c>
      <c r="G120" s="236"/>
      <c r="H120" s="239">
        <v>30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169</v>
      </c>
      <c r="AU120" s="245" t="s">
        <v>80</v>
      </c>
      <c r="AV120" s="14" t="s">
        <v>80</v>
      </c>
      <c r="AW120" s="14" t="s">
        <v>32</v>
      </c>
      <c r="AX120" s="14" t="s">
        <v>78</v>
      </c>
      <c r="AY120" s="245" t="s">
        <v>158</v>
      </c>
    </row>
    <row r="121" s="14" customFormat="1">
      <c r="A121" s="14"/>
      <c r="B121" s="235"/>
      <c r="C121" s="236"/>
      <c r="D121" s="226" t="s">
        <v>169</v>
      </c>
      <c r="E121" s="236"/>
      <c r="F121" s="238" t="s">
        <v>2616</v>
      </c>
      <c r="G121" s="236"/>
      <c r="H121" s="239">
        <v>33.600000000000001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169</v>
      </c>
      <c r="AU121" s="245" t="s">
        <v>80</v>
      </c>
      <c r="AV121" s="14" t="s">
        <v>80</v>
      </c>
      <c r="AW121" s="14" t="s">
        <v>4</v>
      </c>
      <c r="AX121" s="14" t="s">
        <v>78</v>
      </c>
      <c r="AY121" s="245" t="s">
        <v>158</v>
      </c>
    </row>
    <row r="122" s="2" customFormat="1" ht="24.15" customHeight="1">
      <c r="A122" s="40"/>
      <c r="B122" s="41"/>
      <c r="C122" s="206" t="s">
        <v>252</v>
      </c>
      <c r="D122" s="206" t="s">
        <v>160</v>
      </c>
      <c r="E122" s="207" t="s">
        <v>2653</v>
      </c>
      <c r="F122" s="208" t="s">
        <v>2654</v>
      </c>
      <c r="G122" s="209" t="s">
        <v>249</v>
      </c>
      <c r="H122" s="210">
        <v>320</v>
      </c>
      <c r="I122" s="211"/>
      <c r="J122" s="212">
        <f>ROUND(I122*H122,2)</f>
        <v>0</v>
      </c>
      <c r="K122" s="208" t="s">
        <v>164</v>
      </c>
      <c r="L122" s="46"/>
      <c r="M122" s="213" t="s">
        <v>19</v>
      </c>
      <c r="N122" s="214" t="s">
        <v>41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266</v>
      </c>
      <c r="AT122" s="217" t="s">
        <v>160</v>
      </c>
      <c r="AU122" s="217" t="s">
        <v>80</v>
      </c>
      <c r="AY122" s="19" t="s">
        <v>158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266</v>
      </c>
      <c r="BM122" s="217" t="s">
        <v>2655</v>
      </c>
    </row>
    <row r="123" s="2" customFormat="1">
      <c r="A123" s="40"/>
      <c r="B123" s="41"/>
      <c r="C123" s="42"/>
      <c r="D123" s="219" t="s">
        <v>167</v>
      </c>
      <c r="E123" s="42"/>
      <c r="F123" s="220" t="s">
        <v>2656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167</v>
      </c>
      <c r="AU123" s="19" t="s">
        <v>80</v>
      </c>
    </row>
    <row r="124" s="2" customFormat="1" ht="16.5" customHeight="1">
      <c r="A124" s="40"/>
      <c r="B124" s="41"/>
      <c r="C124" s="257" t="s">
        <v>260</v>
      </c>
      <c r="D124" s="257" t="s">
        <v>261</v>
      </c>
      <c r="E124" s="258" t="s">
        <v>2657</v>
      </c>
      <c r="F124" s="259" t="s">
        <v>2658</v>
      </c>
      <c r="G124" s="260" t="s">
        <v>249</v>
      </c>
      <c r="H124" s="261">
        <v>235.19999999999999</v>
      </c>
      <c r="I124" s="262"/>
      <c r="J124" s="263">
        <f>ROUND(I124*H124,2)</f>
        <v>0</v>
      </c>
      <c r="K124" s="259" t="s">
        <v>164</v>
      </c>
      <c r="L124" s="264"/>
      <c r="M124" s="265" t="s">
        <v>19</v>
      </c>
      <c r="N124" s="266" t="s">
        <v>41</v>
      </c>
      <c r="O124" s="86"/>
      <c r="P124" s="215">
        <f>O124*H124</f>
        <v>0</v>
      </c>
      <c r="Q124" s="215">
        <v>0.00016000000000000001</v>
      </c>
      <c r="R124" s="215">
        <f>Q124*H124</f>
        <v>0.037631999999999999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360</v>
      </c>
      <c r="AT124" s="217" t="s">
        <v>261</v>
      </c>
      <c r="AU124" s="217" t="s">
        <v>80</v>
      </c>
      <c r="AY124" s="19" t="s">
        <v>158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266</v>
      </c>
      <c r="BM124" s="217" t="s">
        <v>2659</v>
      </c>
    </row>
    <row r="125" s="14" customFormat="1">
      <c r="A125" s="14"/>
      <c r="B125" s="235"/>
      <c r="C125" s="236"/>
      <c r="D125" s="226" t="s">
        <v>169</v>
      </c>
      <c r="E125" s="237" t="s">
        <v>19</v>
      </c>
      <c r="F125" s="238" t="s">
        <v>2660</v>
      </c>
      <c r="G125" s="236"/>
      <c r="H125" s="239">
        <v>120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169</v>
      </c>
      <c r="AU125" s="245" t="s">
        <v>80</v>
      </c>
      <c r="AV125" s="14" t="s">
        <v>80</v>
      </c>
      <c r="AW125" s="14" t="s">
        <v>32</v>
      </c>
      <c r="AX125" s="14" t="s">
        <v>70</v>
      </c>
      <c r="AY125" s="245" t="s">
        <v>158</v>
      </c>
    </row>
    <row r="126" s="14" customFormat="1">
      <c r="A126" s="14"/>
      <c r="B126" s="235"/>
      <c r="C126" s="236"/>
      <c r="D126" s="226" t="s">
        <v>169</v>
      </c>
      <c r="E126" s="237" t="s">
        <v>19</v>
      </c>
      <c r="F126" s="238" t="s">
        <v>2661</v>
      </c>
      <c r="G126" s="236"/>
      <c r="H126" s="239">
        <v>90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169</v>
      </c>
      <c r="AU126" s="245" t="s">
        <v>80</v>
      </c>
      <c r="AV126" s="14" t="s">
        <v>80</v>
      </c>
      <c r="AW126" s="14" t="s">
        <v>32</v>
      </c>
      <c r="AX126" s="14" t="s">
        <v>70</v>
      </c>
      <c r="AY126" s="245" t="s">
        <v>158</v>
      </c>
    </row>
    <row r="127" s="15" customFormat="1">
      <c r="A127" s="15"/>
      <c r="B127" s="246"/>
      <c r="C127" s="247"/>
      <c r="D127" s="226" t="s">
        <v>169</v>
      </c>
      <c r="E127" s="248" t="s">
        <v>19</v>
      </c>
      <c r="F127" s="249" t="s">
        <v>179</v>
      </c>
      <c r="G127" s="247"/>
      <c r="H127" s="250">
        <v>210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6" t="s">
        <v>169</v>
      </c>
      <c r="AU127" s="256" t="s">
        <v>80</v>
      </c>
      <c r="AV127" s="15" t="s">
        <v>165</v>
      </c>
      <c r="AW127" s="15" t="s">
        <v>32</v>
      </c>
      <c r="AX127" s="15" t="s">
        <v>78</v>
      </c>
      <c r="AY127" s="256" t="s">
        <v>158</v>
      </c>
    </row>
    <row r="128" s="14" customFormat="1">
      <c r="A128" s="14"/>
      <c r="B128" s="235"/>
      <c r="C128" s="236"/>
      <c r="D128" s="226" t="s">
        <v>169</v>
      </c>
      <c r="E128" s="236"/>
      <c r="F128" s="238" t="s">
        <v>2662</v>
      </c>
      <c r="G128" s="236"/>
      <c r="H128" s="239">
        <v>235.19999999999999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169</v>
      </c>
      <c r="AU128" s="245" t="s">
        <v>80</v>
      </c>
      <c r="AV128" s="14" t="s">
        <v>80</v>
      </c>
      <c r="AW128" s="14" t="s">
        <v>4</v>
      </c>
      <c r="AX128" s="14" t="s">
        <v>78</v>
      </c>
      <c r="AY128" s="245" t="s">
        <v>158</v>
      </c>
    </row>
    <row r="129" s="2" customFormat="1" ht="16.5" customHeight="1">
      <c r="A129" s="40"/>
      <c r="B129" s="41"/>
      <c r="C129" s="257" t="s">
        <v>266</v>
      </c>
      <c r="D129" s="257" t="s">
        <v>261</v>
      </c>
      <c r="E129" s="258" t="s">
        <v>2663</v>
      </c>
      <c r="F129" s="259" t="s">
        <v>2664</v>
      </c>
      <c r="G129" s="260" t="s">
        <v>249</v>
      </c>
      <c r="H129" s="261">
        <v>123.2</v>
      </c>
      <c r="I129" s="262"/>
      <c r="J129" s="263">
        <f>ROUND(I129*H129,2)</f>
        <v>0</v>
      </c>
      <c r="K129" s="259" t="s">
        <v>164</v>
      </c>
      <c r="L129" s="264"/>
      <c r="M129" s="265" t="s">
        <v>19</v>
      </c>
      <c r="N129" s="266" t="s">
        <v>41</v>
      </c>
      <c r="O129" s="86"/>
      <c r="P129" s="215">
        <f>O129*H129</f>
        <v>0</v>
      </c>
      <c r="Q129" s="215">
        <v>0.00025000000000000001</v>
      </c>
      <c r="R129" s="215">
        <f>Q129*H129</f>
        <v>0.030800000000000001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360</v>
      </c>
      <c r="AT129" s="217" t="s">
        <v>261</v>
      </c>
      <c r="AU129" s="217" t="s">
        <v>80</v>
      </c>
      <c r="AY129" s="19" t="s">
        <v>158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78</v>
      </c>
      <c r="BK129" s="218">
        <f>ROUND(I129*H129,2)</f>
        <v>0</v>
      </c>
      <c r="BL129" s="19" t="s">
        <v>266</v>
      </c>
      <c r="BM129" s="217" t="s">
        <v>2665</v>
      </c>
    </row>
    <row r="130" s="14" customFormat="1">
      <c r="A130" s="14"/>
      <c r="B130" s="235"/>
      <c r="C130" s="236"/>
      <c r="D130" s="226" t="s">
        <v>169</v>
      </c>
      <c r="E130" s="237" t="s">
        <v>19</v>
      </c>
      <c r="F130" s="238" t="s">
        <v>2666</v>
      </c>
      <c r="G130" s="236"/>
      <c r="H130" s="239">
        <v>110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169</v>
      </c>
      <c r="AU130" s="245" t="s">
        <v>80</v>
      </c>
      <c r="AV130" s="14" t="s">
        <v>80</v>
      </c>
      <c r="AW130" s="14" t="s">
        <v>32</v>
      </c>
      <c r="AX130" s="14" t="s">
        <v>78</v>
      </c>
      <c r="AY130" s="245" t="s">
        <v>158</v>
      </c>
    </row>
    <row r="131" s="14" customFormat="1">
      <c r="A131" s="14"/>
      <c r="B131" s="235"/>
      <c r="C131" s="236"/>
      <c r="D131" s="226" t="s">
        <v>169</v>
      </c>
      <c r="E131" s="236"/>
      <c r="F131" s="238" t="s">
        <v>2667</v>
      </c>
      <c r="G131" s="236"/>
      <c r="H131" s="239">
        <v>123.2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169</v>
      </c>
      <c r="AU131" s="245" t="s">
        <v>80</v>
      </c>
      <c r="AV131" s="14" t="s">
        <v>80</v>
      </c>
      <c r="AW131" s="14" t="s">
        <v>4</v>
      </c>
      <c r="AX131" s="14" t="s">
        <v>78</v>
      </c>
      <c r="AY131" s="245" t="s">
        <v>158</v>
      </c>
    </row>
    <row r="132" s="2" customFormat="1" ht="21.75" customHeight="1">
      <c r="A132" s="40"/>
      <c r="B132" s="41"/>
      <c r="C132" s="206" t="s">
        <v>273</v>
      </c>
      <c r="D132" s="206" t="s">
        <v>160</v>
      </c>
      <c r="E132" s="207" t="s">
        <v>2668</v>
      </c>
      <c r="F132" s="208" t="s">
        <v>2669</v>
      </c>
      <c r="G132" s="209" t="s">
        <v>369</v>
      </c>
      <c r="H132" s="210">
        <v>1</v>
      </c>
      <c r="I132" s="211"/>
      <c r="J132" s="212">
        <f>ROUND(I132*H132,2)</f>
        <v>0</v>
      </c>
      <c r="K132" s="208" t="s">
        <v>164</v>
      </c>
      <c r="L132" s="46"/>
      <c r="M132" s="213" t="s">
        <v>19</v>
      </c>
      <c r="N132" s="214" t="s">
        <v>41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266</v>
      </c>
      <c r="AT132" s="217" t="s">
        <v>160</v>
      </c>
      <c r="AU132" s="217" t="s">
        <v>80</v>
      </c>
      <c r="AY132" s="19" t="s">
        <v>158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266</v>
      </c>
      <c r="BM132" s="217" t="s">
        <v>2670</v>
      </c>
    </row>
    <row r="133" s="2" customFormat="1">
      <c r="A133" s="40"/>
      <c r="B133" s="41"/>
      <c r="C133" s="42"/>
      <c r="D133" s="219" t="s">
        <v>167</v>
      </c>
      <c r="E133" s="42"/>
      <c r="F133" s="220" t="s">
        <v>2671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167</v>
      </c>
      <c r="AU133" s="19" t="s">
        <v>80</v>
      </c>
    </row>
    <row r="134" s="2" customFormat="1" ht="16.5" customHeight="1">
      <c r="A134" s="40"/>
      <c r="B134" s="41"/>
      <c r="C134" s="257" t="s">
        <v>278</v>
      </c>
      <c r="D134" s="257" t="s">
        <v>261</v>
      </c>
      <c r="E134" s="258" t="s">
        <v>2672</v>
      </c>
      <c r="F134" s="259" t="s">
        <v>2673</v>
      </c>
      <c r="G134" s="260" t="s">
        <v>369</v>
      </c>
      <c r="H134" s="261">
        <v>1</v>
      </c>
      <c r="I134" s="262"/>
      <c r="J134" s="263">
        <f>ROUND(I134*H134,2)</f>
        <v>0</v>
      </c>
      <c r="K134" s="259" t="s">
        <v>19</v>
      </c>
      <c r="L134" s="264"/>
      <c r="M134" s="265" t="s">
        <v>19</v>
      </c>
      <c r="N134" s="266" t="s">
        <v>41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360</v>
      </c>
      <c r="AT134" s="217" t="s">
        <v>261</v>
      </c>
      <c r="AU134" s="217" t="s">
        <v>80</v>
      </c>
      <c r="AY134" s="19" t="s">
        <v>158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266</v>
      </c>
      <c r="BM134" s="217" t="s">
        <v>2674</v>
      </c>
    </row>
    <row r="135" s="2" customFormat="1">
      <c r="A135" s="40"/>
      <c r="B135" s="41"/>
      <c r="C135" s="42"/>
      <c r="D135" s="226" t="s">
        <v>2421</v>
      </c>
      <c r="E135" s="42"/>
      <c r="F135" s="270" t="s">
        <v>2675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2421</v>
      </c>
      <c r="AU135" s="19" t="s">
        <v>80</v>
      </c>
    </row>
    <row r="136" s="2" customFormat="1" ht="24.15" customHeight="1">
      <c r="A136" s="40"/>
      <c r="B136" s="41"/>
      <c r="C136" s="206" t="s">
        <v>282</v>
      </c>
      <c r="D136" s="206" t="s">
        <v>160</v>
      </c>
      <c r="E136" s="207" t="s">
        <v>2676</v>
      </c>
      <c r="F136" s="208" t="s">
        <v>2677</v>
      </c>
      <c r="G136" s="209" t="s">
        <v>369</v>
      </c>
      <c r="H136" s="210">
        <v>15</v>
      </c>
      <c r="I136" s="211"/>
      <c r="J136" s="212">
        <f>ROUND(I136*H136,2)</f>
        <v>0</v>
      </c>
      <c r="K136" s="208" t="s">
        <v>164</v>
      </c>
      <c r="L136" s="46"/>
      <c r="M136" s="213" t="s">
        <v>19</v>
      </c>
      <c r="N136" s="214" t="s">
        <v>41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266</v>
      </c>
      <c r="AT136" s="217" t="s">
        <v>160</v>
      </c>
      <c r="AU136" s="217" t="s">
        <v>80</v>
      </c>
      <c r="AY136" s="19" t="s">
        <v>158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266</v>
      </c>
      <c r="BM136" s="217" t="s">
        <v>2678</v>
      </c>
    </row>
    <row r="137" s="2" customFormat="1">
      <c r="A137" s="40"/>
      <c r="B137" s="41"/>
      <c r="C137" s="42"/>
      <c r="D137" s="219" t="s">
        <v>167</v>
      </c>
      <c r="E137" s="42"/>
      <c r="F137" s="220" t="s">
        <v>2679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167</v>
      </c>
      <c r="AU137" s="19" t="s">
        <v>80</v>
      </c>
    </row>
    <row r="138" s="2" customFormat="1" ht="16.5" customHeight="1">
      <c r="A138" s="40"/>
      <c r="B138" s="41"/>
      <c r="C138" s="257" t="s">
        <v>99</v>
      </c>
      <c r="D138" s="257" t="s">
        <v>261</v>
      </c>
      <c r="E138" s="258" t="s">
        <v>2680</v>
      </c>
      <c r="F138" s="259" t="s">
        <v>2681</v>
      </c>
      <c r="G138" s="260" t="s">
        <v>369</v>
      </c>
      <c r="H138" s="261">
        <v>15</v>
      </c>
      <c r="I138" s="262"/>
      <c r="J138" s="263">
        <f>ROUND(I138*H138,2)</f>
        <v>0</v>
      </c>
      <c r="K138" s="259" t="s">
        <v>19</v>
      </c>
      <c r="L138" s="264"/>
      <c r="M138" s="265" t="s">
        <v>19</v>
      </c>
      <c r="N138" s="266" t="s">
        <v>41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360</v>
      </c>
      <c r="AT138" s="217" t="s">
        <v>261</v>
      </c>
      <c r="AU138" s="217" t="s">
        <v>80</v>
      </c>
      <c r="AY138" s="19" t="s">
        <v>158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78</v>
      </c>
      <c r="BK138" s="218">
        <f>ROUND(I138*H138,2)</f>
        <v>0</v>
      </c>
      <c r="BL138" s="19" t="s">
        <v>266</v>
      </c>
      <c r="BM138" s="217" t="s">
        <v>2682</v>
      </c>
    </row>
    <row r="139" s="2" customFormat="1" ht="24.15" customHeight="1">
      <c r="A139" s="40"/>
      <c r="B139" s="41"/>
      <c r="C139" s="206" t="s">
        <v>7</v>
      </c>
      <c r="D139" s="206" t="s">
        <v>160</v>
      </c>
      <c r="E139" s="207" t="s">
        <v>2683</v>
      </c>
      <c r="F139" s="208" t="s">
        <v>2684</v>
      </c>
      <c r="G139" s="209" t="s">
        <v>369</v>
      </c>
      <c r="H139" s="210">
        <v>6</v>
      </c>
      <c r="I139" s="211"/>
      <c r="J139" s="212">
        <f>ROUND(I139*H139,2)</f>
        <v>0</v>
      </c>
      <c r="K139" s="208" t="s">
        <v>164</v>
      </c>
      <c r="L139" s="46"/>
      <c r="M139" s="213" t="s">
        <v>19</v>
      </c>
      <c r="N139" s="214" t="s">
        <v>41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266</v>
      </c>
      <c r="AT139" s="217" t="s">
        <v>160</v>
      </c>
      <c r="AU139" s="217" t="s">
        <v>80</v>
      </c>
      <c r="AY139" s="19" t="s">
        <v>158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78</v>
      </c>
      <c r="BK139" s="218">
        <f>ROUND(I139*H139,2)</f>
        <v>0</v>
      </c>
      <c r="BL139" s="19" t="s">
        <v>266</v>
      </c>
      <c r="BM139" s="217" t="s">
        <v>2685</v>
      </c>
    </row>
    <row r="140" s="2" customFormat="1">
      <c r="A140" s="40"/>
      <c r="B140" s="41"/>
      <c r="C140" s="42"/>
      <c r="D140" s="219" t="s">
        <v>167</v>
      </c>
      <c r="E140" s="42"/>
      <c r="F140" s="220" t="s">
        <v>2686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167</v>
      </c>
      <c r="AU140" s="19" t="s">
        <v>80</v>
      </c>
    </row>
    <row r="141" s="2" customFormat="1" ht="16.5" customHeight="1">
      <c r="A141" s="40"/>
      <c r="B141" s="41"/>
      <c r="C141" s="257" t="s">
        <v>299</v>
      </c>
      <c r="D141" s="257" t="s">
        <v>261</v>
      </c>
      <c r="E141" s="258" t="s">
        <v>2687</v>
      </c>
      <c r="F141" s="259" t="s">
        <v>2688</v>
      </c>
      <c r="G141" s="260" t="s">
        <v>369</v>
      </c>
      <c r="H141" s="261">
        <v>6</v>
      </c>
      <c r="I141" s="262"/>
      <c r="J141" s="263">
        <f>ROUND(I141*H141,2)</f>
        <v>0</v>
      </c>
      <c r="K141" s="259" t="s">
        <v>19</v>
      </c>
      <c r="L141" s="264"/>
      <c r="M141" s="265" t="s">
        <v>19</v>
      </c>
      <c r="N141" s="266" t="s">
        <v>41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360</v>
      </c>
      <c r="AT141" s="217" t="s">
        <v>261</v>
      </c>
      <c r="AU141" s="217" t="s">
        <v>80</v>
      </c>
      <c r="AY141" s="19" t="s">
        <v>158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78</v>
      </c>
      <c r="BK141" s="218">
        <f>ROUND(I141*H141,2)</f>
        <v>0</v>
      </c>
      <c r="BL141" s="19" t="s">
        <v>266</v>
      </c>
      <c r="BM141" s="217" t="s">
        <v>2689</v>
      </c>
    </row>
    <row r="142" s="2" customFormat="1" ht="24.15" customHeight="1">
      <c r="A142" s="40"/>
      <c r="B142" s="41"/>
      <c r="C142" s="206" t="s">
        <v>304</v>
      </c>
      <c r="D142" s="206" t="s">
        <v>160</v>
      </c>
      <c r="E142" s="207" t="s">
        <v>2690</v>
      </c>
      <c r="F142" s="208" t="s">
        <v>2691</v>
      </c>
      <c r="G142" s="209" t="s">
        <v>369</v>
      </c>
      <c r="H142" s="210">
        <v>4</v>
      </c>
      <c r="I142" s="211"/>
      <c r="J142" s="212">
        <f>ROUND(I142*H142,2)</f>
        <v>0</v>
      </c>
      <c r="K142" s="208" t="s">
        <v>164</v>
      </c>
      <c r="L142" s="46"/>
      <c r="M142" s="213" t="s">
        <v>19</v>
      </c>
      <c r="N142" s="214" t="s">
        <v>41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266</v>
      </c>
      <c r="AT142" s="217" t="s">
        <v>160</v>
      </c>
      <c r="AU142" s="217" t="s">
        <v>80</v>
      </c>
      <c r="AY142" s="19" t="s">
        <v>158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266</v>
      </c>
      <c r="BM142" s="217" t="s">
        <v>2692</v>
      </c>
    </row>
    <row r="143" s="2" customFormat="1">
      <c r="A143" s="40"/>
      <c r="B143" s="41"/>
      <c r="C143" s="42"/>
      <c r="D143" s="219" t="s">
        <v>167</v>
      </c>
      <c r="E143" s="42"/>
      <c r="F143" s="220" t="s">
        <v>2693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167</v>
      </c>
      <c r="AU143" s="19" t="s">
        <v>80</v>
      </c>
    </row>
    <row r="144" s="2" customFormat="1" ht="16.5" customHeight="1">
      <c r="A144" s="40"/>
      <c r="B144" s="41"/>
      <c r="C144" s="257" t="s">
        <v>312</v>
      </c>
      <c r="D144" s="257" t="s">
        <v>261</v>
      </c>
      <c r="E144" s="258" t="s">
        <v>2694</v>
      </c>
      <c r="F144" s="259" t="s">
        <v>2695</v>
      </c>
      <c r="G144" s="260" t="s">
        <v>369</v>
      </c>
      <c r="H144" s="261">
        <v>4</v>
      </c>
      <c r="I144" s="262"/>
      <c r="J144" s="263">
        <f>ROUND(I144*H144,2)</f>
        <v>0</v>
      </c>
      <c r="K144" s="259" t="s">
        <v>19</v>
      </c>
      <c r="L144" s="264"/>
      <c r="M144" s="265" t="s">
        <v>19</v>
      </c>
      <c r="N144" s="266" t="s">
        <v>41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360</v>
      </c>
      <c r="AT144" s="217" t="s">
        <v>261</v>
      </c>
      <c r="AU144" s="217" t="s">
        <v>80</v>
      </c>
      <c r="AY144" s="19" t="s">
        <v>158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266</v>
      </c>
      <c r="BM144" s="217" t="s">
        <v>2696</v>
      </c>
    </row>
    <row r="145" s="2" customFormat="1" ht="24.15" customHeight="1">
      <c r="A145" s="40"/>
      <c r="B145" s="41"/>
      <c r="C145" s="206" t="s">
        <v>319</v>
      </c>
      <c r="D145" s="206" t="s">
        <v>160</v>
      </c>
      <c r="E145" s="207" t="s">
        <v>2697</v>
      </c>
      <c r="F145" s="208" t="s">
        <v>2698</v>
      </c>
      <c r="G145" s="209" t="s">
        <v>369</v>
      </c>
      <c r="H145" s="210">
        <v>18</v>
      </c>
      <c r="I145" s="211"/>
      <c r="J145" s="212">
        <f>ROUND(I145*H145,2)</f>
        <v>0</v>
      </c>
      <c r="K145" s="208" t="s">
        <v>164</v>
      </c>
      <c r="L145" s="46"/>
      <c r="M145" s="213" t="s">
        <v>19</v>
      </c>
      <c r="N145" s="214" t="s">
        <v>41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266</v>
      </c>
      <c r="AT145" s="217" t="s">
        <v>160</v>
      </c>
      <c r="AU145" s="217" t="s">
        <v>80</v>
      </c>
      <c r="AY145" s="19" t="s">
        <v>158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78</v>
      </c>
      <c r="BK145" s="218">
        <f>ROUND(I145*H145,2)</f>
        <v>0</v>
      </c>
      <c r="BL145" s="19" t="s">
        <v>266</v>
      </c>
      <c r="BM145" s="217" t="s">
        <v>2699</v>
      </c>
    </row>
    <row r="146" s="2" customFormat="1">
      <c r="A146" s="40"/>
      <c r="B146" s="41"/>
      <c r="C146" s="42"/>
      <c r="D146" s="219" t="s">
        <v>167</v>
      </c>
      <c r="E146" s="42"/>
      <c r="F146" s="220" t="s">
        <v>2700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167</v>
      </c>
      <c r="AU146" s="19" t="s">
        <v>80</v>
      </c>
    </row>
    <row r="147" s="2" customFormat="1" ht="16.5" customHeight="1">
      <c r="A147" s="40"/>
      <c r="B147" s="41"/>
      <c r="C147" s="257" t="s">
        <v>326</v>
      </c>
      <c r="D147" s="257" t="s">
        <v>261</v>
      </c>
      <c r="E147" s="258" t="s">
        <v>2701</v>
      </c>
      <c r="F147" s="259" t="s">
        <v>2702</v>
      </c>
      <c r="G147" s="260" t="s">
        <v>369</v>
      </c>
      <c r="H147" s="261">
        <v>18</v>
      </c>
      <c r="I147" s="262"/>
      <c r="J147" s="263">
        <f>ROUND(I147*H147,2)</f>
        <v>0</v>
      </c>
      <c r="K147" s="259" t="s">
        <v>19</v>
      </c>
      <c r="L147" s="264"/>
      <c r="M147" s="265" t="s">
        <v>19</v>
      </c>
      <c r="N147" s="266" t="s">
        <v>41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360</v>
      </c>
      <c r="AT147" s="217" t="s">
        <v>261</v>
      </c>
      <c r="AU147" s="217" t="s">
        <v>80</v>
      </c>
      <c r="AY147" s="19" t="s">
        <v>158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266</v>
      </c>
      <c r="BM147" s="217" t="s">
        <v>2703</v>
      </c>
    </row>
    <row r="148" s="2" customFormat="1" ht="24.15" customHeight="1">
      <c r="A148" s="40"/>
      <c r="B148" s="41"/>
      <c r="C148" s="206" t="s">
        <v>331</v>
      </c>
      <c r="D148" s="206" t="s">
        <v>160</v>
      </c>
      <c r="E148" s="207" t="s">
        <v>2704</v>
      </c>
      <c r="F148" s="208" t="s">
        <v>2705</v>
      </c>
      <c r="G148" s="209" t="s">
        <v>369</v>
      </c>
      <c r="H148" s="210">
        <v>4</v>
      </c>
      <c r="I148" s="211"/>
      <c r="J148" s="212">
        <f>ROUND(I148*H148,2)</f>
        <v>0</v>
      </c>
      <c r="K148" s="208" t="s">
        <v>164</v>
      </c>
      <c r="L148" s="46"/>
      <c r="M148" s="213" t="s">
        <v>19</v>
      </c>
      <c r="N148" s="214" t="s">
        <v>41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266</v>
      </c>
      <c r="AT148" s="217" t="s">
        <v>160</v>
      </c>
      <c r="AU148" s="217" t="s">
        <v>80</v>
      </c>
      <c r="AY148" s="19" t="s">
        <v>158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266</v>
      </c>
      <c r="BM148" s="217" t="s">
        <v>2706</v>
      </c>
    </row>
    <row r="149" s="2" customFormat="1">
      <c r="A149" s="40"/>
      <c r="B149" s="41"/>
      <c r="C149" s="42"/>
      <c r="D149" s="219" t="s">
        <v>167</v>
      </c>
      <c r="E149" s="42"/>
      <c r="F149" s="220" t="s">
        <v>2707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167</v>
      </c>
      <c r="AU149" s="19" t="s">
        <v>80</v>
      </c>
    </row>
    <row r="150" s="2" customFormat="1" ht="16.5" customHeight="1">
      <c r="A150" s="40"/>
      <c r="B150" s="41"/>
      <c r="C150" s="257" t="s">
        <v>337</v>
      </c>
      <c r="D150" s="257" t="s">
        <v>261</v>
      </c>
      <c r="E150" s="258" t="s">
        <v>2708</v>
      </c>
      <c r="F150" s="259" t="s">
        <v>2709</v>
      </c>
      <c r="G150" s="260" t="s">
        <v>369</v>
      </c>
      <c r="H150" s="261">
        <v>4</v>
      </c>
      <c r="I150" s="262"/>
      <c r="J150" s="263">
        <f>ROUND(I150*H150,2)</f>
        <v>0</v>
      </c>
      <c r="K150" s="259" t="s">
        <v>19</v>
      </c>
      <c r="L150" s="264"/>
      <c r="M150" s="265" t="s">
        <v>19</v>
      </c>
      <c r="N150" s="266" t="s">
        <v>41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360</v>
      </c>
      <c r="AT150" s="217" t="s">
        <v>261</v>
      </c>
      <c r="AU150" s="217" t="s">
        <v>80</v>
      </c>
      <c r="AY150" s="19" t="s">
        <v>158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78</v>
      </c>
      <c r="BK150" s="218">
        <f>ROUND(I150*H150,2)</f>
        <v>0</v>
      </c>
      <c r="BL150" s="19" t="s">
        <v>266</v>
      </c>
      <c r="BM150" s="217" t="s">
        <v>2710</v>
      </c>
    </row>
    <row r="151" s="2" customFormat="1" ht="24.15" customHeight="1">
      <c r="A151" s="40"/>
      <c r="B151" s="41"/>
      <c r="C151" s="206" t="s">
        <v>342</v>
      </c>
      <c r="D151" s="206" t="s">
        <v>160</v>
      </c>
      <c r="E151" s="207" t="s">
        <v>2711</v>
      </c>
      <c r="F151" s="208" t="s">
        <v>2712</v>
      </c>
      <c r="G151" s="209" t="s">
        <v>369</v>
      </c>
      <c r="H151" s="210">
        <v>6</v>
      </c>
      <c r="I151" s="211"/>
      <c r="J151" s="212">
        <f>ROUND(I151*H151,2)</f>
        <v>0</v>
      </c>
      <c r="K151" s="208" t="s">
        <v>164</v>
      </c>
      <c r="L151" s="46"/>
      <c r="M151" s="213" t="s">
        <v>19</v>
      </c>
      <c r="N151" s="214" t="s">
        <v>41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266</v>
      </c>
      <c r="AT151" s="217" t="s">
        <v>160</v>
      </c>
      <c r="AU151" s="217" t="s">
        <v>80</v>
      </c>
      <c r="AY151" s="19" t="s">
        <v>158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78</v>
      </c>
      <c r="BK151" s="218">
        <f>ROUND(I151*H151,2)</f>
        <v>0</v>
      </c>
      <c r="BL151" s="19" t="s">
        <v>266</v>
      </c>
      <c r="BM151" s="217" t="s">
        <v>2713</v>
      </c>
    </row>
    <row r="152" s="2" customFormat="1">
      <c r="A152" s="40"/>
      <c r="B152" s="41"/>
      <c r="C152" s="42"/>
      <c r="D152" s="219" t="s">
        <v>167</v>
      </c>
      <c r="E152" s="42"/>
      <c r="F152" s="220" t="s">
        <v>2714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167</v>
      </c>
      <c r="AU152" s="19" t="s">
        <v>80</v>
      </c>
    </row>
    <row r="153" s="2" customFormat="1" ht="16.5" customHeight="1">
      <c r="A153" s="40"/>
      <c r="B153" s="41"/>
      <c r="C153" s="257" t="s">
        <v>348</v>
      </c>
      <c r="D153" s="257" t="s">
        <v>261</v>
      </c>
      <c r="E153" s="258" t="s">
        <v>2715</v>
      </c>
      <c r="F153" s="259" t="s">
        <v>2716</v>
      </c>
      <c r="G153" s="260" t="s">
        <v>369</v>
      </c>
      <c r="H153" s="261">
        <v>6</v>
      </c>
      <c r="I153" s="262"/>
      <c r="J153" s="263">
        <f>ROUND(I153*H153,2)</f>
        <v>0</v>
      </c>
      <c r="K153" s="259" t="s">
        <v>19</v>
      </c>
      <c r="L153" s="264"/>
      <c r="M153" s="265" t="s">
        <v>19</v>
      </c>
      <c r="N153" s="266" t="s">
        <v>41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360</v>
      </c>
      <c r="AT153" s="217" t="s">
        <v>261</v>
      </c>
      <c r="AU153" s="217" t="s">
        <v>80</v>
      </c>
      <c r="AY153" s="19" t="s">
        <v>158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78</v>
      </c>
      <c r="BK153" s="218">
        <f>ROUND(I153*H153,2)</f>
        <v>0</v>
      </c>
      <c r="BL153" s="19" t="s">
        <v>266</v>
      </c>
      <c r="BM153" s="217" t="s">
        <v>2717</v>
      </c>
    </row>
    <row r="154" s="2" customFormat="1" ht="24.15" customHeight="1">
      <c r="A154" s="40"/>
      <c r="B154" s="41"/>
      <c r="C154" s="206" t="s">
        <v>355</v>
      </c>
      <c r="D154" s="206" t="s">
        <v>160</v>
      </c>
      <c r="E154" s="207" t="s">
        <v>2718</v>
      </c>
      <c r="F154" s="208" t="s">
        <v>2719</v>
      </c>
      <c r="G154" s="209" t="s">
        <v>369</v>
      </c>
      <c r="H154" s="210">
        <v>1</v>
      </c>
      <c r="I154" s="211"/>
      <c r="J154" s="212">
        <f>ROUND(I154*H154,2)</f>
        <v>0</v>
      </c>
      <c r="K154" s="208" t="s">
        <v>164</v>
      </c>
      <c r="L154" s="46"/>
      <c r="M154" s="213" t="s">
        <v>19</v>
      </c>
      <c r="N154" s="214" t="s">
        <v>41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266</v>
      </c>
      <c r="AT154" s="217" t="s">
        <v>160</v>
      </c>
      <c r="AU154" s="217" t="s">
        <v>80</v>
      </c>
      <c r="AY154" s="19" t="s">
        <v>158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266</v>
      </c>
      <c r="BM154" s="217" t="s">
        <v>2720</v>
      </c>
    </row>
    <row r="155" s="2" customFormat="1">
      <c r="A155" s="40"/>
      <c r="B155" s="41"/>
      <c r="C155" s="42"/>
      <c r="D155" s="219" t="s">
        <v>167</v>
      </c>
      <c r="E155" s="42"/>
      <c r="F155" s="220" t="s">
        <v>2721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167</v>
      </c>
      <c r="AU155" s="19" t="s">
        <v>80</v>
      </c>
    </row>
    <row r="156" s="2" customFormat="1" ht="16.5" customHeight="1">
      <c r="A156" s="40"/>
      <c r="B156" s="41"/>
      <c r="C156" s="257" t="s">
        <v>360</v>
      </c>
      <c r="D156" s="257" t="s">
        <v>261</v>
      </c>
      <c r="E156" s="258" t="s">
        <v>2722</v>
      </c>
      <c r="F156" s="259" t="s">
        <v>2723</v>
      </c>
      <c r="G156" s="260" t="s">
        <v>369</v>
      </c>
      <c r="H156" s="261">
        <v>1</v>
      </c>
      <c r="I156" s="262"/>
      <c r="J156" s="263">
        <f>ROUND(I156*H156,2)</f>
        <v>0</v>
      </c>
      <c r="K156" s="259" t="s">
        <v>19</v>
      </c>
      <c r="L156" s="264"/>
      <c r="M156" s="265" t="s">
        <v>19</v>
      </c>
      <c r="N156" s="266" t="s">
        <v>41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360</v>
      </c>
      <c r="AT156" s="217" t="s">
        <v>261</v>
      </c>
      <c r="AU156" s="217" t="s">
        <v>80</v>
      </c>
      <c r="AY156" s="19" t="s">
        <v>158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266</v>
      </c>
      <c r="BM156" s="217" t="s">
        <v>2724</v>
      </c>
    </row>
    <row r="157" s="2" customFormat="1" ht="24.15" customHeight="1">
      <c r="A157" s="40"/>
      <c r="B157" s="41"/>
      <c r="C157" s="206" t="s">
        <v>366</v>
      </c>
      <c r="D157" s="206" t="s">
        <v>160</v>
      </c>
      <c r="E157" s="207" t="s">
        <v>2725</v>
      </c>
      <c r="F157" s="208" t="s">
        <v>2726</v>
      </c>
      <c r="G157" s="209" t="s">
        <v>369</v>
      </c>
      <c r="H157" s="210">
        <v>36</v>
      </c>
      <c r="I157" s="211"/>
      <c r="J157" s="212">
        <f>ROUND(I157*H157,2)</f>
        <v>0</v>
      </c>
      <c r="K157" s="208" t="s">
        <v>164</v>
      </c>
      <c r="L157" s="46"/>
      <c r="M157" s="213" t="s">
        <v>19</v>
      </c>
      <c r="N157" s="214" t="s">
        <v>41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266</v>
      </c>
      <c r="AT157" s="217" t="s">
        <v>160</v>
      </c>
      <c r="AU157" s="217" t="s">
        <v>80</v>
      </c>
      <c r="AY157" s="19" t="s">
        <v>158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78</v>
      </c>
      <c r="BK157" s="218">
        <f>ROUND(I157*H157,2)</f>
        <v>0</v>
      </c>
      <c r="BL157" s="19" t="s">
        <v>266</v>
      </c>
      <c r="BM157" s="217" t="s">
        <v>2727</v>
      </c>
    </row>
    <row r="158" s="2" customFormat="1">
      <c r="A158" s="40"/>
      <c r="B158" s="41"/>
      <c r="C158" s="42"/>
      <c r="D158" s="219" t="s">
        <v>167</v>
      </c>
      <c r="E158" s="42"/>
      <c r="F158" s="220" t="s">
        <v>2728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167</v>
      </c>
      <c r="AU158" s="19" t="s">
        <v>80</v>
      </c>
    </row>
    <row r="159" s="2" customFormat="1" ht="16.5" customHeight="1">
      <c r="A159" s="40"/>
      <c r="B159" s="41"/>
      <c r="C159" s="257" t="s">
        <v>372</v>
      </c>
      <c r="D159" s="257" t="s">
        <v>261</v>
      </c>
      <c r="E159" s="258" t="s">
        <v>2729</v>
      </c>
      <c r="F159" s="259" t="s">
        <v>2730</v>
      </c>
      <c r="G159" s="260" t="s">
        <v>369</v>
      </c>
      <c r="H159" s="261">
        <v>36</v>
      </c>
      <c r="I159" s="262"/>
      <c r="J159" s="263">
        <f>ROUND(I159*H159,2)</f>
        <v>0</v>
      </c>
      <c r="K159" s="259" t="s">
        <v>19</v>
      </c>
      <c r="L159" s="264"/>
      <c r="M159" s="265" t="s">
        <v>19</v>
      </c>
      <c r="N159" s="266" t="s">
        <v>41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360</v>
      </c>
      <c r="AT159" s="217" t="s">
        <v>261</v>
      </c>
      <c r="AU159" s="217" t="s">
        <v>80</v>
      </c>
      <c r="AY159" s="19" t="s">
        <v>158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78</v>
      </c>
      <c r="BK159" s="218">
        <f>ROUND(I159*H159,2)</f>
        <v>0</v>
      </c>
      <c r="BL159" s="19" t="s">
        <v>266</v>
      </c>
      <c r="BM159" s="217" t="s">
        <v>2731</v>
      </c>
    </row>
    <row r="160" s="2" customFormat="1" ht="24.15" customHeight="1">
      <c r="A160" s="40"/>
      <c r="B160" s="41"/>
      <c r="C160" s="206" t="s">
        <v>387</v>
      </c>
      <c r="D160" s="206" t="s">
        <v>160</v>
      </c>
      <c r="E160" s="207" t="s">
        <v>2732</v>
      </c>
      <c r="F160" s="208" t="s">
        <v>2733</v>
      </c>
      <c r="G160" s="209" t="s">
        <v>369</v>
      </c>
      <c r="H160" s="210">
        <v>24</v>
      </c>
      <c r="I160" s="211"/>
      <c r="J160" s="212">
        <f>ROUND(I160*H160,2)</f>
        <v>0</v>
      </c>
      <c r="K160" s="208" t="s">
        <v>164</v>
      </c>
      <c r="L160" s="46"/>
      <c r="M160" s="213" t="s">
        <v>19</v>
      </c>
      <c r="N160" s="214" t="s">
        <v>41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266</v>
      </c>
      <c r="AT160" s="217" t="s">
        <v>160</v>
      </c>
      <c r="AU160" s="217" t="s">
        <v>80</v>
      </c>
      <c r="AY160" s="19" t="s">
        <v>158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266</v>
      </c>
      <c r="BM160" s="217" t="s">
        <v>2734</v>
      </c>
    </row>
    <row r="161" s="2" customFormat="1">
      <c r="A161" s="40"/>
      <c r="B161" s="41"/>
      <c r="C161" s="42"/>
      <c r="D161" s="219" t="s">
        <v>167</v>
      </c>
      <c r="E161" s="42"/>
      <c r="F161" s="220" t="s">
        <v>2735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167</v>
      </c>
      <c r="AU161" s="19" t="s">
        <v>80</v>
      </c>
    </row>
    <row r="162" s="2" customFormat="1" ht="21.75" customHeight="1">
      <c r="A162" s="40"/>
      <c r="B162" s="41"/>
      <c r="C162" s="257" t="s">
        <v>397</v>
      </c>
      <c r="D162" s="257" t="s">
        <v>261</v>
      </c>
      <c r="E162" s="258" t="s">
        <v>2736</v>
      </c>
      <c r="F162" s="259" t="s">
        <v>2737</v>
      </c>
      <c r="G162" s="260" t="s">
        <v>369</v>
      </c>
      <c r="H162" s="261">
        <v>24</v>
      </c>
      <c r="I162" s="262"/>
      <c r="J162" s="263">
        <f>ROUND(I162*H162,2)</f>
        <v>0</v>
      </c>
      <c r="K162" s="259" t="s">
        <v>19</v>
      </c>
      <c r="L162" s="264"/>
      <c r="M162" s="265" t="s">
        <v>19</v>
      </c>
      <c r="N162" s="266" t="s">
        <v>41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360</v>
      </c>
      <c r="AT162" s="217" t="s">
        <v>261</v>
      </c>
      <c r="AU162" s="217" t="s">
        <v>80</v>
      </c>
      <c r="AY162" s="19" t="s">
        <v>158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78</v>
      </c>
      <c r="BK162" s="218">
        <f>ROUND(I162*H162,2)</f>
        <v>0</v>
      </c>
      <c r="BL162" s="19" t="s">
        <v>266</v>
      </c>
      <c r="BM162" s="217" t="s">
        <v>2738</v>
      </c>
    </row>
    <row r="163" s="2" customFormat="1" ht="21.75" customHeight="1">
      <c r="A163" s="40"/>
      <c r="B163" s="41"/>
      <c r="C163" s="206" t="s">
        <v>404</v>
      </c>
      <c r="D163" s="206" t="s">
        <v>160</v>
      </c>
      <c r="E163" s="207" t="s">
        <v>2739</v>
      </c>
      <c r="F163" s="208" t="s">
        <v>2740</v>
      </c>
      <c r="G163" s="209" t="s">
        <v>369</v>
      </c>
      <c r="H163" s="210">
        <v>4</v>
      </c>
      <c r="I163" s="211"/>
      <c r="J163" s="212">
        <f>ROUND(I163*H163,2)</f>
        <v>0</v>
      </c>
      <c r="K163" s="208" t="s">
        <v>164</v>
      </c>
      <c r="L163" s="46"/>
      <c r="M163" s="213" t="s">
        <v>19</v>
      </c>
      <c r="N163" s="214" t="s">
        <v>41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266</v>
      </c>
      <c r="AT163" s="217" t="s">
        <v>160</v>
      </c>
      <c r="AU163" s="217" t="s">
        <v>80</v>
      </c>
      <c r="AY163" s="19" t="s">
        <v>158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78</v>
      </c>
      <c r="BK163" s="218">
        <f>ROUND(I163*H163,2)</f>
        <v>0</v>
      </c>
      <c r="BL163" s="19" t="s">
        <v>266</v>
      </c>
      <c r="BM163" s="217" t="s">
        <v>2741</v>
      </c>
    </row>
    <row r="164" s="2" customFormat="1">
      <c r="A164" s="40"/>
      <c r="B164" s="41"/>
      <c r="C164" s="42"/>
      <c r="D164" s="219" t="s">
        <v>167</v>
      </c>
      <c r="E164" s="42"/>
      <c r="F164" s="220" t="s">
        <v>2742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167</v>
      </c>
      <c r="AU164" s="19" t="s">
        <v>80</v>
      </c>
    </row>
    <row r="165" s="2" customFormat="1" ht="16.5" customHeight="1">
      <c r="A165" s="40"/>
      <c r="B165" s="41"/>
      <c r="C165" s="257" t="s">
        <v>172</v>
      </c>
      <c r="D165" s="257" t="s">
        <v>261</v>
      </c>
      <c r="E165" s="258" t="s">
        <v>2743</v>
      </c>
      <c r="F165" s="259" t="s">
        <v>2744</v>
      </c>
      <c r="G165" s="260" t="s">
        <v>369</v>
      </c>
      <c r="H165" s="261">
        <v>4</v>
      </c>
      <c r="I165" s="262"/>
      <c r="J165" s="263">
        <f>ROUND(I165*H165,2)</f>
        <v>0</v>
      </c>
      <c r="K165" s="259" t="s">
        <v>19</v>
      </c>
      <c r="L165" s="264"/>
      <c r="M165" s="265" t="s">
        <v>19</v>
      </c>
      <c r="N165" s="266" t="s">
        <v>41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360</v>
      </c>
      <c r="AT165" s="217" t="s">
        <v>261</v>
      </c>
      <c r="AU165" s="217" t="s">
        <v>80</v>
      </c>
      <c r="AY165" s="19" t="s">
        <v>158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78</v>
      </c>
      <c r="BK165" s="218">
        <f>ROUND(I165*H165,2)</f>
        <v>0</v>
      </c>
      <c r="BL165" s="19" t="s">
        <v>266</v>
      </c>
      <c r="BM165" s="217" t="s">
        <v>2745</v>
      </c>
    </row>
    <row r="166" s="2" customFormat="1" ht="16.5" customHeight="1">
      <c r="A166" s="40"/>
      <c r="B166" s="41"/>
      <c r="C166" s="206" t="s">
        <v>420</v>
      </c>
      <c r="D166" s="206" t="s">
        <v>160</v>
      </c>
      <c r="E166" s="207" t="s">
        <v>2746</v>
      </c>
      <c r="F166" s="208" t="s">
        <v>2747</v>
      </c>
      <c r="G166" s="209" t="s">
        <v>369</v>
      </c>
      <c r="H166" s="210">
        <v>1</v>
      </c>
      <c r="I166" s="211"/>
      <c r="J166" s="212">
        <f>ROUND(I166*H166,2)</f>
        <v>0</v>
      </c>
      <c r="K166" s="208" t="s">
        <v>164</v>
      </c>
      <c r="L166" s="46"/>
      <c r="M166" s="213" t="s">
        <v>19</v>
      </c>
      <c r="N166" s="214" t="s">
        <v>41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266</v>
      </c>
      <c r="AT166" s="217" t="s">
        <v>160</v>
      </c>
      <c r="AU166" s="217" t="s">
        <v>80</v>
      </c>
      <c r="AY166" s="19" t="s">
        <v>158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78</v>
      </c>
      <c r="BK166" s="218">
        <f>ROUND(I166*H166,2)</f>
        <v>0</v>
      </c>
      <c r="BL166" s="19" t="s">
        <v>266</v>
      </c>
      <c r="BM166" s="217" t="s">
        <v>2748</v>
      </c>
    </row>
    <row r="167" s="2" customFormat="1">
      <c r="A167" s="40"/>
      <c r="B167" s="41"/>
      <c r="C167" s="42"/>
      <c r="D167" s="219" t="s">
        <v>167</v>
      </c>
      <c r="E167" s="42"/>
      <c r="F167" s="220" t="s">
        <v>2749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167</v>
      </c>
      <c r="AU167" s="19" t="s">
        <v>80</v>
      </c>
    </row>
    <row r="168" s="2" customFormat="1" ht="16.5" customHeight="1">
      <c r="A168" s="40"/>
      <c r="B168" s="41"/>
      <c r="C168" s="257" t="s">
        <v>199</v>
      </c>
      <c r="D168" s="257" t="s">
        <v>261</v>
      </c>
      <c r="E168" s="258" t="s">
        <v>2750</v>
      </c>
      <c r="F168" s="259" t="s">
        <v>2751</v>
      </c>
      <c r="G168" s="260" t="s">
        <v>369</v>
      </c>
      <c r="H168" s="261">
        <v>1</v>
      </c>
      <c r="I168" s="262"/>
      <c r="J168" s="263">
        <f>ROUND(I168*H168,2)</f>
        <v>0</v>
      </c>
      <c r="K168" s="259" t="s">
        <v>19</v>
      </c>
      <c r="L168" s="264"/>
      <c r="M168" s="265" t="s">
        <v>19</v>
      </c>
      <c r="N168" s="266" t="s">
        <v>41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360</v>
      </c>
      <c r="AT168" s="217" t="s">
        <v>261</v>
      </c>
      <c r="AU168" s="217" t="s">
        <v>80</v>
      </c>
      <c r="AY168" s="19" t="s">
        <v>158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266</v>
      </c>
      <c r="BM168" s="217" t="s">
        <v>2752</v>
      </c>
    </row>
    <row r="169" s="2" customFormat="1" ht="24.15" customHeight="1">
      <c r="A169" s="40"/>
      <c r="B169" s="41"/>
      <c r="C169" s="206" t="s">
        <v>435</v>
      </c>
      <c r="D169" s="206" t="s">
        <v>160</v>
      </c>
      <c r="E169" s="207" t="s">
        <v>2753</v>
      </c>
      <c r="F169" s="208" t="s">
        <v>2754</v>
      </c>
      <c r="G169" s="209" t="s">
        <v>249</v>
      </c>
      <c r="H169" s="210">
        <v>8</v>
      </c>
      <c r="I169" s="211"/>
      <c r="J169" s="212">
        <f>ROUND(I169*H169,2)</f>
        <v>0</v>
      </c>
      <c r="K169" s="208" t="s">
        <v>164</v>
      </c>
      <c r="L169" s="46"/>
      <c r="M169" s="213" t="s">
        <v>19</v>
      </c>
      <c r="N169" s="214" t="s">
        <v>41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266</v>
      </c>
      <c r="AT169" s="217" t="s">
        <v>160</v>
      </c>
      <c r="AU169" s="217" t="s">
        <v>80</v>
      </c>
      <c r="AY169" s="19" t="s">
        <v>158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78</v>
      </c>
      <c r="BK169" s="218">
        <f>ROUND(I169*H169,2)</f>
        <v>0</v>
      </c>
      <c r="BL169" s="19" t="s">
        <v>266</v>
      </c>
      <c r="BM169" s="217" t="s">
        <v>2755</v>
      </c>
    </row>
    <row r="170" s="2" customFormat="1">
      <c r="A170" s="40"/>
      <c r="B170" s="41"/>
      <c r="C170" s="42"/>
      <c r="D170" s="219" t="s">
        <v>167</v>
      </c>
      <c r="E170" s="42"/>
      <c r="F170" s="220" t="s">
        <v>2756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167</v>
      </c>
      <c r="AU170" s="19" t="s">
        <v>80</v>
      </c>
    </row>
    <row r="171" s="2" customFormat="1" ht="16.5" customHeight="1">
      <c r="A171" s="40"/>
      <c r="B171" s="41"/>
      <c r="C171" s="257" t="s">
        <v>441</v>
      </c>
      <c r="D171" s="257" t="s">
        <v>261</v>
      </c>
      <c r="E171" s="258" t="s">
        <v>2757</v>
      </c>
      <c r="F171" s="259" t="s">
        <v>2758</v>
      </c>
      <c r="G171" s="260" t="s">
        <v>249</v>
      </c>
      <c r="H171" s="261">
        <v>8</v>
      </c>
      <c r="I171" s="262"/>
      <c r="J171" s="263">
        <f>ROUND(I171*H171,2)</f>
        <v>0</v>
      </c>
      <c r="K171" s="259" t="s">
        <v>19</v>
      </c>
      <c r="L171" s="264"/>
      <c r="M171" s="265" t="s">
        <v>19</v>
      </c>
      <c r="N171" s="266" t="s">
        <v>41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360</v>
      </c>
      <c r="AT171" s="217" t="s">
        <v>261</v>
      </c>
      <c r="AU171" s="217" t="s">
        <v>80</v>
      </c>
      <c r="AY171" s="19" t="s">
        <v>158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266</v>
      </c>
      <c r="BM171" s="217" t="s">
        <v>2759</v>
      </c>
    </row>
    <row r="172" s="2" customFormat="1" ht="24.15" customHeight="1">
      <c r="A172" s="40"/>
      <c r="B172" s="41"/>
      <c r="C172" s="206" t="s">
        <v>447</v>
      </c>
      <c r="D172" s="206" t="s">
        <v>160</v>
      </c>
      <c r="E172" s="207" t="s">
        <v>2760</v>
      </c>
      <c r="F172" s="208" t="s">
        <v>2761</v>
      </c>
      <c r="G172" s="209" t="s">
        <v>369</v>
      </c>
      <c r="H172" s="210">
        <v>80</v>
      </c>
      <c r="I172" s="211"/>
      <c r="J172" s="212">
        <f>ROUND(I172*H172,2)</f>
        <v>0</v>
      </c>
      <c r="K172" s="208" t="s">
        <v>164</v>
      </c>
      <c r="L172" s="46"/>
      <c r="M172" s="213" t="s">
        <v>19</v>
      </c>
      <c r="N172" s="214" t="s">
        <v>41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266</v>
      </c>
      <c r="AT172" s="217" t="s">
        <v>160</v>
      </c>
      <c r="AU172" s="217" t="s">
        <v>80</v>
      </c>
      <c r="AY172" s="19" t="s">
        <v>158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266</v>
      </c>
      <c r="BM172" s="217" t="s">
        <v>2762</v>
      </c>
    </row>
    <row r="173" s="2" customFormat="1">
      <c r="A173" s="40"/>
      <c r="B173" s="41"/>
      <c r="C173" s="42"/>
      <c r="D173" s="219" t="s">
        <v>167</v>
      </c>
      <c r="E173" s="42"/>
      <c r="F173" s="220" t="s">
        <v>2763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167</v>
      </c>
      <c r="AU173" s="19" t="s">
        <v>80</v>
      </c>
    </row>
    <row r="174" s="2" customFormat="1" ht="16.5" customHeight="1">
      <c r="A174" s="40"/>
      <c r="B174" s="41"/>
      <c r="C174" s="257" t="s">
        <v>452</v>
      </c>
      <c r="D174" s="257" t="s">
        <v>261</v>
      </c>
      <c r="E174" s="258" t="s">
        <v>2764</v>
      </c>
      <c r="F174" s="259" t="s">
        <v>2765</v>
      </c>
      <c r="G174" s="260" t="s">
        <v>369</v>
      </c>
      <c r="H174" s="261">
        <v>19</v>
      </c>
      <c r="I174" s="262"/>
      <c r="J174" s="263">
        <f>ROUND(I174*H174,2)</f>
        <v>0</v>
      </c>
      <c r="K174" s="259" t="s">
        <v>19</v>
      </c>
      <c r="L174" s="264"/>
      <c r="M174" s="265" t="s">
        <v>19</v>
      </c>
      <c r="N174" s="266" t="s">
        <v>41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360</v>
      </c>
      <c r="AT174" s="217" t="s">
        <v>261</v>
      </c>
      <c r="AU174" s="217" t="s">
        <v>80</v>
      </c>
      <c r="AY174" s="19" t="s">
        <v>158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78</v>
      </c>
      <c r="BK174" s="218">
        <f>ROUND(I174*H174,2)</f>
        <v>0</v>
      </c>
      <c r="BL174" s="19" t="s">
        <v>266</v>
      </c>
      <c r="BM174" s="217" t="s">
        <v>2766</v>
      </c>
    </row>
    <row r="175" s="2" customFormat="1" ht="16.5" customHeight="1">
      <c r="A175" s="40"/>
      <c r="B175" s="41"/>
      <c r="C175" s="257" t="s">
        <v>457</v>
      </c>
      <c r="D175" s="257" t="s">
        <v>261</v>
      </c>
      <c r="E175" s="258" t="s">
        <v>2767</v>
      </c>
      <c r="F175" s="259" t="s">
        <v>2768</v>
      </c>
      <c r="G175" s="260" t="s">
        <v>369</v>
      </c>
      <c r="H175" s="261">
        <v>5</v>
      </c>
      <c r="I175" s="262"/>
      <c r="J175" s="263">
        <f>ROUND(I175*H175,2)</f>
        <v>0</v>
      </c>
      <c r="K175" s="259" t="s">
        <v>19</v>
      </c>
      <c r="L175" s="264"/>
      <c r="M175" s="265" t="s">
        <v>19</v>
      </c>
      <c r="N175" s="266" t="s">
        <v>41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360</v>
      </c>
      <c r="AT175" s="217" t="s">
        <v>261</v>
      </c>
      <c r="AU175" s="217" t="s">
        <v>80</v>
      </c>
      <c r="AY175" s="19" t="s">
        <v>158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266</v>
      </c>
      <c r="BM175" s="217" t="s">
        <v>2769</v>
      </c>
    </row>
    <row r="176" s="2" customFormat="1" ht="16.5" customHeight="1">
      <c r="A176" s="40"/>
      <c r="B176" s="41"/>
      <c r="C176" s="257" t="s">
        <v>465</v>
      </c>
      <c r="D176" s="257" t="s">
        <v>261</v>
      </c>
      <c r="E176" s="258" t="s">
        <v>2770</v>
      </c>
      <c r="F176" s="259" t="s">
        <v>2771</v>
      </c>
      <c r="G176" s="260" t="s">
        <v>369</v>
      </c>
      <c r="H176" s="261">
        <v>15</v>
      </c>
      <c r="I176" s="262"/>
      <c r="J176" s="263">
        <f>ROUND(I176*H176,2)</f>
        <v>0</v>
      </c>
      <c r="K176" s="259" t="s">
        <v>19</v>
      </c>
      <c r="L176" s="264"/>
      <c r="M176" s="265" t="s">
        <v>19</v>
      </c>
      <c r="N176" s="266" t="s">
        <v>41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360</v>
      </c>
      <c r="AT176" s="217" t="s">
        <v>261</v>
      </c>
      <c r="AU176" s="217" t="s">
        <v>80</v>
      </c>
      <c r="AY176" s="19" t="s">
        <v>158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78</v>
      </c>
      <c r="BK176" s="218">
        <f>ROUND(I176*H176,2)</f>
        <v>0</v>
      </c>
      <c r="BL176" s="19" t="s">
        <v>266</v>
      </c>
      <c r="BM176" s="217" t="s">
        <v>2772</v>
      </c>
    </row>
    <row r="177" s="2" customFormat="1" ht="16.5" customHeight="1">
      <c r="A177" s="40"/>
      <c r="B177" s="41"/>
      <c r="C177" s="257" t="s">
        <v>472</v>
      </c>
      <c r="D177" s="257" t="s">
        <v>261</v>
      </c>
      <c r="E177" s="258" t="s">
        <v>2773</v>
      </c>
      <c r="F177" s="259" t="s">
        <v>2774</v>
      </c>
      <c r="G177" s="260" t="s">
        <v>369</v>
      </c>
      <c r="H177" s="261">
        <v>12</v>
      </c>
      <c r="I177" s="262"/>
      <c r="J177" s="263">
        <f>ROUND(I177*H177,2)</f>
        <v>0</v>
      </c>
      <c r="K177" s="259" t="s">
        <v>19</v>
      </c>
      <c r="L177" s="264"/>
      <c r="M177" s="265" t="s">
        <v>19</v>
      </c>
      <c r="N177" s="266" t="s">
        <v>41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360</v>
      </c>
      <c r="AT177" s="217" t="s">
        <v>261</v>
      </c>
      <c r="AU177" s="217" t="s">
        <v>80</v>
      </c>
      <c r="AY177" s="19" t="s">
        <v>158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78</v>
      </c>
      <c r="BK177" s="218">
        <f>ROUND(I177*H177,2)</f>
        <v>0</v>
      </c>
      <c r="BL177" s="19" t="s">
        <v>266</v>
      </c>
      <c r="BM177" s="217" t="s">
        <v>2775</v>
      </c>
    </row>
    <row r="178" s="2" customFormat="1" ht="16.5" customHeight="1">
      <c r="A178" s="40"/>
      <c r="B178" s="41"/>
      <c r="C178" s="257" t="s">
        <v>479</v>
      </c>
      <c r="D178" s="257" t="s">
        <v>261</v>
      </c>
      <c r="E178" s="258" t="s">
        <v>2776</v>
      </c>
      <c r="F178" s="259" t="s">
        <v>2777</v>
      </c>
      <c r="G178" s="260" t="s">
        <v>369</v>
      </c>
      <c r="H178" s="261">
        <v>10</v>
      </c>
      <c r="I178" s="262"/>
      <c r="J178" s="263">
        <f>ROUND(I178*H178,2)</f>
        <v>0</v>
      </c>
      <c r="K178" s="259" t="s">
        <v>19</v>
      </c>
      <c r="L178" s="264"/>
      <c r="M178" s="265" t="s">
        <v>19</v>
      </c>
      <c r="N178" s="266" t="s">
        <v>41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360</v>
      </c>
      <c r="AT178" s="217" t="s">
        <v>261</v>
      </c>
      <c r="AU178" s="217" t="s">
        <v>80</v>
      </c>
      <c r="AY178" s="19" t="s">
        <v>158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266</v>
      </c>
      <c r="BM178" s="217" t="s">
        <v>2778</v>
      </c>
    </row>
    <row r="179" s="2" customFormat="1" ht="16.5" customHeight="1">
      <c r="A179" s="40"/>
      <c r="B179" s="41"/>
      <c r="C179" s="257" t="s">
        <v>485</v>
      </c>
      <c r="D179" s="257" t="s">
        <v>261</v>
      </c>
      <c r="E179" s="258" t="s">
        <v>2779</v>
      </c>
      <c r="F179" s="259" t="s">
        <v>2780</v>
      </c>
      <c r="G179" s="260" t="s">
        <v>369</v>
      </c>
      <c r="H179" s="261">
        <v>4</v>
      </c>
      <c r="I179" s="262"/>
      <c r="J179" s="263">
        <f>ROUND(I179*H179,2)</f>
        <v>0</v>
      </c>
      <c r="K179" s="259" t="s">
        <v>19</v>
      </c>
      <c r="L179" s="264"/>
      <c r="M179" s="265" t="s">
        <v>19</v>
      </c>
      <c r="N179" s="266" t="s">
        <v>41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360</v>
      </c>
      <c r="AT179" s="217" t="s">
        <v>261</v>
      </c>
      <c r="AU179" s="217" t="s">
        <v>80</v>
      </c>
      <c r="AY179" s="19" t="s">
        <v>158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78</v>
      </c>
      <c r="BK179" s="218">
        <f>ROUND(I179*H179,2)</f>
        <v>0</v>
      </c>
      <c r="BL179" s="19" t="s">
        <v>266</v>
      </c>
      <c r="BM179" s="217" t="s">
        <v>2781</v>
      </c>
    </row>
    <row r="180" s="2" customFormat="1" ht="16.5" customHeight="1">
      <c r="A180" s="40"/>
      <c r="B180" s="41"/>
      <c r="C180" s="257" t="s">
        <v>493</v>
      </c>
      <c r="D180" s="257" t="s">
        <v>261</v>
      </c>
      <c r="E180" s="258" t="s">
        <v>2782</v>
      </c>
      <c r="F180" s="259" t="s">
        <v>2783</v>
      </c>
      <c r="G180" s="260" t="s">
        <v>369</v>
      </c>
      <c r="H180" s="261">
        <v>15</v>
      </c>
      <c r="I180" s="262"/>
      <c r="J180" s="263">
        <f>ROUND(I180*H180,2)</f>
        <v>0</v>
      </c>
      <c r="K180" s="259" t="s">
        <v>19</v>
      </c>
      <c r="L180" s="264"/>
      <c r="M180" s="265" t="s">
        <v>19</v>
      </c>
      <c r="N180" s="266" t="s">
        <v>41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360</v>
      </c>
      <c r="AT180" s="217" t="s">
        <v>261</v>
      </c>
      <c r="AU180" s="217" t="s">
        <v>80</v>
      </c>
      <c r="AY180" s="19" t="s">
        <v>158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78</v>
      </c>
      <c r="BK180" s="218">
        <f>ROUND(I180*H180,2)</f>
        <v>0</v>
      </c>
      <c r="BL180" s="19" t="s">
        <v>266</v>
      </c>
      <c r="BM180" s="217" t="s">
        <v>2784</v>
      </c>
    </row>
    <row r="181" s="2" customFormat="1" ht="24.15" customHeight="1">
      <c r="A181" s="40"/>
      <c r="B181" s="41"/>
      <c r="C181" s="206" t="s">
        <v>403</v>
      </c>
      <c r="D181" s="206" t="s">
        <v>160</v>
      </c>
      <c r="E181" s="207" t="s">
        <v>2785</v>
      </c>
      <c r="F181" s="208" t="s">
        <v>2786</v>
      </c>
      <c r="G181" s="209" t="s">
        <v>369</v>
      </c>
      <c r="H181" s="210">
        <v>6</v>
      </c>
      <c r="I181" s="211"/>
      <c r="J181" s="212">
        <f>ROUND(I181*H181,2)</f>
        <v>0</v>
      </c>
      <c r="K181" s="208" t="s">
        <v>164</v>
      </c>
      <c r="L181" s="46"/>
      <c r="M181" s="213" t="s">
        <v>19</v>
      </c>
      <c r="N181" s="214" t="s">
        <v>41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266</v>
      </c>
      <c r="AT181" s="217" t="s">
        <v>160</v>
      </c>
      <c r="AU181" s="217" t="s">
        <v>80</v>
      </c>
      <c r="AY181" s="19" t="s">
        <v>158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266</v>
      </c>
      <c r="BM181" s="217" t="s">
        <v>2787</v>
      </c>
    </row>
    <row r="182" s="2" customFormat="1">
      <c r="A182" s="40"/>
      <c r="B182" s="41"/>
      <c r="C182" s="42"/>
      <c r="D182" s="219" t="s">
        <v>167</v>
      </c>
      <c r="E182" s="42"/>
      <c r="F182" s="220" t="s">
        <v>2788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167</v>
      </c>
      <c r="AU182" s="19" t="s">
        <v>80</v>
      </c>
    </row>
    <row r="183" s="2" customFormat="1" ht="16.5" customHeight="1">
      <c r="A183" s="40"/>
      <c r="B183" s="41"/>
      <c r="C183" s="257" t="s">
        <v>504</v>
      </c>
      <c r="D183" s="257" t="s">
        <v>261</v>
      </c>
      <c r="E183" s="258" t="s">
        <v>2789</v>
      </c>
      <c r="F183" s="259" t="s">
        <v>2790</v>
      </c>
      <c r="G183" s="260" t="s">
        <v>369</v>
      </c>
      <c r="H183" s="261">
        <v>6</v>
      </c>
      <c r="I183" s="262"/>
      <c r="J183" s="263">
        <f>ROUND(I183*H183,2)</f>
        <v>0</v>
      </c>
      <c r="K183" s="259" t="s">
        <v>19</v>
      </c>
      <c r="L183" s="264"/>
      <c r="M183" s="265" t="s">
        <v>19</v>
      </c>
      <c r="N183" s="266" t="s">
        <v>41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360</v>
      </c>
      <c r="AT183" s="217" t="s">
        <v>261</v>
      </c>
      <c r="AU183" s="217" t="s">
        <v>80</v>
      </c>
      <c r="AY183" s="19" t="s">
        <v>158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78</v>
      </c>
      <c r="BK183" s="218">
        <f>ROUND(I183*H183,2)</f>
        <v>0</v>
      </c>
      <c r="BL183" s="19" t="s">
        <v>266</v>
      </c>
      <c r="BM183" s="217" t="s">
        <v>2791</v>
      </c>
    </row>
    <row r="184" s="2" customFormat="1" ht="21.75" customHeight="1">
      <c r="A184" s="40"/>
      <c r="B184" s="41"/>
      <c r="C184" s="206" t="s">
        <v>510</v>
      </c>
      <c r="D184" s="206" t="s">
        <v>160</v>
      </c>
      <c r="E184" s="207" t="s">
        <v>2792</v>
      </c>
      <c r="F184" s="208" t="s">
        <v>2793</v>
      </c>
      <c r="G184" s="209" t="s">
        <v>369</v>
      </c>
      <c r="H184" s="210">
        <v>8</v>
      </c>
      <c r="I184" s="211"/>
      <c r="J184" s="212">
        <f>ROUND(I184*H184,2)</f>
        <v>0</v>
      </c>
      <c r="K184" s="208" t="s">
        <v>164</v>
      </c>
      <c r="L184" s="46"/>
      <c r="M184" s="213" t="s">
        <v>19</v>
      </c>
      <c r="N184" s="214" t="s">
        <v>41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266</v>
      </c>
      <c r="AT184" s="217" t="s">
        <v>160</v>
      </c>
      <c r="AU184" s="217" t="s">
        <v>80</v>
      </c>
      <c r="AY184" s="19" t="s">
        <v>158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78</v>
      </c>
      <c r="BK184" s="218">
        <f>ROUND(I184*H184,2)</f>
        <v>0</v>
      </c>
      <c r="BL184" s="19" t="s">
        <v>266</v>
      </c>
      <c r="BM184" s="217" t="s">
        <v>2794</v>
      </c>
    </row>
    <row r="185" s="2" customFormat="1">
      <c r="A185" s="40"/>
      <c r="B185" s="41"/>
      <c r="C185" s="42"/>
      <c r="D185" s="219" t="s">
        <v>167</v>
      </c>
      <c r="E185" s="42"/>
      <c r="F185" s="220" t="s">
        <v>2795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167</v>
      </c>
      <c r="AU185" s="19" t="s">
        <v>80</v>
      </c>
    </row>
    <row r="186" s="2" customFormat="1" ht="16.5" customHeight="1">
      <c r="A186" s="40"/>
      <c r="B186" s="41"/>
      <c r="C186" s="257" t="s">
        <v>515</v>
      </c>
      <c r="D186" s="257" t="s">
        <v>261</v>
      </c>
      <c r="E186" s="258" t="s">
        <v>2796</v>
      </c>
      <c r="F186" s="259" t="s">
        <v>2797</v>
      </c>
      <c r="G186" s="260" t="s">
        <v>369</v>
      </c>
      <c r="H186" s="261">
        <v>8</v>
      </c>
      <c r="I186" s="262"/>
      <c r="J186" s="263">
        <f>ROUND(I186*H186,2)</f>
        <v>0</v>
      </c>
      <c r="K186" s="259" t="s">
        <v>19</v>
      </c>
      <c r="L186" s="264"/>
      <c r="M186" s="265" t="s">
        <v>19</v>
      </c>
      <c r="N186" s="266" t="s">
        <v>41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360</v>
      </c>
      <c r="AT186" s="217" t="s">
        <v>261</v>
      </c>
      <c r="AU186" s="217" t="s">
        <v>80</v>
      </c>
      <c r="AY186" s="19" t="s">
        <v>158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78</v>
      </c>
      <c r="BK186" s="218">
        <f>ROUND(I186*H186,2)</f>
        <v>0</v>
      </c>
      <c r="BL186" s="19" t="s">
        <v>266</v>
      </c>
      <c r="BM186" s="217" t="s">
        <v>2798</v>
      </c>
    </row>
    <row r="187" s="2" customFormat="1" ht="24.15" customHeight="1">
      <c r="A187" s="40"/>
      <c r="B187" s="41"/>
      <c r="C187" s="206" t="s">
        <v>471</v>
      </c>
      <c r="D187" s="206" t="s">
        <v>160</v>
      </c>
      <c r="E187" s="207" t="s">
        <v>2799</v>
      </c>
      <c r="F187" s="208" t="s">
        <v>2800</v>
      </c>
      <c r="G187" s="209" t="s">
        <v>249</v>
      </c>
      <c r="H187" s="210">
        <v>40</v>
      </c>
      <c r="I187" s="211"/>
      <c r="J187" s="212">
        <f>ROUND(I187*H187,2)</f>
        <v>0</v>
      </c>
      <c r="K187" s="208" t="s">
        <v>164</v>
      </c>
      <c r="L187" s="46"/>
      <c r="M187" s="213" t="s">
        <v>19</v>
      </c>
      <c r="N187" s="214" t="s">
        <v>41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266</v>
      </c>
      <c r="AT187" s="217" t="s">
        <v>160</v>
      </c>
      <c r="AU187" s="217" t="s">
        <v>80</v>
      </c>
      <c r="AY187" s="19" t="s">
        <v>158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78</v>
      </c>
      <c r="BK187" s="218">
        <f>ROUND(I187*H187,2)</f>
        <v>0</v>
      </c>
      <c r="BL187" s="19" t="s">
        <v>266</v>
      </c>
      <c r="BM187" s="217" t="s">
        <v>2801</v>
      </c>
    </row>
    <row r="188" s="2" customFormat="1">
      <c r="A188" s="40"/>
      <c r="B188" s="41"/>
      <c r="C188" s="42"/>
      <c r="D188" s="219" t="s">
        <v>167</v>
      </c>
      <c r="E188" s="42"/>
      <c r="F188" s="220" t="s">
        <v>2802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167</v>
      </c>
      <c r="AU188" s="19" t="s">
        <v>80</v>
      </c>
    </row>
    <row r="189" s="14" customFormat="1">
      <c r="A189" s="14"/>
      <c r="B189" s="235"/>
      <c r="C189" s="236"/>
      <c r="D189" s="226" t="s">
        <v>169</v>
      </c>
      <c r="E189" s="237" t="s">
        <v>19</v>
      </c>
      <c r="F189" s="238" t="s">
        <v>199</v>
      </c>
      <c r="G189" s="236"/>
      <c r="H189" s="239">
        <v>40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169</v>
      </c>
      <c r="AU189" s="245" t="s">
        <v>80</v>
      </c>
      <c r="AV189" s="14" t="s">
        <v>80</v>
      </c>
      <c r="AW189" s="14" t="s">
        <v>32</v>
      </c>
      <c r="AX189" s="14" t="s">
        <v>78</v>
      </c>
      <c r="AY189" s="245" t="s">
        <v>158</v>
      </c>
    </row>
    <row r="190" s="2" customFormat="1" ht="16.5" customHeight="1">
      <c r="A190" s="40"/>
      <c r="B190" s="41"/>
      <c r="C190" s="257" t="s">
        <v>525</v>
      </c>
      <c r="D190" s="257" t="s">
        <v>261</v>
      </c>
      <c r="E190" s="258" t="s">
        <v>2803</v>
      </c>
      <c r="F190" s="259" t="s">
        <v>2804</v>
      </c>
      <c r="G190" s="260" t="s">
        <v>2076</v>
      </c>
      <c r="H190" s="261">
        <v>38</v>
      </c>
      <c r="I190" s="262"/>
      <c r="J190" s="263">
        <f>ROUND(I190*H190,2)</f>
        <v>0</v>
      </c>
      <c r="K190" s="259" t="s">
        <v>164</v>
      </c>
      <c r="L190" s="264"/>
      <c r="M190" s="265" t="s">
        <v>19</v>
      </c>
      <c r="N190" s="266" t="s">
        <v>41</v>
      </c>
      <c r="O190" s="86"/>
      <c r="P190" s="215">
        <f>O190*H190</f>
        <v>0</v>
      </c>
      <c r="Q190" s="215">
        <v>0.001</v>
      </c>
      <c r="R190" s="215">
        <f>Q190*H190</f>
        <v>0.037999999999999999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360</v>
      </c>
      <c r="AT190" s="217" t="s">
        <v>261</v>
      </c>
      <c r="AU190" s="217" t="s">
        <v>80</v>
      </c>
      <c r="AY190" s="19" t="s">
        <v>158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78</v>
      </c>
      <c r="BK190" s="218">
        <f>ROUND(I190*H190,2)</f>
        <v>0</v>
      </c>
      <c r="BL190" s="19" t="s">
        <v>266</v>
      </c>
      <c r="BM190" s="217" t="s">
        <v>2805</v>
      </c>
    </row>
    <row r="191" s="2" customFormat="1">
      <c r="A191" s="40"/>
      <c r="B191" s="41"/>
      <c r="C191" s="42"/>
      <c r="D191" s="226" t="s">
        <v>2421</v>
      </c>
      <c r="E191" s="42"/>
      <c r="F191" s="270" t="s">
        <v>2806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2421</v>
      </c>
      <c r="AU191" s="19" t="s">
        <v>80</v>
      </c>
    </row>
    <row r="192" s="14" customFormat="1">
      <c r="A192" s="14"/>
      <c r="B192" s="235"/>
      <c r="C192" s="236"/>
      <c r="D192" s="226" t="s">
        <v>169</v>
      </c>
      <c r="E192" s="237" t="s">
        <v>19</v>
      </c>
      <c r="F192" s="238" t="s">
        <v>2807</v>
      </c>
      <c r="G192" s="236"/>
      <c r="H192" s="239">
        <v>38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169</v>
      </c>
      <c r="AU192" s="245" t="s">
        <v>80</v>
      </c>
      <c r="AV192" s="14" t="s">
        <v>80</v>
      </c>
      <c r="AW192" s="14" t="s">
        <v>32</v>
      </c>
      <c r="AX192" s="14" t="s">
        <v>78</v>
      </c>
      <c r="AY192" s="245" t="s">
        <v>158</v>
      </c>
    </row>
    <row r="193" s="2" customFormat="1" ht="16.5" customHeight="1">
      <c r="A193" s="40"/>
      <c r="B193" s="41"/>
      <c r="C193" s="206" t="s">
        <v>533</v>
      </c>
      <c r="D193" s="206" t="s">
        <v>160</v>
      </c>
      <c r="E193" s="207" t="s">
        <v>2808</v>
      </c>
      <c r="F193" s="208" t="s">
        <v>2809</v>
      </c>
      <c r="G193" s="209" t="s">
        <v>369</v>
      </c>
      <c r="H193" s="210">
        <v>3</v>
      </c>
      <c r="I193" s="211"/>
      <c r="J193" s="212">
        <f>ROUND(I193*H193,2)</f>
        <v>0</v>
      </c>
      <c r="K193" s="208" t="s">
        <v>2810</v>
      </c>
      <c r="L193" s="46"/>
      <c r="M193" s="213" t="s">
        <v>19</v>
      </c>
      <c r="N193" s="214" t="s">
        <v>41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266</v>
      </c>
      <c r="AT193" s="217" t="s">
        <v>160</v>
      </c>
      <c r="AU193" s="217" t="s">
        <v>80</v>
      </c>
      <c r="AY193" s="19" t="s">
        <v>158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78</v>
      </c>
      <c r="BK193" s="218">
        <f>ROUND(I193*H193,2)</f>
        <v>0</v>
      </c>
      <c r="BL193" s="19" t="s">
        <v>266</v>
      </c>
      <c r="BM193" s="217" t="s">
        <v>2811</v>
      </c>
    </row>
    <row r="194" s="2" customFormat="1" ht="16.5" customHeight="1">
      <c r="A194" s="40"/>
      <c r="B194" s="41"/>
      <c r="C194" s="257" t="s">
        <v>538</v>
      </c>
      <c r="D194" s="257" t="s">
        <v>261</v>
      </c>
      <c r="E194" s="258" t="s">
        <v>2812</v>
      </c>
      <c r="F194" s="259" t="s">
        <v>2813</v>
      </c>
      <c r="G194" s="260" t="s">
        <v>369</v>
      </c>
      <c r="H194" s="261">
        <v>3</v>
      </c>
      <c r="I194" s="262"/>
      <c r="J194" s="263">
        <f>ROUND(I194*H194,2)</f>
        <v>0</v>
      </c>
      <c r="K194" s="259" t="s">
        <v>19</v>
      </c>
      <c r="L194" s="264"/>
      <c r="M194" s="265" t="s">
        <v>19</v>
      </c>
      <c r="N194" s="266" t="s">
        <v>41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360</v>
      </c>
      <c r="AT194" s="217" t="s">
        <v>261</v>
      </c>
      <c r="AU194" s="217" t="s">
        <v>80</v>
      </c>
      <c r="AY194" s="19" t="s">
        <v>158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78</v>
      </c>
      <c r="BK194" s="218">
        <f>ROUND(I194*H194,2)</f>
        <v>0</v>
      </c>
      <c r="BL194" s="19" t="s">
        <v>266</v>
      </c>
      <c r="BM194" s="217" t="s">
        <v>2814</v>
      </c>
    </row>
    <row r="195" s="2" customFormat="1" ht="16.5" customHeight="1">
      <c r="A195" s="40"/>
      <c r="B195" s="41"/>
      <c r="C195" s="206" t="s">
        <v>543</v>
      </c>
      <c r="D195" s="206" t="s">
        <v>160</v>
      </c>
      <c r="E195" s="207" t="s">
        <v>2815</v>
      </c>
      <c r="F195" s="208" t="s">
        <v>2816</v>
      </c>
      <c r="G195" s="209" t="s">
        <v>249</v>
      </c>
      <c r="H195" s="210">
        <v>90</v>
      </c>
      <c r="I195" s="211"/>
      <c r="J195" s="212">
        <f>ROUND(I195*H195,2)</f>
        <v>0</v>
      </c>
      <c r="K195" s="208" t="s">
        <v>164</v>
      </c>
      <c r="L195" s="46"/>
      <c r="M195" s="213" t="s">
        <v>19</v>
      </c>
      <c r="N195" s="214" t="s">
        <v>41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266</v>
      </c>
      <c r="AT195" s="217" t="s">
        <v>160</v>
      </c>
      <c r="AU195" s="217" t="s">
        <v>80</v>
      </c>
      <c r="AY195" s="19" t="s">
        <v>158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78</v>
      </c>
      <c r="BK195" s="218">
        <f>ROUND(I195*H195,2)</f>
        <v>0</v>
      </c>
      <c r="BL195" s="19" t="s">
        <v>266</v>
      </c>
      <c r="BM195" s="217" t="s">
        <v>2817</v>
      </c>
    </row>
    <row r="196" s="2" customFormat="1">
      <c r="A196" s="40"/>
      <c r="B196" s="41"/>
      <c r="C196" s="42"/>
      <c r="D196" s="219" t="s">
        <v>167</v>
      </c>
      <c r="E196" s="42"/>
      <c r="F196" s="220" t="s">
        <v>2818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167</v>
      </c>
      <c r="AU196" s="19" t="s">
        <v>80</v>
      </c>
    </row>
    <row r="197" s="14" customFormat="1">
      <c r="A197" s="14"/>
      <c r="B197" s="235"/>
      <c r="C197" s="236"/>
      <c r="D197" s="226" t="s">
        <v>169</v>
      </c>
      <c r="E197" s="237" t="s">
        <v>19</v>
      </c>
      <c r="F197" s="238" t="s">
        <v>2819</v>
      </c>
      <c r="G197" s="236"/>
      <c r="H197" s="239">
        <v>80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169</v>
      </c>
      <c r="AU197" s="245" t="s">
        <v>80</v>
      </c>
      <c r="AV197" s="14" t="s">
        <v>80</v>
      </c>
      <c r="AW197" s="14" t="s">
        <v>32</v>
      </c>
      <c r="AX197" s="14" t="s">
        <v>70</v>
      </c>
      <c r="AY197" s="245" t="s">
        <v>158</v>
      </c>
    </row>
    <row r="198" s="14" customFormat="1">
      <c r="A198" s="14"/>
      <c r="B198" s="235"/>
      <c r="C198" s="236"/>
      <c r="D198" s="226" t="s">
        <v>169</v>
      </c>
      <c r="E198" s="237" t="s">
        <v>19</v>
      </c>
      <c r="F198" s="238" t="s">
        <v>2820</v>
      </c>
      <c r="G198" s="236"/>
      <c r="H198" s="239">
        <v>10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169</v>
      </c>
      <c r="AU198" s="245" t="s">
        <v>80</v>
      </c>
      <c r="AV198" s="14" t="s">
        <v>80</v>
      </c>
      <c r="AW198" s="14" t="s">
        <v>32</v>
      </c>
      <c r="AX198" s="14" t="s">
        <v>70</v>
      </c>
      <c r="AY198" s="245" t="s">
        <v>158</v>
      </c>
    </row>
    <row r="199" s="15" customFormat="1">
      <c r="A199" s="15"/>
      <c r="B199" s="246"/>
      <c r="C199" s="247"/>
      <c r="D199" s="226" t="s">
        <v>169</v>
      </c>
      <c r="E199" s="248" t="s">
        <v>19</v>
      </c>
      <c r="F199" s="249" t="s">
        <v>179</v>
      </c>
      <c r="G199" s="247"/>
      <c r="H199" s="250">
        <v>90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6" t="s">
        <v>169</v>
      </c>
      <c r="AU199" s="256" t="s">
        <v>80</v>
      </c>
      <c r="AV199" s="15" t="s">
        <v>165</v>
      </c>
      <c r="AW199" s="15" t="s">
        <v>32</v>
      </c>
      <c r="AX199" s="15" t="s">
        <v>78</v>
      </c>
      <c r="AY199" s="256" t="s">
        <v>158</v>
      </c>
    </row>
    <row r="200" s="2" customFormat="1" ht="16.5" customHeight="1">
      <c r="A200" s="40"/>
      <c r="B200" s="41"/>
      <c r="C200" s="257" t="s">
        <v>548</v>
      </c>
      <c r="D200" s="257" t="s">
        <v>261</v>
      </c>
      <c r="E200" s="258" t="s">
        <v>2821</v>
      </c>
      <c r="F200" s="259" t="s">
        <v>2822</v>
      </c>
      <c r="G200" s="260" t="s">
        <v>2076</v>
      </c>
      <c r="H200" s="261">
        <v>10.800000000000001</v>
      </c>
      <c r="I200" s="262"/>
      <c r="J200" s="263">
        <f>ROUND(I200*H200,2)</f>
        <v>0</v>
      </c>
      <c r="K200" s="259" t="s">
        <v>164</v>
      </c>
      <c r="L200" s="264"/>
      <c r="M200" s="265" t="s">
        <v>19</v>
      </c>
      <c r="N200" s="266" t="s">
        <v>41</v>
      </c>
      <c r="O200" s="86"/>
      <c r="P200" s="215">
        <f>O200*H200</f>
        <v>0</v>
      </c>
      <c r="Q200" s="215">
        <v>0.001</v>
      </c>
      <c r="R200" s="215">
        <f>Q200*H200</f>
        <v>0.010800000000000001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360</v>
      </c>
      <c r="AT200" s="217" t="s">
        <v>261</v>
      </c>
      <c r="AU200" s="217" t="s">
        <v>80</v>
      </c>
      <c r="AY200" s="19" t="s">
        <v>158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78</v>
      </c>
      <c r="BK200" s="218">
        <f>ROUND(I200*H200,2)</f>
        <v>0</v>
      </c>
      <c r="BL200" s="19" t="s">
        <v>266</v>
      </c>
      <c r="BM200" s="217" t="s">
        <v>2823</v>
      </c>
    </row>
    <row r="201" s="2" customFormat="1">
      <c r="A201" s="40"/>
      <c r="B201" s="41"/>
      <c r="C201" s="42"/>
      <c r="D201" s="226" t="s">
        <v>2421</v>
      </c>
      <c r="E201" s="42"/>
      <c r="F201" s="270" t="s">
        <v>2824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2421</v>
      </c>
      <c r="AU201" s="19" t="s">
        <v>80</v>
      </c>
    </row>
    <row r="202" s="14" customFormat="1">
      <c r="A202" s="14"/>
      <c r="B202" s="235"/>
      <c r="C202" s="236"/>
      <c r="D202" s="226" t="s">
        <v>169</v>
      </c>
      <c r="E202" s="237" t="s">
        <v>19</v>
      </c>
      <c r="F202" s="238" t="s">
        <v>2825</v>
      </c>
      <c r="G202" s="236"/>
      <c r="H202" s="239">
        <v>10.800000000000001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169</v>
      </c>
      <c r="AU202" s="245" t="s">
        <v>80</v>
      </c>
      <c r="AV202" s="14" t="s">
        <v>80</v>
      </c>
      <c r="AW202" s="14" t="s">
        <v>32</v>
      </c>
      <c r="AX202" s="14" t="s">
        <v>78</v>
      </c>
      <c r="AY202" s="245" t="s">
        <v>158</v>
      </c>
    </row>
    <row r="203" s="2" customFormat="1" ht="16.5" customHeight="1">
      <c r="A203" s="40"/>
      <c r="B203" s="41"/>
      <c r="C203" s="257" t="s">
        <v>553</v>
      </c>
      <c r="D203" s="257" t="s">
        <v>261</v>
      </c>
      <c r="E203" s="258" t="s">
        <v>2826</v>
      </c>
      <c r="F203" s="259" t="s">
        <v>2827</v>
      </c>
      <c r="G203" s="260" t="s">
        <v>2076</v>
      </c>
      <c r="H203" s="261">
        <v>6.2000000000000002</v>
      </c>
      <c r="I203" s="262"/>
      <c r="J203" s="263">
        <f>ROUND(I203*H203,2)</f>
        <v>0</v>
      </c>
      <c r="K203" s="259" t="s">
        <v>164</v>
      </c>
      <c r="L203" s="264"/>
      <c r="M203" s="265" t="s">
        <v>19</v>
      </c>
      <c r="N203" s="266" t="s">
        <v>41</v>
      </c>
      <c r="O203" s="86"/>
      <c r="P203" s="215">
        <f>O203*H203</f>
        <v>0</v>
      </c>
      <c r="Q203" s="215">
        <v>0.001</v>
      </c>
      <c r="R203" s="215">
        <f>Q203*H203</f>
        <v>0.0062000000000000006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360</v>
      </c>
      <c r="AT203" s="217" t="s">
        <v>261</v>
      </c>
      <c r="AU203" s="217" t="s">
        <v>80</v>
      </c>
      <c r="AY203" s="19" t="s">
        <v>158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78</v>
      </c>
      <c r="BK203" s="218">
        <f>ROUND(I203*H203,2)</f>
        <v>0</v>
      </c>
      <c r="BL203" s="19" t="s">
        <v>266</v>
      </c>
      <c r="BM203" s="217" t="s">
        <v>2828</v>
      </c>
    </row>
    <row r="204" s="2" customFormat="1">
      <c r="A204" s="40"/>
      <c r="B204" s="41"/>
      <c r="C204" s="42"/>
      <c r="D204" s="226" t="s">
        <v>2421</v>
      </c>
      <c r="E204" s="42"/>
      <c r="F204" s="270" t="s">
        <v>2829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2421</v>
      </c>
      <c r="AU204" s="19" t="s">
        <v>80</v>
      </c>
    </row>
    <row r="205" s="14" customFormat="1">
      <c r="A205" s="14"/>
      <c r="B205" s="235"/>
      <c r="C205" s="236"/>
      <c r="D205" s="226" t="s">
        <v>169</v>
      </c>
      <c r="E205" s="237" t="s">
        <v>19</v>
      </c>
      <c r="F205" s="238" t="s">
        <v>2830</v>
      </c>
      <c r="G205" s="236"/>
      <c r="H205" s="239">
        <v>6.2000000000000002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169</v>
      </c>
      <c r="AU205" s="245" t="s">
        <v>80</v>
      </c>
      <c r="AV205" s="14" t="s">
        <v>80</v>
      </c>
      <c r="AW205" s="14" t="s">
        <v>32</v>
      </c>
      <c r="AX205" s="14" t="s">
        <v>78</v>
      </c>
      <c r="AY205" s="245" t="s">
        <v>158</v>
      </c>
    </row>
    <row r="206" s="2" customFormat="1" ht="16.5" customHeight="1">
      <c r="A206" s="40"/>
      <c r="B206" s="41"/>
      <c r="C206" s="257" t="s">
        <v>557</v>
      </c>
      <c r="D206" s="257" t="s">
        <v>261</v>
      </c>
      <c r="E206" s="258" t="s">
        <v>2831</v>
      </c>
      <c r="F206" s="259" t="s">
        <v>2832</v>
      </c>
      <c r="G206" s="260" t="s">
        <v>369</v>
      </c>
      <c r="H206" s="261">
        <v>80</v>
      </c>
      <c r="I206" s="262"/>
      <c r="J206" s="263">
        <f>ROUND(I206*H206,2)</f>
        <v>0</v>
      </c>
      <c r="K206" s="259" t="s">
        <v>164</v>
      </c>
      <c r="L206" s="264"/>
      <c r="M206" s="265" t="s">
        <v>19</v>
      </c>
      <c r="N206" s="266" t="s">
        <v>41</v>
      </c>
      <c r="O206" s="86"/>
      <c r="P206" s="215">
        <f>O206*H206</f>
        <v>0</v>
      </c>
      <c r="Q206" s="215">
        <v>0.00055000000000000003</v>
      </c>
      <c r="R206" s="215">
        <f>Q206*H206</f>
        <v>0.044000000000000004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360</v>
      </c>
      <c r="AT206" s="217" t="s">
        <v>261</v>
      </c>
      <c r="AU206" s="217" t="s">
        <v>80</v>
      </c>
      <c r="AY206" s="19" t="s">
        <v>158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78</v>
      </c>
      <c r="BK206" s="218">
        <f>ROUND(I206*H206,2)</f>
        <v>0</v>
      </c>
      <c r="BL206" s="19" t="s">
        <v>266</v>
      </c>
      <c r="BM206" s="217" t="s">
        <v>2833</v>
      </c>
    </row>
    <row r="207" s="2" customFormat="1" ht="16.5" customHeight="1">
      <c r="A207" s="40"/>
      <c r="B207" s="41"/>
      <c r="C207" s="206" t="s">
        <v>564</v>
      </c>
      <c r="D207" s="206" t="s">
        <v>160</v>
      </c>
      <c r="E207" s="207" t="s">
        <v>2834</v>
      </c>
      <c r="F207" s="208" t="s">
        <v>2835</v>
      </c>
      <c r="G207" s="209" t="s">
        <v>369</v>
      </c>
      <c r="H207" s="210">
        <v>23</v>
      </c>
      <c r="I207" s="211"/>
      <c r="J207" s="212">
        <f>ROUND(I207*H207,2)</f>
        <v>0</v>
      </c>
      <c r="K207" s="208" t="s">
        <v>164</v>
      </c>
      <c r="L207" s="46"/>
      <c r="M207" s="213" t="s">
        <v>19</v>
      </c>
      <c r="N207" s="214" t="s">
        <v>41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266</v>
      </c>
      <c r="AT207" s="217" t="s">
        <v>160</v>
      </c>
      <c r="AU207" s="217" t="s">
        <v>80</v>
      </c>
      <c r="AY207" s="19" t="s">
        <v>158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78</v>
      </c>
      <c r="BK207" s="218">
        <f>ROUND(I207*H207,2)</f>
        <v>0</v>
      </c>
      <c r="BL207" s="19" t="s">
        <v>266</v>
      </c>
      <c r="BM207" s="217" t="s">
        <v>2836</v>
      </c>
    </row>
    <row r="208" s="2" customFormat="1">
      <c r="A208" s="40"/>
      <c r="B208" s="41"/>
      <c r="C208" s="42"/>
      <c r="D208" s="219" t="s">
        <v>167</v>
      </c>
      <c r="E208" s="42"/>
      <c r="F208" s="220" t="s">
        <v>2837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167</v>
      </c>
      <c r="AU208" s="19" t="s">
        <v>80</v>
      </c>
    </row>
    <row r="209" s="2" customFormat="1" ht="16.5" customHeight="1">
      <c r="A209" s="40"/>
      <c r="B209" s="41"/>
      <c r="C209" s="257" t="s">
        <v>569</v>
      </c>
      <c r="D209" s="257" t="s">
        <v>261</v>
      </c>
      <c r="E209" s="258" t="s">
        <v>2838</v>
      </c>
      <c r="F209" s="259" t="s">
        <v>2839</v>
      </c>
      <c r="G209" s="260" t="s">
        <v>369</v>
      </c>
      <c r="H209" s="261">
        <v>4</v>
      </c>
      <c r="I209" s="262"/>
      <c r="J209" s="263">
        <f>ROUND(I209*H209,2)</f>
        <v>0</v>
      </c>
      <c r="K209" s="259" t="s">
        <v>164</v>
      </c>
      <c r="L209" s="264"/>
      <c r="M209" s="265" t="s">
        <v>19</v>
      </c>
      <c r="N209" s="266" t="s">
        <v>41</v>
      </c>
      <c r="O209" s="86"/>
      <c r="P209" s="215">
        <f>O209*H209</f>
        <v>0</v>
      </c>
      <c r="Q209" s="215">
        <v>0.00018000000000000001</v>
      </c>
      <c r="R209" s="215">
        <f>Q209*H209</f>
        <v>0.00072000000000000005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360</v>
      </c>
      <c r="AT209" s="217" t="s">
        <v>261</v>
      </c>
      <c r="AU209" s="217" t="s">
        <v>80</v>
      </c>
      <c r="AY209" s="19" t="s">
        <v>158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78</v>
      </c>
      <c r="BK209" s="218">
        <f>ROUND(I209*H209,2)</f>
        <v>0</v>
      </c>
      <c r="BL209" s="19" t="s">
        <v>266</v>
      </c>
      <c r="BM209" s="217" t="s">
        <v>2840</v>
      </c>
    </row>
    <row r="210" s="2" customFormat="1" ht="16.5" customHeight="1">
      <c r="A210" s="40"/>
      <c r="B210" s="41"/>
      <c r="C210" s="257" t="s">
        <v>574</v>
      </c>
      <c r="D210" s="257" t="s">
        <v>261</v>
      </c>
      <c r="E210" s="258" t="s">
        <v>2841</v>
      </c>
      <c r="F210" s="259" t="s">
        <v>2842</v>
      </c>
      <c r="G210" s="260" t="s">
        <v>369</v>
      </c>
      <c r="H210" s="261">
        <v>12</v>
      </c>
      <c r="I210" s="262"/>
      <c r="J210" s="263">
        <f>ROUND(I210*H210,2)</f>
        <v>0</v>
      </c>
      <c r="K210" s="259" t="s">
        <v>164</v>
      </c>
      <c r="L210" s="264"/>
      <c r="M210" s="265" t="s">
        <v>19</v>
      </c>
      <c r="N210" s="266" t="s">
        <v>41</v>
      </c>
      <c r="O210" s="86"/>
      <c r="P210" s="215">
        <f>O210*H210</f>
        <v>0</v>
      </c>
      <c r="Q210" s="215">
        <v>6.9999999999999994E-05</v>
      </c>
      <c r="R210" s="215">
        <f>Q210*H210</f>
        <v>0.00083999999999999993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360</v>
      </c>
      <c r="AT210" s="217" t="s">
        <v>261</v>
      </c>
      <c r="AU210" s="217" t="s">
        <v>80</v>
      </c>
      <c r="AY210" s="19" t="s">
        <v>158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78</v>
      </c>
      <c r="BK210" s="218">
        <f>ROUND(I210*H210,2)</f>
        <v>0</v>
      </c>
      <c r="BL210" s="19" t="s">
        <v>266</v>
      </c>
      <c r="BM210" s="217" t="s">
        <v>2843</v>
      </c>
    </row>
    <row r="211" s="2" customFormat="1" ht="16.5" customHeight="1">
      <c r="A211" s="40"/>
      <c r="B211" s="41"/>
      <c r="C211" s="257" t="s">
        <v>580</v>
      </c>
      <c r="D211" s="257" t="s">
        <v>261</v>
      </c>
      <c r="E211" s="258" t="s">
        <v>2844</v>
      </c>
      <c r="F211" s="259" t="s">
        <v>2845</v>
      </c>
      <c r="G211" s="260" t="s">
        <v>369</v>
      </c>
      <c r="H211" s="261">
        <v>7</v>
      </c>
      <c r="I211" s="262"/>
      <c r="J211" s="263">
        <f>ROUND(I211*H211,2)</f>
        <v>0</v>
      </c>
      <c r="K211" s="259" t="s">
        <v>164</v>
      </c>
      <c r="L211" s="264"/>
      <c r="M211" s="265" t="s">
        <v>19</v>
      </c>
      <c r="N211" s="266" t="s">
        <v>41</v>
      </c>
      <c r="O211" s="86"/>
      <c r="P211" s="215">
        <f>O211*H211</f>
        <v>0</v>
      </c>
      <c r="Q211" s="215">
        <v>0.00016000000000000001</v>
      </c>
      <c r="R211" s="215">
        <f>Q211*H211</f>
        <v>0.0011200000000000001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360</v>
      </c>
      <c r="AT211" s="217" t="s">
        <v>261</v>
      </c>
      <c r="AU211" s="217" t="s">
        <v>80</v>
      </c>
      <c r="AY211" s="19" t="s">
        <v>158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78</v>
      </c>
      <c r="BK211" s="218">
        <f>ROUND(I211*H211,2)</f>
        <v>0</v>
      </c>
      <c r="BL211" s="19" t="s">
        <v>266</v>
      </c>
      <c r="BM211" s="217" t="s">
        <v>2846</v>
      </c>
    </row>
    <row r="212" s="2" customFormat="1" ht="16.5" customHeight="1">
      <c r="A212" s="40"/>
      <c r="B212" s="41"/>
      <c r="C212" s="206" t="s">
        <v>586</v>
      </c>
      <c r="D212" s="206" t="s">
        <v>160</v>
      </c>
      <c r="E212" s="207" t="s">
        <v>2847</v>
      </c>
      <c r="F212" s="208" t="s">
        <v>2848</v>
      </c>
      <c r="G212" s="209" t="s">
        <v>369</v>
      </c>
      <c r="H212" s="210">
        <v>4</v>
      </c>
      <c r="I212" s="211"/>
      <c r="J212" s="212">
        <f>ROUND(I212*H212,2)</f>
        <v>0</v>
      </c>
      <c r="K212" s="208" t="s">
        <v>164</v>
      </c>
      <c r="L212" s="46"/>
      <c r="M212" s="213" t="s">
        <v>19</v>
      </c>
      <c r="N212" s="214" t="s">
        <v>41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266</v>
      </c>
      <c r="AT212" s="217" t="s">
        <v>160</v>
      </c>
      <c r="AU212" s="217" t="s">
        <v>80</v>
      </c>
      <c r="AY212" s="19" t="s">
        <v>158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78</v>
      </c>
      <c r="BK212" s="218">
        <f>ROUND(I212*H212,2)</f>
        <v>0</v>
      </c>
      <c r="BL212" s="19" t="s">
        <v>266</v>
      </c>
      <c r="BM212" s="217" t="s">
        <v>2849</v>
      </c>
    </row>
    <row r="213" s="2" customFormat="1">
      <c r="A213" s="40"/>
      <c r="B213" s="41"/>
      <c r="C213" s="42"/>
      <c r="D213" s="219" t="s">
        <v>167</v>
      </c>
      <c r="E213" s="42"/>
      <c r="F213" s="220" t="s">
        <v>2850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167</v>
      </c>
      <c r="AU213" s="19" t="s">
        <v>80</v>
      </c>
    </row>
    <row r="214" s="2" customFormat="1" ht="16.5" customHeight="1">
      <c r="A214" s="40"/>
      <c r="B214" s="41"/>
      <c r="C214" s="257" t="s">
        <v>595</v>
      </c>
      <c r="D214" s="257" t="s">
        <v>261</v>
      </c>
      <c r="E214" s="258" t="s">
        <v>2851</v>
      </c>
      <c r="F214" s="259" t="s">
        <v>2852</v>
      </c>
      <c r="G214" s="260" t="s">
        <v>369</v>
      </c>
      <c r="H214" s="261">
        <v>4</v>
      </c>
      <c r="I214" s="262"/>
      <c r="J214" s="263">
        <f>ROUND(I214*H214,2)</f>
        <v>0</v>
      </c>
      <c r="K214" s="259" t="s">
        <v>164</v>
      </c>
      <c r="L214" s="264"/>
      <c r="M214" s="265" t="s">
        <v>19</v>
      </c>
      <c r="N214" s="266" t="s">
        <v>41</v>
      </c>
      <c r="O214" s="86"/>
      <c r="P214" s="215">
        <f>O214*H214</f>
        <v>0</v>
      </c>
      <c r="Q214" s="215">
        <v>0.00010000000000000001</v>
      </c>
      <c r="R214" s="215">
        <f>Q214*H214</f>
        <v>0.00040000000000000002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360</v>
      </c>
      <c r="AT214" s="217" t="s">
        <v>261</v>
      </c>
      <c r="AU214" s="217" t="s">
        <v>80</v>
      </c>
      <c r="AY214" s="19" t="s">
        <v>158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78</v>
      </c>
      <c r="BK214" s="218">
        <f>ROUND(I214*H214,2)</f>
        <v>0</v>
      </c>
      <c r="BL214" s="19" t="s">
        <v>266</v>
      </c>
      <c r="BM214" s="217" t="s">
        <v>2853</v>
      </c>
    </row>
    <row r="215" s="2" customFormat="1" ht="16.5" customHeight="1">
      <c r="A215" s="40"/>
      <c r="B215" s="41"/>
      <c r="C215" s="206" t="s">
        <v>602</v>
      </c>
      <c r="D215" s="206" t="s">
        <v>160</v>
      </c>
      <c r="E215" s="207" t="s">
        <v>2854</v>
      </c>
      <c r="F215" s="208" t="s">
        <v>2855</v>
      </c>
      <c r="G215" s="209" t="s">
        <v>369</v>
      </c>
      <c r="H215" s="210">
        <v>4</v>
      </c>
      <c r="I215" s="211"/>
      <c r="J215" s="212">
        <f>ROUND(I215*H215,2)</f>
        <v>0</v>
      </c>
      <c r="K215" s="208" t="s">
        <v>164</v>
      </c>
      <c r="L215" s="46"/>
      <c r="M215" s="213" t="s">
        <v>19</v>
      </c>
      <c r="N215" s="214" t="s">
        <v>41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266</v>
      </c>
      <c r="AT215" s="217" t="s">
        <v>160</v>
      </c>
      <c r="AU215" s="217" t="s">
        <v>80</v>
      </c>
      <c r="AY215" s="19" t="s">
        <v>158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78</v>
      </c>
      <c r="BK215" s="218">
        <f>ROUND(I215*H215,2)</f>
        <v>0</v>
      </c>
      <c r="BL215" s="19" t="s">
        <v>266</v>
      </c>
      <c r="BM215" s="217" t="s">
        <v>2856</v>
      </c>
    </row>
    <row r="216" s="2" customFormat="1">
      <c r="A216" s="40"/>
      <c r="B216" s="41"/>
      <c r="C216" s="42"/>
      <c r="D216" s="219" t="s">
        <v>167</v>
      </c>
      <c r="E216" s="42"/>
      <c r="F216" s="220" t="s">
        <v>2857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167</v>
      </c>
      <c r="AU216" s="19" t="s">
        <v>80</v>
      </c>
    </row>
    <row r="217" s="2" customFormat="1" ht="16.5" customHeight="1">
      <c r="A217" s="40"/>
      <c r="B217" s="41"/>
      <c r="C217" s="257" t="s">
        <v>611</v>
      </c>
      <c r="D217" s="257" t="s">
        <v>261</v>
      </c>
      <c r="E217" s="258" t="s">
        <v>2858</v>
      </c>
      <c r="F217" s="259" t="s">
        <v>2859</v>
      </c>
      <c r="G217" s="260" t="s">
        <v>369</v>
      </c>
      <c r="H217" s="261">
        <v>4</v>
      </c>
      <c r="I217" s="262"/>
      <c r="J217" s="263">
        <f>ROUND(I217*H217,2)</f>
        <v>0</v>
      </c>
      <c r="K217" s="259" t="s">
        <v>164</v>
      </c>
      <c r="L217" s="264"/>
      <c r="M217" s="265" t="s">
        <v>19</v>
      </c>
      <c r="N217" s="266" t="s">
        <v>41</v>
      </c>
      <c r="O217" s="86"/>
      <c r="P217" s="215">
        <f>O217*H217</f>
        <v>0</v>
      </c>
      <c r="Q217" s="215">
        <v>0.0041999999999999997</v>
      </c>
      <c r="R217" s="215">
        <f>Q217*H217</f>
        <v>0.016799999999999999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360</v>
      </c>
      <c r="AT217" s="217" t="s">
        <v>261</v>
      </c>
      <c r="AU217" s="217" t="s">
        <v>80</v>
      </c>
      <c r="AY217" s="19" t="s">
        <v>158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78</v>
      </c>
      <c r="BK217" s="218">
        <f>ROUND(I217*H217,2)</f>
        <v>0</v>
      </c>
      <c r="BL217" s="19" t="s">
        <v>266</v>
      </c>
      <c r="BM217" s="217" t="s">
        <v>2860</v>
      </c>
    </row>
    <row r="218" s="2" customFormat="1" ht="16.5" customHeight="1">
      <c r="A218" s="40"/>
      <c r="B218" s="41"/>
      <c r="C218" s="257" t="s">
        <v>620</v>
      </c>
      <c r="D218" s="257" t="s">
        <v>261</v>
      </c>
      <c r="E218" s="258" t="s">
        <v>2861</v>
      </c>
      <c r="F218" s="259" t="s">
        <v>2862</v>
      </c>
      <c r="G218" s="260" t="s">
        <v>369</v>
      </c>
      <c r="H218" s="261">
        <v>4</v>
      </c>
      <c r="I218" s="262"/>
      <c r="J218" s="263">
        <f>ROUND(I218*H218,2)</f>
        <v>0</v>
      </c>
      <c r="K218" s="259" t="s">
        <v>164</v>
      </c>
      <c r="L218" s="264"/>
      <c r="M218" s="265" t="s">
        <v>19</v>
      </c>
      <c r="N218" s="266" t="s">
        <v>41</v>
      </c>
      <c r="O218" s="86"/>
      <c r="P218" s="215">
        <f>O218*H218</f>
        <v>0</v>
      </c>
      <c r="Q218" s="215">
        <v>0.0010200000000000001</v>
      </c>
      <c r="R218" s="215">
        <f>Q218*H218</f>
        <v>0.0040800000000000003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360</v>
      </c>
      <c r="AT218" s="217" t="s">
        <v>261</v>
      </c>
      <c r="AU218" s="217" t="s">
        <v>80</v>
      </c>
      <c r="AY218" s="19" t="s">
        <v>158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78</v>
      </c>
      <c r="BK218" s="218">
        <f>ROUND(I218*H218,2)</f>
        <v>0</v>
      </c>
      <c r="BL218" s="19" t="s">
        <v>266</v>
      </c>
      <c r="BM218" s="217" t="s">
        <v>2863</v>
      </c>
    </row>
    <row r="219" s="2" customFormat="1" ht="16.5" customHeight="1">
      <c r="A219" s="40"/>
      <c r="B219" s="41"/>
      <c r="C219" s="206" t="s">
        <v>625</v>
      </c>
      <c r="D219" s="206" t="s">
        <v>160</v>
      </c>
      <c r="E219" s="207" t="s">
        <v>2864</v>
      </c>
      <c r="F219" s="208" t="s">
        <v>2865</v>
      </c>
      <c r="G219" s="209" t="s">
        <v>369</v>
      </c>
      <c r="H219" s="210">
        <v>4</v>
      </c>
      <c r="I219" s="211"/>
      <c r="J219" s="212">
        <f>ROUND(I219*H219,2)</f>
        <v>0</v>
      </c>
      <c r="K219" s="208" t="s">
        <v>164</v>
      </c>
      <c r="L219" s="46"/>
      <c r="M219" s="213" t="s">
        <v>19</v>
      </c>
      <c r="N219" s="214" t="s">
        <v>41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266</v>
      </c>
      <c r="AT219" s="217" t="s">
        <v>160</v>
      </c>
      <c r="AU219" s="217" t="s">
        <v>80</v>
      </c>
      <c r="AY219" s="19" t="s">
        <v>158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78</v>
      </c>
      <c r="BK219" s="218">
        <f>ROUND(I219*H219,2)</f>
        <v>0</v>
      </c>
      <c r="BL219" s="19" t="s">
        <v>266</v>
      </c>
      <c r="BM219" s="217" t="s">
        <v>2866</v>
      </c>
    </row>
    <row r="220" s="2" customFormat="1">
      <c r="A220" s="40"/>
      <c r="B220" s="41"/>
      <c r="C220" s="42"/>
      <c r="D220" s="219" t="s">
        <v>167</v>
      </c>
      <c r="E220" s="42"/>
      <c r="F220" s="220" t="s">
        <v>2867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167</v>
      </c>
      <c r="AU220" s="19" t="s">
        <v>80</v>
      </c>
    </row>
    <row r="221" s="2" customFormat="1" ht="16.5" customHeight="1">
      <c r="A221" s="40"/>
      <c r="B221" s="41"/>
      <c r="C221" s="257" t="s">
        <v>630</v>
      </c>
      <c r="D221" s="257" t="s">
        <v>261</v>
      </c>
      <c r="E221" s="258" t="s">
        <v>2868</v>
      </c>
      <c r="F221" s="259" t="s">
        <v>2869</v>
      </c>
      <c r="G221" s="260" t="s">
        <v>369</v>
      </c>
      <c r="H221" s="261">
        <v>4</v>
      </c>
      <c r="I221" s="262"/>
      <c r="J221" s="263">
        <f>ROUND(I221*H221,2)</f>
        <v>0</v>
      </c>
      <c r="K221" s="259" t="s">
        <v>164</v>
      </c>
      <c r="L221" s="264"/>
      <c r="M221" s="265" t="s">
        <v>19</v>
      </c>
      <c r="N221" s="266" t="s">
        <v>41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360</v>
      </c>
      <c r="AT221" s="217" t="s">
        <v>261</v>
      </c>
      <c r="AU221" s="217" t="s">
        <v>80</v>
      </c>
      <c r="AY221" s="19" t="s">
        <v>158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78</v>
      </c>
      <c r="BK221" s="218">
        <f>ROUND(I221*H221,2)</f>
        <v>0</v>
      </c>
      <c r="BL221" s="19" t="s">
        <v>266</v>
      </c>
      <c r="BM221" s="217" t="s">
        <v>2870</v>
      </c>
    </row>
    <row r="222" s="2" customFormat="1" ht="16.5" customHeight="1">
      <c r="A222" s="40"/>
      <c r="B222" s="41"/>
      <c r="C222" s="206" t="s">
        <v>637</v>
      </c>
      <c r="D222" s="206" t="s">
        <v>160</v>
      </c>
      <c r="E222" s="207" t="s">
        <v>2871</v>
      </c>
      <c r="F222" s="208" t="s">
        <v>2872</v>
      </c>
      <c r="G222" s="209" t="s">
        <v>369</v>
      </c>
      <c r="H222" s="210">
        <v>5</v>
      </c>
      <c r="I222" s="211"/>
      <c r="J222" s="212">
        <f>ROUND(I222*H222,2)</f>
        <v>0</v>
      </c>
      <c r="K222" s="208" t="s">
        <v>164</v>
      </c>
      <c r="L222" s="46"/>
      <c r="M222" s="213" t="s">
        <v>19</v>
      </c>
      <c r="N222" s="214" t="s">
        <v>41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266</v>
      </c>
      <c r="AT222" s="217" t="s">
        <v>160</v>
      </c>
      <c r="AU222" s="217" t="s">
        <v>80</v>
      </c>
      <c r="AY222" s="19" t="s">
        <v>158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78</v>
      </c>
      <c r="BK222" s="218">
        <f>ROUND(I222*H222,2)</f>
        <v>0</v>
      </c>
      <c r="BL222" s="19" t="s">
        <v>266</v>
      </c>
      <c r="BM222" s="217" t="s">
        <v>2873</v>
      </c>
    </row>
    <row r="223" s="2" customFormat="1">
      <c r="A223" s="40"/>
      <c r="B223" s="41"/>
      <c r="C223" s="42"/>
      <c r="D223" s="219" t="s">
        <v>167</v>
      </c>
      <c r="E223" s="42"/>
      <c r="F223" s="220" t="s">
        <v>2874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167</v>
      </c>
      <c r="AU223" s="19" t="s">
        <v>80</v>
      </c>
    </row>
    <row r="224" s="2" customFormat="1" ht="16.5" customHeight="1">
      <c r="A224" s="40"/>
      <c r="B224" s="41"/>
      <c r="C224" s="257" t="s">
        <v>644</v>
      </c>
      <c r="D224" s="257" t="s">
        <v>261</v>
      </c>
      <c r="E224" s="258" t="s">
        <v>2875</v>
      </c>
      <c r="F224" s="259" t="s">
        <v>2876</v>
      </c>
      <c r="G224" s="260" t="s">
        <v>369</v>
      </c>
      <c r="H224" s="261">
        <v>5</v>
      </c>
      <c r="I224" s="262"/>
      <c r="J224" s="263">
        <f>ROUND(I224*H224,2)</f>
        <v>0</v>
      </c>
      <c r="K224" s="259" t="s">
        <v>164</v>
      </c>
      <c r="L224" s="264"/>
      <c r="M224" s="265" t="s">
        <v>19</v>
      </c>
      <c r="N224" s="266" t="s">
        <v>41</v>
      </c>
      <c r="O224" s="86"/>
      <c r="P224" s="215">
        <f>O224*H224</f>
        <v>0</v>
      </c>
      <c r="Q224" s="215">
        <v>0.0030000000000000001</v>
      </c>
      <c r="R224" s="215">
        <f>Q224*H224</f>
        <v>0.014999999999999999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360</v>
      </c>
      <c r="AT224" s="217" t="s">
        <v>261</v>
      </c>
      <c r="AU224" s="217" t="s">
        <v>80</v>
      </c>
      <c r="AY224" s="19" t="s">
        <v>158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78</v>
      </c>
      <c r="BK224" s="218">
        <f>ROUND(I224*H224,2)</f>
        <v>0</v>
      </c>
      <c r="BL224" s="19" t="s">
        <v>266</v>
      </c>
      <c r="BM224" s="217" t="s">
        <v>2877</v>
      </c>
    </row>
    <row r="225" s="2" customFormat="1" ht="24.15" customHeight="1">
      <c r="A225" s="40"/>
      <c r="B225" s="41"/>
      <c r="C225" s="206" t="s">
        <v>666</v>
      </c>
      <c r="D225" s="206" t="s">
        <v>160</v>
      </c>
      <c r="E225" s="207" t="s">
        <v>2878</v>
      </c>
      <c r="F225" s="208" t="s">
        <v>2879</v>
      </c>
      <c r="G225" s="209" t="s">
        <v>369</v>
      </c>
      <c r="H225" s="210">
        <v>1</v>
      </c>
      <c r="I225" s="211"/>
      <c r="J225" s="212">
        <f>ROUND(I225*H225,2)</f>
        <v>0</v>
      </c>
      <c r="K225" s="208" t="s">
        <v>164</v>
      </c>
      <c r="L225" s="46"/>
      <c r="M225" s="213" t="s">
        <v>19</v>
      </c>
      <c r="N225" s="214" t="s">
        <v>41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266</v>
      </c>
      <c r="AT225" s="217" t="s">
        <v>160</v>
      </c>
      <c r="AU225" s="217" t="s">
        <v>80</v>
      </c>
      <c r="AY225" s="19" t="s">
        <v>158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78</v>
      </c>
      <c r="BK225" s="218">
        <f>ROUND(I225*H225,2)</f>
        <v>0</v>
      </c>
      <c r="BL225" s="19" t="s">
        <v>266</v>
      </c>
      <c r="BM225" s="217" t="s">
        <v>2880</v>
      </c>
    </row>
    <row r="226" s="2" customFormat="1">
      <c r="A226" s="40"/>
      <c r="B226" s="41"/>
      <c r="C226" s="42"/>
      <c r="D226" s="219" t="s">
        <v>167</v>
      </c>
      <c r="E226" s="42"/>
      <c r="F226" s="220" t="s">
        <v>2881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167</v>
      </c>
      <c r="AU226" s="19" t="s">
        <v>80</v>
      </c>
    </row>
    <row r="227" s="2" customFormat="1" ht="21.75" customHeight="1">
      <c r="A227" s="40"/>
      <c r="B227" s="41"/>
      <c r="C227" s="206" t="s">
        <v>672</v>
      </c>
      <c r="D227" s="206" t="s">
        <v>160</v>
      </c>
      <c r="E227" s="207" t="s">
        <v>2882</v>
      </c>
      <c r="F227" s="208" t="s">
        <v>2883</v>
      </c>
      <c r="G227" s="209" t="s">
        <v>369</v>
      </c>
      <c r="H227" s="210">
        <v>1</v>
      </c>
      <c r="I227" s="211"/>
      <c r="J227" s="212">
        <f>ROUND(I227*H227,2)</f>
        <v>0</v>
      </c>
      <c r="K227" s="208" t="s">
        <v>164</v>
      </c>
      <c r="L227" s="46"/>
      <c r="M227" s="213" t="s">
        <v>19</v>
      </c>
      <c r="N227" s="214" t="s">
        <v>41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266</v>
      </c>
      <c r="AT227" s="217" t="s">
        <v>160</v>
      </c>
      <c r="AU227" s="217" t="s">
        <v>80</v>
      </c>
      <c r="AY227" s="19" t="s">
        <v>158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78</v>
      </c>
      <c r="BK227" s="218">
        <f>ROUND(I227*H227,2)</f>
        <v>0</v>
      </c>
      <c r="BL227" s="19" t="s">
        <v>266</v>
      </c>
      <c r="BM227" s="217" t="s">
        <v>2884</v>
      </c>
    </row>
    <row r="228" s="2" customFormat="1">
      <c r="A228" s="40"/>
      <c r="B228" s="41"/>
      <c r="C228" s="42"/>
      <c r="D228" s="219" t="s">
        <v>167</v>
      </c>
      <c r="E228" s="42"/>
      <c r="F228" s="220" t="s">
        <v>2885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167</v>
      </c>
      <c r="AU228" s="19" t="s">
        <v>80</v>
      </c>
    </row>
    <row r="229" s="2" customFormat="1" ht="16.5" customHeight="1">
      <c r="A229" s="40"/>
      <c r="B229" s="41"/>
      <c r="C229" s="206" t="s">
        <v>677</v>
      </c>
      <c r="D229" s="206" t="s">
        <v>160</v>
      </c>
      <c r="E229" s="207" t="s">
        <v>2886</v>
      </c>
      <c r="F229" s="208" t="s">
        <v>2887</v>
      </c>
      <c r="G229" s="209" t="s">
        <v>369</v>
      </c>
      <c r="H229" s="210">
        <v>4</v>
      </c>
      <c r="I229" s="211"/>
      <c r="J229" s="212">
        <f>ROUND(I229*H229,2)</f>
        <v>0</v>
      </c>
      <c r="K229" s="208" t="s">
        <v>164</v>
      </c>
      <c r="L229" s="46"/>
      <c r="M229" s="213" t="s">
        <v>19</v>
      </c>
      <c r="N229" s="214" t="s">
        <v>41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266</v>
      </c>
      <c r="AT229" s="217" t="s">
        <v>160</v>
      </c>
      <c r="AU229" s="217" t="s">
        <v>80</v>
      </c>
      <c r="AY229" s="19" t="s">
        <v>158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78</v>
      </c>
      <c r="BK229" s="218">
        <f>ROUND(I229*H229,2)</f>
        <v>0</v>
      </c>
      <c r="BL229" s="19" t="s">
        <v>266</v>
      </c>
      <c r="BM229" s="217" t="s">
        <v>2888</v>
      </c>
    </row>
    <row r="230" s="2" customFormat="1">
      <c r="A230" s="40"/>
      <c r="B230" s="41"/>
      <c r="C230" s="42"/>
      <c r="D230" s="219" t="s">
        <v>167</v>
      </c>
      <c r="E230" s="42"/>
      <c r="F230" s="220" t="s">
        <v>2889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167</v>
      </c>
      <c r="AU230" s="19" t="s">
        <v>80</v>
      </c>
    </row>
    <row r="231" s="2" customFormat="1" ht="16.5" customHeight="1">
      <c r="A231" s="40"/>
      <c r="B231" s="41"/>
      <c r="C231" s="206" t="s">
        <v>682</v>
      </c>
      <c r="D231" s="206" t="s">
        <v>160</v>
      </c>
      <c r="E231" s="207" t="s">
        <v>2890</v>
      </c>
      <c r="F231" s="208" t="s">
        <v>2891</v>
      </c>
      <c r="G231" s="209" t="s">
        <v>369</v>
      </c>
      <c r="H231" s="210">
        <v>1</v>
      </c>
      <c r="I231" s="211"/>
      <c r="J231" s="212">
        <f>ROUND(I231*H231,2)</f>
        <v>0</v>
      </c>
      <c r="K231" s="208" t="s">
        <v>164</v>
      </c>
      <c r="L231" s="46"/>
      <c r="M231" s="213" t="s">
        <v>19</v>
      </c>
      <c r="N231" s="214" t="s">
        <v>41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266</v>
      </c>
      <c r="AT231" s="217" t="s">
        <v>160</v>
      </c>
      <c r="AU231" s="217" t="s">
        <v>80</v>
      </c>
      <c r="AY231" s="19" t="s">
        <v>158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78</v>
      </c>
      <c r="BK231" s="218">
        <f>ROUND(I231*H231,2)</f>
        <v>0</v>
      </c>
      <c r="BL231" s="19" t="s">
        <v>266</v>
      </c>
      <c r="BM231" s="217" t="s">
        <v>2892</v>
      </c>
    </row>
    <row r="232" s="2" customFormat="1">
      <c r="A232" s="40"/>
      <c r="B232" s="41"/>
      <c r="C232" s="42"/>
      <c r="D232" s="219" t="s">
        <v>167</v>
      </c>
      <c r="E232" s="42"/>
      <c r="F232" s="220" t="s">
        <v>2893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167</v>
      </c>
      <c r="AU232" s="19" t="s">
        <v>80</v>
      </c>
    </row>
    <row r="233" s="2" customFormat="1" ht="16.5" customHeight="1">
      <c r="A233" s="40"/>
      <c r="B233" s="41"/>
      <c r="C233" s="206" t="s">
        <v>687</v>
      </c>
      <c r="D233" s="206" t="s">
        <v>160</v>
      </c>
      <c r="E233" s="207" t="s">
        <v>2894</v>
      </c>
      <c r="F233" s="208" t="s">
        <v>2895</v>
      </c>
      <c r="G233" s="209" t="s">
        <v>1194</v>
      </c>
      <c r="H233" s="210">
        <v>1</v>
      </c>
      <c r="I233" s="211"/>
      <c r="J233" s="212">
        <f>ROUND(I233*H233,2)</f>
        <v>0</v>
      </c>
      <c r="K233" s="208" t="s">
        <v>164</v>
      </c>
      <c r="L233" s="46"/>
      <c r="M233" s="213" t="s">
        <v>19</v>
      </c>
      <c r="N233" s="214" t="s">
        <v>41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266</v>
      </c>
      <c r="AT233" s="217" t="s">
        <v>160</v>
      </c>
      <c r="AU233" s="217" t="s">
        <v>80</v>
      </c>
      <c r="AY233" s="19" t="s">
        <v>158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78</v>
      </c>
      <c r="BK233" s="218">
        <f>ROUND(I233*H233,2)</f>
        <v>0</v>
      </c>
      <c r="BL233" s="19" t="s">
        <v>266</v>
      </c>
      <c r="BM233" s="217" t="s">
        <v>2896</v>
      </c>
    </row>
    <row r="234" s="2" customFormat="1">
      <c r="A234" s="40"/>
      <c r="B234" s="41"/>
      <c r="C234" s="42"/>
      <c r="D234" s="219" t="s">
        <v>167</v>
      </c>
      <c r="E234" s="42"/>
      <c r="F234" s="220" t="s">
        <v>2897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167</v>
      </c>
      <c r="AU234" s="19" t="s">
        <v>80</v>
      </c>
    </row>
    <row r="235" s="2" customFormat="1" ht="16.5" customHeight="1">
      <c r="A235" s="40"/>
      <c r="B235" s="41"/>
      <c r="C235" s="206" t="s">
        <v>691</v>
      </c>
      <c r="D235" s="206" t="s">
        <v>160</v>
      </c>
      <c r="E235" s="207" t="s">
        <v>2898</v>
      </c>
      <c r="F235" s="208" t="s">
        <v>2899</v>
      </c>
      <c r="G235" s="209" t="s">
        <v>1194</v>
      </c>
      <c r="H235" s="210">
        <v>1.8999999999999999</v>
      </c>
      <c r="I235" s="211"/>
      <c r="J235" s="212">
        <f>ROUND(I235*H235,2)</f>
        <v>0</v>
      </c>
      <c r="K235" s="208" t="s">
        <v>164</v>
      </c>
      <c r="L235" s="46"/>
      <c r="M235" s="213" t="s">
        <v>19</v>
      </c>
      <c r="N235" s="214" t="s">
        <v>41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266</v>
      </c>
      <c r="AT235" s="217" t="s">
        <v>160</v>
      </c>
      <c r="AU235" s="217" t="s">
        <v>80</v>
      </c>
      <c r="AY235" s="19" t="s">
        <v>158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78</v>
      </c>
      <c r="BK235" s="218">
        <f>ROUND(I235*H235,2)</f>
        <v>0</v>
      </c>
      <c r="BL235" s="19" t="s">
        <v>266</v>
      </c>
      <c r="BM235" s="217" t="s">
        <v>2900</v>
      </c>
    </row>
    <row r="236" s="2" customFormat="1">
      <c r="A236" s="40"/>
      <c r="B236" s="41"/>
      <c r="C236" s="42"/>
      <c r="D236" s="219" t="s">
        <v>167</v>
      </c>
      <c r="E236" s="42"/>
      <c r="F236" s="220" t="s">
        <v>2901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167</v>
      </c>
      <c r="AU236" s="19" t="s">
        <v>80</v>
      </c>
    </row>
    <row r="237" s="14" customFormat="1">
      <c r="A237" s="14"/>
      <c r="B237" s="235"/>
      <c r="C237" s="236"/>
      <c r="D237" s="226" t="s">
        <v>169</v>
      </c>
      <c r="E237" s="237" t="s">
        <v>19</v>
      </c>
      <c r="F237" s="238" t="s">
        <v>2902</v>
      </c>
      <c r="G237" s="236"/>
      <c r="H237" s="239">
        <v>1.8999999999999999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169</v>
      </c>
      <c r="AU237" s="245" t="s">
        <v>80</v>
      </c>
      <c r="AV237" s="14" t="s">
        <v>80</v>
      </c>
      <c r="AW237" s="14" t="s">
        <v>32</v>
      </c>
      <c r="AX237" s="14" t="s">
        <v>78</v>
      </c>
      <c r="AY237" s="245" t="s">
        <v>158</v>
      </c>
    </row>
    <row r="238" s="2" customFormat="1" ht="21.75" customHeight="1">
      <c r="A238" s="40"/>
      <c r="B238" s="41"/>
      <c r="C238" s="206" t="s">
        <v>654</v>
      </c>
      <c r="D238" s="206" t="s">
        <v>160</v>
      </c>
      <c r="E238" s="207" t="s">
        <v>2903</v>
      </c>
      <c r="F238" s="208" t="s">
        <v>2904</v>
      </c>
      <c r="G238" s="209" t="s">
        <v>249</v>
      </c>
      <c r="H238" s="210">
        <v>20</v>
      </c>
      <c r="I238" s="211"/>
      <c r="J238" s="212">
        <f>ROUND(I238*H238,2)</f>
        <v>0</v>
      </c>
      <c r="K238" s="208" t="s">
        <v>164</v>
      </c>
      <c r="L238" s="46"/>
      <c r="M238" s="213" t="s">
        <v>19</v>
      </c>
      <c r="N238" s="214" t="s">
        <v>41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266</v>
      </c>
      <c r="AT238" s="217" t="s">
        <v>160</v>
      </c>
      <c r="AU238" s="217" t="s">
        <v>80</v>
      </c>
      <c r="AY238" s="19" t="s">
        <v>158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78</v>
      </c>
      <c r="BK238" s="218">
        <f>ROUND(I238*H238,2)</f>
        <v>0</v>
      </c>
      <c r="BL238" s="19" t="s">
        <v>266</v>
      </c>
      <c r="BM238" s="217" t="s">
        <v>2905</v>
      </c>
    </row>
    <row r="239" s="2" customFormat="1">
      <c r="A239" s="40"/>
      <c r="B239" s="41"/>
      <c r="C239" s="42"/>
      <c r="D239" s="219" t="s">
        <v>167</v>
      </c>
      <c r="E239" s="42"/>
      <c r="F239" s="220" t="s">
        <v>2906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167</v>
      </c>
      <c r="AU239" s="19" t="s">
        <v>80</v>
      </c>
    </row>
    <row r="240" s="2" customFormat="1" ht="16.5" customHeight="1">
      <c r="A240" s="40"/>
      <c r="B240" s="41"/>
      <c r="C240" s="257" t="s">
        <v>660</v>
      </c>
      <c r="D240" s="257" t="s">
        <v>261</v>
      </c>
      <c r="E240" s="258" t="s">
        <v>2907</v>
      </c>
      <c r="F240" s="259" t="s">
        <v>2908</v>
      </c>
      <c r="G240" s="260" t="s">
        <v>249</v>
      </c>
      <c r="H240" s="261">
        <v>20</v>
      </c>
      <c r="I240" s="262"/>
      <c r="J240" s="263">
        <f>ROUND(I240*H240,2)</f>
        <v>0</v>
      </c>
      <c r="K240" s="259" t="s">
        <v>164</v>
      </c>
      <c r="L240" s="264"/>
      <c r="M240" s="265" t="s">
        <v>19</v>
      </c>
      <c r="N240" s="266" t="s">
        <v>41</v>
      </c>
      <c r="O240" s="86"/>
      <c r="P240" s="215">
        <f>O240*H240</f>
        <v>0</v>
      </c>
      <c r="Q240" s="215">
        <v>0.0015</v>
      </c>
      <c r="R240" s="215">
        <f>Q240*H240</f>
        <v>0.029999999999999999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360</v>
      </c>
      <c r="AT240" s="217" t="s">
        <v>261</v>
      </c>
      <c r="AU240" s="217" t="s">
        <v>80</v>
      </c>
      <c r="AY240" s="19" t="s">
        <v>158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78</v>
      </c>
      <c r="BK240" s="218">
        <f>ROUND(I240*H240,2)</f>
        <v>0</v>
      </c>
      <c r="BL240" s="19" t="s">
        <v>266</v>
      </c>
      <c r="BM240" s="217" t="s">
        <v>2909</v>
      </c>
    </row>
    <row r="241" s="2" customFormat="1" ht="24.15" customHeight="1">
      <c r="A241" s="40"/>
      <c r="B241" s="41"/>
      <c r="C241" s="206" t="s">
        <v>696</v>
      </c>
      <c r="D241" s="206" t="s">
        <v>160</v>
      </c>
      <c r="E241" s="207" t="s">
        <v>2910</v>
      </c>
      <c r="F241" s="208" t="s">
        <v>2911</v>
      </c>
      <c r="G241" s="209" t="s">
        <v>236</v>
      </c>
      <c r="H241" s="210">
        <v>1.875</v>
      </c>
      <c r="I241" s="211"/>
      <c r="J241" s="212">
        <f>ROUND(I241*H241,2)</f>
        <v>0</v>
      </c>
      <c r="K241" s="208" t="s">
        <v>164</v>
      </c>
      <c r="L241" s="46"/>
      <c r="M241" s="213" t="s">
        <v>19</v>
      </c>
      <c r="N241" s="214" t="s">
        <v>41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266</v>
      </c>
      <c r="AT241" s="217" t="s">
        <v>160</v>
      </c>
      <c r="AU241" s="217" t="s">
        <v>80</v>
      </c>
      <c r="AY241" s="19" t="s">
        <v>158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78</v>
      </c>
      <c r="BK241" s="218">
        <f>ROUND(I241*H241,2)</f>
        <v>0</v>
      </c>
      <c r="BL241" s="19" t="s">
        <v>266</v>
      </c>
      <c r="BM241" s="217" t="s">
        <v>2912</v>
      </c>
    </row>
    <row r="242" s="2" customFormat="1">
      <c r="A242" s="40"/>
      <c r="B242" s="41"/>
      <c r="C242" s="42"/>
      <c r="D242" s="219" t="s">
        <v>167</v>
      </c>
      <c r="E242" s="42"/>
      <c r="F242" s="220" t="s">
        <v>2913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167</v>
      </c>
      <c r="AU242" s="19" t="s">
        <v>80</v>
      </c>
    </row>
    <row r="243" s="12" customFormat="1" ht="25.92" customHeight="1">
      <c r="A243" s="12"/>
      <c r="B243" s="190"/>
      <c r="C243" s="191"/>
      <c r="D243" s="192" t="s">
        <v>69</v>
      </c>
      <c r="E243" s="193" t="s">
        <v>261</v>
      </c>
      <c r="F243" s="193" t="s">
        <v>2914</v>
      </c>
      <c r="G243" s="191"/>
      <c r="H243" s="191"/>
      <c r="I243" s="194"/>
      <c r="J243" s="195">
        <f>BK243</f>
        <v>0</v>
      </c>
      <c r="K243" s="191"/>
      <c r="L243" s="196"/>
      <c r="M243" s="197"/>
      <c r="N243" s="198"/>
      <c r="O243" s="198"/>
      <c r="P243" s="199">
        <f>P244+P251</f>
        <v>0</v>
      </c>
      <c r="Q243" s="198"/>
      <c r="R243" s="199">
        <f>R244+R251</f>
        <v>0.023184</v>
      </c>
      <c r="S243" s="198"/>
      <c r="T243" s="200">
        <f>T244+T251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1" t="s">
        <v>180</v>
      </c>
      <c r="AT243" s="202" t="s">
        <v>69</v>
      </c>
      <c r="AU243" s="202" t="s">
        <v>70</v>
      </c>
      <c r="AY243" s="201" t="s">
        <v>158</v>
      </c>
      <c r="BK243" s="203">
        <f>BK244+BK251</f>
        <v>0</v>
      </c>
    </row>
    <row r="244" s="12" customFormat="1" ht="22.8" customHeight="1">
      <c r="A244" s="12"/>
      <c r="B244" s="190"/>
      <c r="C244" s="191"/>
      <c r="D244" s="192" t="s">
        <v>69</v>
      </c>
      <c r="E244" s="204" t="s">
        <v>2915</v>
      </c>
      <c r="F244" s="204" t="s">
        <v>2916</v>
      </c>
      <c r="G244" s="191"/>
      <c r="H244" s="191"/>
      <c r="I244" s="194"/>
      <c r="J244" s="205">
        <f>BK244</f>
        <v>0</v>
      </c>
      <c r="K244" s="191"/>
      <c r="L244" s="196"/>
      <c r="M244" s="197"/>
      <c r="N244" s="198"/>
      <c r="O244" s="198"/>
      <c r="P244" s="199">
        <f>SUM(P245:P250)</f>
        <v>0</v>
      </c>
      <c r="Q244" s="198"/>
      <c r="R244" s="199">
        <f>SUM(R245:R250)</f>
        <v>0</v>
      </c>
      <c r="S244" s="198"/>
      <c r="T244" s="200">
        <f>SUM(T245:T250)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1" t="s">
        <v>180</v>
      </c>
      <c r="AT244" s="202" t="s">
        <v>69</v>
      </c>
      <c r="AU244" s="202" t="s">
        <v>78</v>
      </c>
      <c r="AY244" s="201" t="s">
        <v>158</v>
      </c>
      <c r="BK244" s="203">
        <f>SUM(BK245:BK250)</f>
        <v>0</v>
      </c>
    </row>
    <row r="245" s="2" customFormat="1" ht="16.5" customHeight="1">
      <c r="A245" s="40"/>
      <c r="B245" s="41"/>
      <c r="C245" s="206" t="s">
        <v>700</v>
      </c>
      <c r="D245" s="206" t="s">
        <v>160</v>
      </c>
      <c r="E245" s="207" t="s">
        <v>2917</v>
      </c>
      <c r="F245" s="208" t="s">
        <v>2918</v>
      </c>
      <c r="G245" s="209" t="s">
        <v>369</v>
      </c>
      <c r="H245" s="210">
        <v>1</v>
      </c>
      <c r="I245" s="211"/>
      <c r="J245" s="212">
        <f>ROUND(I245*H245,2)</f>
        <v>0</v>
      </c>
      <c r="K245" s="208" t="s">
        <v>164</v>
      </c>
      <c r="L245" s="46"/>
      <c r="M245" s="213" t="s">
        <v>19</v>
      </c>
      <c r="N245" s="214" t="s">
        <v>41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569</v>
      </c>
      <c r="AT245" s="217" t="s">
        <v>160</v>
      </c>
      <c r="AU245" s="217" t="s">
        <v>80</v>
      </c>
      <c r="AY245" s="19" t="s">
        <v>158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78</v>
      </c>
      <c r="BK245" s="218">
        <f>ROUND(I245*H245,2)</f>
        <v>0</v>
      </c>
      <c r="BL245" s="19" t="s">
        <v>569</v>
      </c>
      <c r="BM245" s="217" t="s">
        <v>2919</v>
      </c>
    </row>
    <row r="246" s="2" customFormat="1">
      <c r="A246" s="40"/>
      <c r="B246" s="41"/>
      <c r="C246" s="42"/>
      <c r="D246" s="219" t="s">
        <v>167</v>
      </c>
      <c r="E246" s="42"/>
      <c r="F246" s="220" t="s">
        <v>2920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167</v>
      </c>
      <c r="AU246" s="19" t="s">
        <v>80</v>
      </c>
    </row>
    <row r="247" s="2" customFormat="1" ht="16.5" customHeight="1">
      <c r="A247" s="40"/>
      <c r="B247" s="41"/>
      <c r="C247" s="206" t="s">
        <v>704</v>
      </c>
      <c r="D247" s="206" t="s">
        <v>160</v>
      </c>
      <c r="E247" s="207" t="s">
        <v>2921</v>
      </c>
      <c r="F247" s="208" t="s">
        <v>2918</v>
      </c>
      <c r="G247" s="209" t="s">
        <v>369</v>
      </c>
      <c r="H247" s="210">
        <v>1</v>
      </c>
      <c r="I247" s="211"/>
      <c r="J247" s="212">
        <f>ROUND(I247*H247,2)</f>
        <v>0</v>
      </c>
      <c r="K247" s="208" t="s">
        <v>164</v>
      </c>
      <c r="L247" s="46"/>
      <c r="M247" s="213" t="s">
        <v>19</v>
      </c>
      <c r="N247" s="214" t="s">
        <v>41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569</v>
      </c>
      <c r="AT247" s="217" t="s">
        <v>160</v>
      </c>
      <c r="AU247" s="217" t="s">
        <v>80</v>
      </c>
      <c r="AY247" s="19" t="s">
        <v>158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78</v>
      </c>
      <c r="BK247" s="218">
        <f>ROUND(I247*H247,2)</f>
        <v>0</v>
      </c>
      <c r="BL247" s="19" t="s">
        <v>569</v>
      </c>
      <c r="BM247" s="217" t="s">
        <v>2922</v>
      </c>
    </row>
    <row r="248" s="2" customFormat="1">
      <c r="A248" s="40"/>
      <c r="B248" s="41"/>
      <c r="C248" s="42"/>
      <c r="D248" s="219" t="s">
        <v>167</v>
      </c>
      <c r="E248" s="42"/>
      <c r="F248" s="220" t="s">
        <v>2923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167</v>
      </c>
      <c r="AU248" s="19" t="s">
        <v>80</v>
      </c>
    </row>
    <row r="249" s="2" customFormat="1" ht="21.75" customHeight="1">
      <c r="A249" s="40"/>
      <c r="B249" s="41"/>
      <c r="C249" s="257" t="s">
        <v>708</v>
      </c>
      <c r="D249" s="257" t="s">
        <v>261</v>
      </c>
      <c r="E249" s="258" t="s">
        <v>2924</v>
      </c>
      <c r="F249" s="259" t="s">
        <v>2925</v>
      </c>
      <c r="G249" s="260" t="s">
        <v>369</v>
      </c>
      <c r="H249" s="261">
        <v>1</v>
      </c>
      <c r="I249" s="262"/>
      <c r="J249" s="263">
        <f>ROUND(I249*H249,2)</f>
        <v>0</v>
      </c>
      <c r="K249" s="259" t="s">
        <v>19</v>
      </c>
      <c r="L249" s="264"/>
      <c r="M249" s="265" t="s">
        <v>19</v>
      </c>
      <c r="N249" s="266" t="s">
        <v>41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1787</v>
      </c>
      <c r="AT249" s="217" t="s">
        <v>261</v>
      </c>
      <c r="AU249" s="217" t="s">
        <v>80</v>
      </c>
      <c r="AY249" s="19" t="s">
        <v>158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78</v>
      </c>
      <c r="BK249" s="218">
        <f>ROUND(I249*H249,2)</f>
        <v>0</v>
      </c>
      <c r="BL249" s="19" t="s">
        <v>569</v>
      </c>
      <c r="BM249" s="217" t="s">
        <v>2926</v>
      </c>
    </row>
    <row r="250" s="2" customFormat="1">
      <c r="A250" s="40"/>
      <c r="B250" s="41"/>
      <c r="C250" s="42"/>
      <c r="D250" s="226" t="s">
        <v>2421</v>
      </c>
      <c r="E250" s="42"/>
      <c r="F250" s="270" t="s">
        <v>2927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2421</v>
      </c>
      <c r="AU250" s="19" t="s">
        <v>80</v>
      </c>
    </row>
    <row r="251" s="12" customFormat="1" ht="22.8" customHeight="1">
      <c r="A251" s="12"/>
      <c r="B251" s="190"/>
      <c r="C251" s="191"/>
      <c r="D251" s="192" t="s">
        <v>69</v>
      </c>
      <c r="E251" s="204" t="s">
        <v>2928</v>
      </c>
      <c r="F251" s="204" t="s">
        <v>2929</v>
      </c>
      <c r="G251" s="191"/>
      <c r="H251" s="191"/>
      <c r="I251" s="194"/>
      <c r="J251" s="205">
        <f>BK251</f>
        <v>0</v>
      </c>
      <c r="K251" s="191"/>
      <c r="L251" s="196"/>
      <c r="M251" s="197"/>
      <c r="N251" s="198"/>
      <c r="O251" s="198"/>
      <c r="P251" s="199">
        <f>SUM(P252:P256)</f>
        <v>0</v>
      </c>
      <c r="Q251" s="198"/>
      <c r="R251" s="199">
        <f>SUM(R252:R256)</f>
        <v>0.023184</v>
      </c>
      <c r="S251" s="198"/>
      <c r="T251" s="200">
        <f>SUM(T252:T256)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1" t="s">
        <v>180</v>
      </c>
      <c r="AT251" s="202" t="s">
        <v>69</v>
      </c>
      <c r="AU251" s="202" t="s">
        <v>78</v>
      </c>
      <c r="AY251" s="201" t="s">
        <v>158</v>
      </c>
      <c r="BK251" s="203">
        <f>SUM(BK252:BK256)</f>
        <v>0</v>
      </c>
    </row>
    <row r="252" s="2" customFormat="1" ht="21.75" customHeight="1">
      <c r="A252" s="40"/>
      <c r="B252" s="41"/>
      <c r="C252" s="206" t="s">
        <v>713</v>
      </c>
      <c r="D252" s="206" t="s">
        <v>160</v>
      </c>
      <c r="E252" s="207" t="s">
        <v>2930</v>
      </c>
      <c r="F252" s="208" t="s">
        <v>2931</v>
      </c>
      <c r="G252" s="209" t="s">
        <v>249</v>
      </c>
      <c r="H252" s="210">
        <v>30</v>
      </c>
      <c r="I252" s="211"/>
      <c r="J252" s="212">
        <f>ROUND(I252*H252,2)</f>
        <v>0</v>
      </c>
      <c r="K252" s="208" t="s">
        <v>164</v>
      </c>
      <c r="L252" s="46"/>
      <c r="M252" s="213" t="s">
        <v>19</v>
      </c>
      <c r="N252" s="214" t="s">
        <v>41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569</v>
      </c>
      <c r="AT252" s="217" t="s">
        <v>160</v>
      </c>
      <c r="AU252" s="217" t="s">
        <v>80</v>
      </c>
      <c r="AY252" s="19" t="s">
        <v>158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78</v>
      </c>
      <c r="BK252" s="218">
        <f>ROUND(I252*H252,2)</f>
        <v>0</v>
      </c>
      <c r="BL252" s="19" t="s">
        <v>569</v>
      </c>
      <c r="BM252" s="217" t="s">
        <v>2932</v>
      </c>
    </row>
    <row r="253" s="2" customFormat="1">
      <c r="A253" s="40"/>
      <c r="B253" s="41"/>
      <c r="C253" s="42"/>
      <c r="D253" s="219" t="s">
        <v>167</v>
      </c>
      <c r="E253" s="42"/>
      <c r="F253" s="220" t="s">
        <v>2933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167</v>
      </c>
      <c r="AU253" s="19" t="s">
        <v>80</v>
      </c>
    </row>
    <row r="254" s="2" customFormat="1" ht="16.5" customHeight="1">
      <c r="A254" s="40"/>
      <c r="B254" s="41"/>
      <c r="C254" s="257" t="s">
        <v>718</v>
      </c>
      <c r="D254" s="257" t="s">
        <v>261</v>
      </c>
      <c r="E254" s="258" t="s">
        <v>2934</v>
      </c>
      <c r="F254" s="259" t="s">
        <v>2935</v>
      </c>
      <c r="G254" s="260" t="s">
        <v>249</v>
      </c>
      <c r="H254" s="261">
        <v>33.600000000000001</v>
      </c>
      <c r="I254" s="262"/>
      <c r="J254" s="263">
        <f>ROUND(I254*H254,2)</f>
        <v>0</v>
      </c>
      <c r="K254" s="259" t="s">
        <v>164</v>
      </c>
      <c r="L254" s="264"/>
      <c r="M254" s="265" t="s">
        <v>19</v>
      </c>
      <c r="N254" s="266" t="s">
        <v>41</v>
      </c>
      <c r="O254" s="86"/>
      <c r="P254" s="215">
        <f>O254*H254</f>
        <v>0</v>
      </c>
      <c r="Q254" s="215">
        <v>0.00068999999999999997</v>
      </c>
      <c r="R254" s="215">
        <f>Q254*H254</f>
        <v>0.023184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1787</v>
      </c>
      <c r="AT254" s="217" t="s">
        <v>261</v>
      </c>
      <c r="AU254" s="217" t="s">
        <v>80</v>
      </c>
      <c r="AY254" s="19" t="s">
        <v>158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78</v>
      </c>
      <c r="BK254" s="218">
        <f>ROUND(I254*H254,2)</f>
        <v>0</v>
      </c>
      <c r="BL254" s="19" t="s">
        <v>569</v>
      </c>
      <c r="BM254" s="217" t="s">
        <v>2936</v>
      </c>
    </row>
    <row r="255" s="14" customFormat="1">
      <c r="A255" s="14"/>
      <c r="B255" s="235"/>
      <c r="C255" s="236"/>
      <c r="D255" s="226" t="s">
        <v>169</v>
      </c>
      <c r="E255" s="237" t="s">
        <v>19</v>
      </c>
      <c r="F255" s="238" t="s">
        <v>348</v>
      </c>
      <c r="G255" s="236"/>
      <c r="H255" s="239">
        <v>30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169</v>
      </c>
      <c r="AU255" s="245" t="s">
        <v>80</v>
      </c>
      <c r="AV255" s="14" t="s">
        <v>80</v>
      </c>
      <c r="AW255" s="14" t="s">
        <v>32</v>
      </c>
      <c r="AX255" s="14" t="s">
        <v>78</v>
      </c>
      <c r="AY255" s="245" t="s">
        <v>158</v>
      </c>
    </row>
    <row r="256" s="14" customFormat="1">
      <c r="A256" s="14"/>
      <c r="B256" s="235"/>
      <c r="C256" s="236"/>
      <c r="D256" s="226" t="s">
        <v>169</v>
      </c>
      <c r="E256" s="236"/>
      <c r="F256" s="238" t="s">
        <v>2616</v>
      </c>
      <c r="G256" s="236"/>
      <c r="H256" s="239">
        <v>33.600000000000001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169</v>
      </c>
      <c r="AU256" s="245" t="s">
        <v>80</v>
      </c>
      <c r="AV256" s="14" t="s">
        <v>80</v>
      </c>
      <c r="AW256" s="14" t="s">
        <v>4</v>
      </c>
      <c r="AX256" s="14" t="s">
        <v>78</v>
      </c>
      <c r="AY256" s="245" t="s">
        <v>158</v>
      </c>
    </row>
    <row r="257" s="12" customFormat="1" ht="25.92" customHeight="1">
      <c r="A257" s="12"/>
      <c r="B257" s="190"/>
      <c r="C257" s="191"/>
      <c r="D257" s="192" t="s">
        <v>69</v>
      </c>
      <c r="E257" s="193" t="s">
        <v>2937</v>
      </c>
      <c r="F257" s="193" t="s">
        <v>2938</v>
      </c>
      <c r="G257" s="191"/>
      <c r="H257" s="191"/>
      <c r="I257" s="194"/>
      <c r="J257" s="195">
        <f>BK257</f>
        <v>0</v>
      </c>
      <c r="K257" s="191"/>
      <c r="L257" s="196"/>
      <c r="M257" s="197"/>
      <c r="N257" s="198"/>
      <c r="O257" s="198"/>
      <c r="P257" s="199">
        <f>SUM(P258:P264)</f>
        <v>0</v>
      </c>
      <c r="Q257" s="198"/>
      <c r="R257" s="199">
        <f>SUM(R258:R264)</f>
        <v>0</v>
      </c>
      <c r="S257" s="198"/>
      <c r="T257" s="200">
        <f>SUM(T258:T264)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1" t="s">
        <v>165</v>
      </c>
      <c r="AT257" s="202" t="s">
        <v>69</v>
      </c>
      <c r="AU257" s="202" t="s">
        <v>70</v>
      </c>
      <c r="AY257" s="201" t="s">
        <v>158</v>
      </c>
      <c r="BK257" s="203">
        <f>SUM(BK258:BK264)</f>
        <v>0</v>
      </c>
    </row>
    <row r="258" s="2" customFormat="1" ht="16.5" customHeight="1">
      <c r="A258" s="40"/>
      <c r="B258" s="41"/>
      <c r="C258" s="206" t="s">
        <v>259</v>
      </c>
      <c r="D258" s="206" t="s">
        <v>160</v>
      </c>
      <c r="E258" s="207" t="s">
        <v>2939</v>
      </c>
      <c r="F258" s="208" t="s">
        <v>2940</v>
      </c>
      <c r="G258" s="209" t="s">
        <v>1194</v>
      </c>
      <c r="H258" s="210">
        <v>1</v>
      </c>
      <c r="I258" s="211"/>
      <c r="J258" s="212">
        <f>ROUND(I258*H258,2)</f>
        <v>0</v>
      </c>
      <c r="K258" s="208" t="s">
        <v>19</v>
      </c>
      <c r="L258" s="46"/>
      <c r="M258" s="213" t="s">
        <v>19</v>
      </c>
      <c r="N258" s="214" t="s">
        <v>41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2941</v>
      </c>
      <c r="AT258" s="217" t="s">
        <v>160</v>
      </c>
      <c r="AU258" s="217" t="s">
        <v>78</v>
      </c>
      <c r="AY258" s="19" t="s">
        <v>158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78</v>
      </c>
      <c r="BK258" s="218">
        <f>ROUND(I258*H258,2)</f>
        <v>0</v>
      </c>
      <c r="BL258" s="19" t="s">
        <v>2941</v>
      </c>
      <c r="BM258" s="217" t="s">
        <v>2942</v>
      </c>
    </row>
    <row r="259" s="2" customFormat="1" ht="16.5" customHeight="1">
      <c r="A259" s="40"/>
      <c r="B259" s="41"/>
      <c r="C259" s="206" t="s">
        <v>728</v>
      </c>
      <c r="D259" s="206" t="s">
        <v>160</v>
      </c>
      <c r="E259" s="207" t="s">
        <v>2943</v>
      </c>
      <c r="F259" s="208" t="s">
        <v>2944</v>
      </c>
      <c r="G259" s="209" t="s">
        <v>1194</v>
      </c>
      <c r="H259" s="210">
        <v>1</v>
      </c>
      <c r="I259" s="211"/>
      <c r="J259" s="212">
        <f>ROUND(I259*H259,2)</f>
        <v>0</v>
      </c>
      <c r="K259" s="208" t="s">
        <v>19</v>
      </c>
      <c r="L259" s="46"/>
      <c r="M259" s="213" t="s">
        <v>19</v>
      </c>
      <c r="N259" s="214" t="s">
        <v>41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2941</v>
      </c>
      <c r="AT259" s="217" t="s">
        <v>160</v>
      </c>
      <c r="AU259" s="217" t="s">
        <v>78</v>
      </c>
      <c r="AY259" s="19" t="s">
        <v>158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78</v>
      </c>
      <c r="BK259" s="218">
        <f>ROUND(I259*H259,2)</f>
        <v>0</v>
      </c>
      <c r="BL259" s="19" t="s">
        <v>2941</v>
      </c>
      <c r="BM259" s="217" t="s">
        <v>2945</v>
      </c>
    </row>
    <row r="260" s="2" customFormat="1" ht="16.5" customHeight="1">
      <c r="A260" s="40"/>
      <c r="B260" s="41"/>
      <c r="C260" s="206" t="s">
        <v>733</v>
      </c>
      <c r="D260" s="206" t="s">
        <v>160</v>
      </c>
      <c r="E260" s="207" t="s">
        <v>2946</v>
      </c>
      <c r="F260" s="208" t="s">
        <v>2947</v>
      </c>
      <c r="G260" s="209" t="s">
        <v>1194</v>
      </c>
      <c r="H260" s="210">
        <v>1</v>
      </c>
      <c r="I260" s="211"/>
      <c r="J260" s="212">
        <f>ROUND(I260*H260,2)</f>
        <v>0</v>
      </c>
      <c r="K260" s="208" t="s">
        <v>19</v>
      </c>
      <c r="L260" s="46"/>
      <c r="M260" s="213" t="s">
        <v>19</v>
      </c>
      <c r="N260" s="214" t="s">
        <v>41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2941</v>
      </c>
      <c r="AT260" s="217" t="s">
        <v>160</v>
      </c>
      <c r="AU260" s="217" t="s">
        <v>78</v>
      </c>
      <c r="AY260" s="19" t="s">
        <v>158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78</v>
      </c>
      <c r="BK260" s="218">
        <f>ROUND(I260*H260,2)</f>
        <v>0</v>
      </c>
      <c r="BL260" s="19" t="s">
        <v>2941</v>
      </c>
      <c r="BM260" s="217" t="s">
        <v>2948</v>
      </c>
    </row>
    <row r="261" s="2" customFormat="1">
      <c r="A261" s="40"/>
      <c r="B261" s="41"/>
      <c r="C261" s="42"/>
      <c r="D261" s="226" t="s">
        <v>2421</v>
      </c>
      <c r="E261" s="42"/>
      <c r="F261" s="270" t="s">
        <v>2949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2421</v>
      </c>
      <c r="AU261" s="19" t="s">
        <v>78</v>
      </c>
    </row>
    <row r="262" s="2" customFormat="1" ht="16.5" customHeight="1">
      <c r="A262" s="40"/>
      <c r="B262" s="41"/>
      <c r="C262" s="206" t="s">
        <v>739</v>
      </c>
      <c r="D262" s="206" t="s">
        <v>160</v>
      </c>
      <c r="E262" s="207" t="s">
        <v>2950</v>
      </c>
      <c r="F262" s="208" t="s">
        <v>2951</v>
      </c>
      <c r="G262" s="209" t="s">
        <v>1194</v>
      </c>
      <c r="H262" s="210">
        <v>1</v>
      </c>
      <c r="I262" s="211"/>
      <c r="J262" s="212">
        <f>ROUND(I262*H262,2)</f>
        <v>0</v>
      </c>
      <c r="K262" s="208" t="s">
        <v>19</v>
      </c>
      <c r="L262" s="46"/>
      <c r="M262" s="213" t="s">
        <v>19</v>
      </c>
      <c r="N262" s="214" t="s">
        <v>41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2941</v>
      </c>
      <c r="AT262" s="217" t="s">
        <v>160</v>
      </c>
      <c r="AU262" s="217" t="s">
        <v>78</v>
      </c>
      <c r="AY262" s="19" t="s">
        <v>158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78</v>
      </c>
      <c r="BK262" s="218">
        <f>ROUND(I262*H262,2)</f>
        <v>0</v>
      </c>
      <c r="BL262" s="19" t="s">
        <v>2941</v>
      </c>
      <c r="BM262" s="217" t="s">
        <v>2952</v>
      </c>
    </row>
    <row r="263" s="2" customFormat="1">
      <c r="A263" s="40"/>
      <c r="B263" s="41"/>
      <c r="C263" s="42"/>
      <c r="D263" s="226" t="s">
        <v>2421</v>
      </c>
      <c r="E263" s="42"/>
      <c r="F263" s="270" t="s">
        <v>2953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2421</v>
      </c>
      <c r="AU263" s="19" t="s">
        <v>78</v>
      </c>
    </row>
    <row r="264" s="2" customFormat="1" ht="16.5" customHeight="1">
      <c r="A264" s="40"/>
      <c r="B264" s="41"/>
      <c r="C264" s="206" t="s">
        <v>745</v>
      </c>
      <c r="D264" s="206" t="s">
        <v>160</v>
      </c>
      <c r="E264" s="207" t="s">
        <v>2954</v>
      </c>
      <c r="F264" s="208" t="s">
        <v>2955</v>
      </c>
      <c r="G264" s="209" t="s">
        <v>1194</v>
      </c>
      <c r="H264" s="210">
        <v>1</v>
      </c>
      <c r="I264" s="211"/>
      <c r="J264" s="212">
        <f>ROUND(I264*H264,2)</f>
        <v>0</v>
      </c>
      <c r="K264" s="208" t="s">
        <v>19</v>
      </c>
      <c r="L264" s="46"/>
      <c r="M264" s="275" t="s">
        <v>19</v>
      </c>
      <c r="N264" s="276" t="s">
        <v>41</v>
      </c>
      <c r="O264" s="273"/>
      <c r="P264" s="277">
        <f>O264*H264</f>
        <v>0</v>
      </c>
      <c r="Q264" s="277">
        <v>0</v>
      </c>
      <c r="R264" s="277">
        <f>Q264*H264</f>
        <v>0</v>
      </c>
      <c r="S264" s="277">
        <v>0</v>
      </c>
      <c r="T264" s="278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2941</v>
      </c>
      <c r="AT264" s="217" t="s">
        <v>160</v>
      </c>
      <c r="AU264" s="217" t="s">
        <v>78</v>
      </c>
      <c r="AY264" s="19" t="s">
        <v>158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78</v>
      </c>
      <c r="BK264" s="218">
        <f>ROUND(I264*H264,2)</f>
        <v>0</v>
      </c>
      <c r="BL264" s="19" t="s">
        <v>2941</v>
      </c>
      <c r="BM264" s="217" t="s">
        <v>2956</v>
      </c>
    </row>
    <row r="265" s="2" customFormat="1" ht="6.96" customHeight="1">
      <c r="A265" s="40"/>
      <c r="B265" s="61"/>
      <c r="C265" s="62"/>
      <c r="D265" s="62"/>
      <c r="E265" s="62"/>
      <c r="F265" s="62"/>
      <c r="G265" s="62"/>
      <c r="H265" s="62"/>
      <c r="I265" s="62"/>
      <c r="J265" s="62"/>
      <c r="K265" s="62"/>
      <c r="L265" s="46"/>
      <c r="M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</row>
  </sheetData>
  <sheetProtection sheet="1" autoFilter="0" formatColumns="0" formatRows="0" objects="1" scenarios="1" spinCount="100000" saltValue="TIM47HZivEJMjyF4+7yvRZlllN/cWPEXWJgs33c7veGJglPr2Gik0JUvbgzm/3GeGaHVXGdsmlOmgr0hUblnng==" hashValue="EKYLGvv9Pk5aWc221U6humIVvg1qu+2niVHLXiK67qcnDaUIhd6NqJRuc+YDCN+IwOWUQDWTCQ2jYq/B45r0Yw==" algorithmName="SHA-512" password="CC35"/>
  <autoFilter ref="C84:K26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741112001"/>
    <hyperlink ref="F92" r:id="rId2" display="https://podminky.urs.cz/item/CS_URS_2025_01/741120101"/>
    <hyperlink ref="F100" r:id="rId3" display="https://podminky.urs.cz/item/CS_URS_2025_01/741122122"/>
    <hyperlink ref="F113" r:id="rId4" display="https://podminky.urs.cz/item/CS_URS_2025_01/741122131"/>
    <hyperlink ref="F118" r:id="rId5" display="https://podminky.urs.cz/item/CS_URS_2025_01/741122134"/>
    <hyperlink ref="F123" r:id="rId6" display="https://podminky.urs.cz/item/CS_URS_2025_01/741122142"/>
    <hyperlink ref="F133" r:id="rId7" display="https://podminky.urs.cz/item/CS_URS_2025_01/741210102"/>
    <hyperlink ref="F137" r:id="rId8" display="https://podminky.urs.cz/item/CS_URS_2025_01/741310101"/>
    <hyperlink ref="F140" r:id="rId9" display="https://podminky.urs.cz/item/CS_URS_2025_01/741310112"/>
    <hyperlink ref="F143" r:id="rId10" display="https://podminky.urs.cz/item/CS_URS_2025_01/741310121"/>
    <hyperlink ref="F146" r:id="rId11" display="https://podminky.urs.cz/item/CS_URS_2025_01/741310122"/>
    <hyperlink ref="F149" r:id="rId12" display="https://podminky.urs.cz/item/CS_URS_2025_01/741310125"/>
    <hyperlink ref="F152" r:id="rId13" display="https://podminky.urs.cz/item/CS_URS_2025_01/741310126"/>
    <hyperlink ref="F155" r:id="rId14" display="https://podminky.urs.cz/item/CS_URS_2025_01/741311071"/>
    <hyperlink ref="F158" r:id="rId15" display="https://podminky.urs.cz/item/CS_URS_2025_01/741313001"/>
    <hyperlink ref="F161" r:id="rId16" display="https://podminky.urs.cz/item/CS_URS_2025_01/741313011"/>
    <hyperlink ref="F164" r:id="rId17" display="https://podminky.urs.cz/item/CS_URS_2025_01/741313081"/>
    <hyperlink ref="F167" r:id="rId18" display="https://podminky.urs.cz/item/CS_URS_2025_01/741313111"/>
    <hyperlink ref="F170" r:id="rId19" display="https://podminky.urs.cz/item/CS_URS_2025_01/741372002"/>
    <hyperlink ref="F173" r:id="rId20" display="https://podminky.urs.cz/item/CS_URS_2025_01/741372022"/>
    <hyperlink ref="F182" r:id="rId21" display="https://podminky.urs.cz/item/CS_URS_2025_01/741372067"/>
    <hyperlink ref="F185" r:id="rId22" display="https://podminky.urs.cz/item/CS_URS_2025_01/741372154"/>
    <hyperlink ref="F188" r:id="rId23" display="https://podminky.urs.cz/item/CS_URS_2025_01/741410002"/>
    <hyperlink ref="F196" r:id="rId24" display="https://podminky.urs.cz/item/CS_URS_2025_01/741420001"/>
    <hyperlink ref="F208" r:id="rId25" display="https://podminky.urs.cz/item/CS_URS_2025_01/741420020"/>
    <hyperlink ref="F213" r:id="rId26" display="https://podminky.urs.cz/item/CS_URS_2025_01/741420023"/>
    <hyperlink ref="F216" r:id="rId27" display="https://podminky.urs.cz/item/CS_URS_2025_01/741420051"/>
    <hyperlink ref="F220" r:id="rId28" display="https://podminky.urs.cz/item/CS_URS_2025_01/741420083"/>
    <hyperlink ref="F223" r:id="rId29" display="https://podminky.urs.cz/item/CS_URS_2025_01/741430004"/>
    <hyperlink ref="F226" r:id="rId30" display="https://podminky.urs.cz/item/CS_URS_2025_01/741810003"/>
    <hyperlink ref="F228" r:id="rId31" display="https://podminky.urs.cz/item/CS_URS_2025_01/741811011"/>
    <hyperlink ref="F230" r:id="rId32" display="https://podminky.urs.cz/item/CS_URS_2025_01/741820001"/>
    <hyperlink ref="F232" r:id="rId33" display="https://podminky.urs.cz/item/CS_URS_2025_01/741820012"/>
    <hyperlink ref="F234" r:id="rId34" display="https://podminky.urs.cz/item/CS_URS_2025_01/741820101"/>
    <hyperlink ref="F236" r:id="rId35" display="https://podminky.urs.cz/item/CS_URS_2025_01/741820102"/>
    <hyperlink ref="F239" r:id="rId36" display="https://podminky.urs.cz/item/CS_URS_2025_01/741910414"/>
    <hyperlink ref="F242" r:id="rId37" display="https://podminky.urs.cz/item/CS_URS_2025_01/998741112"/>
    <hyperlink ref="F246" r:id="rId38" display="https://podminky.urs.cz/item/CS_URS_2025_01/210191531"/>
    <hyperlink ref="F248" r:id="rId39" display="https://podminky.urs.cz/item/CS_URS_2025_01/210191532"/>
    <hyperlink ref="F253" r:id="rId40" display="https://podminky.urs.cz/item/CS_URS_2025_01/46079121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objektu Jiráskova 602/3, 268 01 Hořovice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2957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Městský úřad Hořovice, Palackého náměstí 2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ROUND(J97,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ROUND((SUM(BE97:BE315)),  2)</f>
        <v>0</v>
      </c>
      <c r="G33" s="40"/>
      <c r="H33" s="40"/>
      <c r="I33" s="150">
        <v>0.20999999999999999</v>
      </c>
      <c r="J33" s="149">
        <f>ROUND(((SUM(BE97:BE315))*I33),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ROUND((SUM(BF97:BF315)),  2)</f>
        <v>0</v>
      </c>
      <c r="G34" s="40"/>
      <c r="H34" s="40"/>
      <c r="I34" s="150">
        <v>0.12</v>
      </c>
      <c r="J34" s="149">
        <f>ROUND(((SUM(BF97:BF315))*I34),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ROUND((SUM(BG97:BG315)),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ROUND((SUM(BH97:BH315)),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ROUND((SUM(BI97:BI315)),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objektu Jiráskova 602/3, 268 01 Hořovice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Slaboproudá zařízení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Městský úřad Hořovice, Palackého náměstí 2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J97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112</v>
      </c>
      <c r="E60" s="170"/>
      <c r="F60" s="170"/>
      <c r="G60" s="170"/>
      <c r="H60" s="170"/>
      <c r="I60" s="170"/>
      <c r="J60" s="171">
        <f>J98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118</v>
      </c>
      <c r="E61" s="176"/>
      <c r="F61" s="176"/>
      <c r="G61" s="176"/>
      <c r="H61" s="176"/>
      <c r="I61" s="176"/>
      <c r="J61" s="177">
        <f>J99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121</v>
      </c>
      <c r="E62" s="170"/>
      <c r="F62" s="170"/>
      <c r="G62" s="170"/>
      <c r="H62" s="170"/>
      <c r="I62" s="170"/>
      <c r="J62" s="171">
        <f>J102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2958</v>
      </c>
      <c r="E63" s="176"/>
      <c r="F63" s="176"/>
      <c r="G63" s="176"/>
      <c r="H63" s="176"/>
      <c r="I63" s="176"/>
      <c r="J63" s="177">
        <f>J103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2959</v>
      </c>
      <c r="E64" s="176"/>
      <c r="F64" s="176"/>
      <c r="G64" s="176"/>
      <c r="H64" s="176"/>
      <c r="I64" s="176"/>
      <c r="J64" s="177">
        <f>J104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2960</v>
      </c>
      <c r="E65" s="176"/>
      <c r="F65" s="176"/>
      <c r="G65" s="176"/>
      <c r="H65" s="176"/>
      <c r="I65" s="176"/>
      <c r="J65" s="177">
        <f>J135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2961</v>
      </c>
      <c r="E66" s="176"/>
      <c r="F66" s="176"/>
      <c r="G66" s="176"/>
      <c r="H66" s="176"/>
      <c r="I66" s="176"/>
      <c r="J66" s="177">
        <f>J158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2962</v>
      </c>
      <c r="E67" s="176"/>
      <c r="F67" s="176"/>
      <c r="G67" s="176"/>
      <c r="H67" s="176"/>
      <c r="I67" s="176"/>
      <c r="J67" s="177">
        <f>J159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2963</v>
      </c>
      <c r="E68" s="176"/>
      <c r="F68" s="176"/>
      <c r="G68" s="176"/>
      <c r="H68" s="176"/>
      <c r="I68" s="176"/>
      <c r="J68" s="177">
        <f>J180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2961</v>
      </c>
      <c r="E69" s="176"/>
      <c r="F69" s="176"/>
      <c r="G69" s="176"/>
      <c r="H69" s="176"/>
      <c r="I69" s="176"/>
      <c r="J69" s="177">
        <f>J200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2964</v>
      </c>
      <c r="E70" s="176"/>
      <c r="F70" s="176"/>
      <c r="G70" s="176"/>
      <c r="H70" s="176"/>
      <c r="I70" s="176"/>
      <c r="J70" s="177">
        <f>J201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2961</v>
      </c>
      <c r="E71" s="176"/>
      <c r="F71" s="176"/>
      <c r="G71" s="176"/>
      <c r="H71" s="176"/>
      <c r="I71" s="176"/>
      <c r="J71" s="177">
        <f>J218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2965</v>
      </c>
      <c r="E72" s="176"/>
      <c r="F72" s="176"/>
      <c r="G72" s="176"/>
      <c r="H72" s="176"/>
      <c r="I72" s="176"/>
      <c r="J72" s="177">
        <f>J219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2961</v>
      </c>
      <c r="E73" s="176"/>
      <c r="F73" s="176"/>
      <c r="G73" s="176"/>
      <c r="H73" s="176"/>
      <c r="I73" s="176"/>
      <c r="J73" s="177">
        <f>J251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2966</v>
      </c>
      <c r="E74" s="176"/>
      <c r="F74" s="176"/>
      <c r="G74" s="176"/>
      <c r="H74" s="176"/>
      <c r="I74" s="176"/>
      <c r="J74" s="177">
        <f>J252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2967</v>
      </c>
      <c r="E75" s="176"/>
      <c r="F75" s="176"/>
      <c r="G75" s="176"/>
      <c r="H75" s="176"/>
      <c r="I75" s="176"/>
      <c r="J75" s="177">
        <f>J274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2968</v>
      </c>
      <c r="E76" s="176"/>
      <c r="F76" s="176"/>
      <c r="G76" s="176"/>
      <c r="H76" s="176"/>
      <c r="I76" s="176"/>
      <c r="J76" s="177">
        <f>J308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3"/>
      <c r="C77" s="174"/>
      <c r="D77" s="175" t="s">
        <v>2969</v>
      </c>
      <c r="E77" s="176"/>
      <c r="F77" s="176"/>
      <c r="G77" s="176"/>
      <c r="H77" s="176"/>
      <c r="I77" s="176"/>
      <c r="J77" s="177">
        <f>J313</f>
        <v>0</v>
      </c>
      <c r="K77" s="174"/>
      <c r="L77" s="17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61"/>
      <c r="C79" s="62"/>
      <c r="D79" s="62"/>
      <c r="E79" s="62"/>
      <c r="F79" s="62"/>
      <c r="G79" s="62"/>
      <c r="H79" s="62"/>
      <c r="I79" s="62"/>
      <c r="J79" s="62"/>
      <c r="K79" s="6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3" s="2" customFormat="1" ht="6.96" customHeight="1">
      <c r="A83" s="40"/>
      <c r="B83" s="63"/>
      <c r="C83" s="64"/>
      <c r="D83" s="64"/>
      <c r="E83" s="64"/>
      <c r="F83" s="64"/>
      <c r="G83" s="64"/>
      <c r="H83" s="64"/>
      <c r="I83" s="64"/>
      <c r="J83" s="64"/>
      <c r="K83" s="64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4.96" customHeight="1">
      <c r="A84" s="40"/>
      <c r="B84" s="41"/>
      <c r="C84" s="25" t="s">
        <v>143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16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162" t="str">
        <f>E7</f>
        <v>Stavební úpravy objektu Jiráskova 602/3, 268 01 Hořovice</v>
      </c>
      <c r="F87" s="34"/>
      <c r="G87" s="34"/>
      <c r="H87" s="34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106</v>
      </c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71" t="str">
        <f>E9</f>
        <v>04 - Slaboproudá zařízení</v>
      </c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21</v>
      </c>
      <c r="D91" s="42"/>
      <c r="E91" s="42"/>
      <c r="F91" s="29" t="str">
        <f>F12</f>
        <v xml:space="preserve"> </v>
      </c>
      <c r="G91" s="42"/>
      <c r="H91" s="42"/>
      <c r="I91" s="34" t="s">
        <v>23</v>
      </c>
      <c r="J91" s="74" t="str">
        <f>IF(J12="","",J12)</f>
        <v>28. 4. 2025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25</v>
      </c>
      <c r="D93" s="42"/>
      <c r="E93" s="42"/>
      <c r="F93" s="29" t="str">
        <f>E15</f>
        <v>Městský úřad Hořovice, Palackého náměstí 2</v>
      </c>
      <c r="G93" s="42"/>
      <c r="H93" s="42"/>
      <c r="I93" s="34" t="s">
        <v>31</v>
      </c>
      <c r="J93" s="38" t="str">
        <f>E21</f>
        <v xml:space="preserve"> 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5.15" customHeight="1">
      <c r="A94" s="40"/>
      <c r="B94" s="41"/>
      <c r="C94" s="34" t="s">
        <v>29</v>
      </c>
      <c r="D94" s="42"/>
      <c r="E94" s="42"/>
      <c r="F94" s="29" t="str">
        <f>IF(E18="","",E18)</f>
        <v>Vyplň údaj</v>
      </c>
      <c r="G94" s="42"/>
      <c r="H94" s="42"/>
      <c r="I94" s="34" t="s">
        <v>33</v>
      </c>
      <c r="J94" s="38" t="str">
        <f>E24</f>
        <v xml:space="preserve"> </v>
      </c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11" customFormat="1" ht="29.28" customHeight="1">
      <c r="A96" s="179"/>
      <c r="B96" s="180"/>
      <c r="C96" s="181" t="s">
        <v>144</v>
      </c>
      <c r="D96" s="182" t="s">
        <v>55</v>
      </c>
      <c r="E96" s="182" t="s">
        <v>51</v>
      </c>
      <c r="F96" s="182" t="s">
        <v>52</v>
      </c>
      <c r="G96" s="182" t="s">
        <v>145</v>
      </c>
      <c r="H96" s="182" t="s">
        <v>146</v>
      </c>
      <c r="I96" s="182" t="s">
        <v>147</v>
      </c>
      <c r="J96" s="182" t="s">
        <v>110</v>
      </c>
      <c r="K96" s="183" t="s">
        <v>148</v>
      </c>
      <c r="L96" s="184"/>
      <c r="M96" s="94" t="s">
        <v>19</v>
      </c>
      <c r="N96" s="95" t="s">
        <v>40</v>
      </c>
      <c r="O96" s="95" t="s">
        <v>149</v>
      </c>
      <c r="P96" s="95" t="s">
        <v>150</v>
      </c>
      <c r="Q96" s="95" t="s">
        <v>151</v>
      </c>
      <c r="R96" s="95" t="s">
        <v>152</v>
      </c>
      <c r="S96" s="95" t="s">
        <v>153</v>
      </c>
      <c r="T96" s="96" t="s">
        <v>154</v>
      </c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</row>
    <row r="97" s="2" customFormat="1" ht="22.8" customHeight="1">
      <c r="A97" s="40"/>
      <c r="B97" s="41"/>
      <c r="C97" s="101" t="s">
        <v>155</v>
      </c>
      <c r="D97" s="42"/>
      <c r="E97" s="42"/>
      <c r="F97" s="42"/>
      <c r="G97" s="42"/>
      <c r="H97" s="42"/>
      <c r="I97" s="42"/>
      <c r="J97" s="185">
        <f>BK97</f>
        <v>0</v>
      </c>
      <c r="K97" s="42"/>
      <c r="L97" s="46"/>
      <c r="M97" s="97"/>
      <c r="N97" s="186"/>
      <c r="O97" s="98"/>
      <c r="P97" s="187">
        <f>P98+P102</f>
        <v>0</v>
      </c>
      <c r="Q97" s="98"/>
      <c r="R97" s="187">
        <f>R98+R102</f>
        <v>0.10671600000000001</v>
      </c>
      <c r="S97" s="98"/>
      <c r="T97" s="188">
        <f>T98+T102</f>
        <v>2.2730000000000001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69</v>
      </c>
      <c r="AU97" s="19" t="s">
        <v>111</v>
      </c>
      <c r="BK97" s="189">
        <f>BK98+BK102</f>
        <v>0</v>
      </c>
    </row>
    <row r="98" s="12" customFormat="1" ht="25.92" customHeight="1">
      <c r="A98" s="12"/>
      <c r="B98" s="190"/>
      <c r="C98" s="191"/>
      <c r="D98" s="192" t="s">
        <v>69</v>
      </c>
      <c r="E98" s="193" t="s">
        <v>156</v>
      </c>
      <c r="F98" s="193" t="s">
        <v>157</v>
      </c>
      <c r="G98" s="191"/>
      <c r="H98" s="191"/>
      <c r="I98" s="194"/>
      <c r="J98" s="195">
        <f>BK98</f>
        <v>0</v>
      </c>
      <c r="K98" s="191"/>
      <c r="L98" s="196"/>
      <c r="M98" s="197"/>
      <c r="N98" s="198"/>
      <c r="O98" s="198"/>
      <c r="P98" s="199">
        <f>P99</f>
        <v>0</v>
      </c>
      <c r="Q98" s="198"/>
      <c r="R98" s="199">
        <f>R99</f>
        <v>0</v>
      </c>
      <c r="S98" s="198"/>
      <c r="T98" s="200">
        <f>T99</f>
        <v>2.25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78</v>
      </c>
      <c r="AT98" s="202" t="s">
        <v>69</v>
      </c>
      <c r="AU98" s="202" t="s">
        <v>70</v>
      </c>
      <c r="AY98" s="201" t="s">
        <v>158</v>
      </c>
      <c r="BK98" s="203">
        <f>BK99</f>
        <v>0</v>
      </c>
    </row>
    <row r="99" s="12" customFormat="1" ht="22.8" customHeight="1">
      <c r="A99" s="12"/>
      <c r="B99" s="190"/>
      <c r="C99" s="191"/>
      <c r="D99" s="192" t="s">
        <v>69</v>
      </c>
      <c r="E99" s="204" t="s">
        <v>222</v>
      </c>
      <c r="F99" s="204" t="s">
        <v>717</v>
      </c>
      <c r="G99" s="191"/>
      <c r="H99" s="191"/>
      <c r="I99" s="194"/>
      <c r="J99" s="205">
        <f>BK99</f>
        <v>0</v>
      </c>
      <c r="K99" s="191"/>
      <c r="L99" s="196"/>
      <c r="M99" s="197"/>
      <c r="N99" s="198"/>
      <c r="O99" s="198"/>
      <c r="P99" s="199">
        <f>SUM(P100:P101)</f>
        <v>0</v>
      </c>
      <c r="Q99" s="198"/>
      <c r="R99" s="199">
        <f>SUM(R100:R101)</f>
        <v>0</v>
      </c>
      <c r="S99" s="198"/>
      <c r="T99" s="200">
        <f>SUM(T100:T101)</f>
        <v>2.25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1" t="s">
        <v>78</v>
      </c>
      <c r="AT99" s="202" t="s">
        <v>69</v>
      </c>
      <c r="AU99" s="202" t="s">
        <v>78</v>
      </c>
      <c r="AY99" s="201" t="s">
        <v>158</v>
      </c>
      <c r="BK99" s="203">
        <f>SUM(BK100:BK101)</f>
        <v>0</v>
      </c>
    </row>
    <row r="100" s="2" customFormat="1" ht="24.15" customHeight="1">
      <c r="A100" s="40"/>
      <c r="B100" s="41"/>
      <c r="C100" s="206" t="s">
        <v>78</v>
      </c>
      <c r="D100" s="206" t="s">
        <v>160</v>
      </c>
      <c r="E100" s="207" t="s">
        <v>2970</v>
      </c>
      <c r="F100" s="208" t="s">
        <v>2971</v>
      </c>
      <c r="G100" s="209" t="s">
        <v>249</v>
      </c>
      <c r="H100" s="210">
        <v>450</v>
      </c>
      <c r="I100" s="211"/>
      <c r="J100" s="212">
        <f>ROUND(I100*H100,2)</f>
        <v>0</v>
      </c>
      <c r="K100" s="208" t="s">
        <v>164</v>
      </c>
      <c r="L100" s="46"/>
      <c r="M100" s="213" t="s">
        <v>19</v>
      </c>
      <c r="N100" s="214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0.0050000000000000001</v>
      </c>
      <c r="T100" s="216">
        <f>S100*H100</f>
        <v>2.25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165</v>
      </c>
      <c r="AT100" s="217" t="s">
        <v>160</v>
      </c>
      <c r="AU100" s="217" t="s">
        <v>80</v>
      </c>
      <c r="AY100" s="19" t="s">
        <v>158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165</v>
      </c>
      <c r="BM100" s="217" t="s">
        <v>80</v>
      </c>
    </row>
    <row r="101" s="2" customFormat="1">
      <c r="A101" s="40"/>
      <c r="B101" s="41"/>
      <c r="C101" s="42"/>
      <c r="D101" s="219" t="s">
        <v>167</v>
      </c>
      <c r="E101" s="42"/>
      <c r="F101" s="220" t="s">
        <v>2972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167</v>
      </c>
      <c r="AU101" s="19" t="s">
        <v>80</v>
      </c>
    </row>
    <row r="102" s="12" customFormat="1" ht="25.92" customHeight="1">
      <c r="A102" s="12"/>
      <c r="B102" s="190"/>
      <c r="C102" s="191"/>
      <c r="D102" s="192" t="s">
        <v>69</v>
      </c>
      <c r="E102" s="193" t="s">
        <v>982</v>
      </c>
      <c r="F102" s="193" t="s">
        <v>983</v>
      </c>
      <c r="G102" s="191"/>
      <c r="H102" s="191"/>
      <c r="I102" s="194"/>
      <c r="J102" s="195">
        <f>BK102</f>
        <v>0</v>
      </c>
      <c r="K102" s="191"/>
      <c r="L102" s="196"/>
      <c r="M102" s="197"/>
      <c r="N102" s="198"/>
      <c r="O102" s="198"/>
      <c r="P102" s="199">
        <f>P103+P104+P135+P158+P159+P180+P200+P201+P218+P219+P251+P252+P274+P308+P313</f>
        <v>0</v>
      </c>
      <c r="Q102" s="198"/>
      <c r="R102" s="199">
        <f>R103+R104+R135+R158+R159+R180+R200+R201+R218+R219+R251+R252+R274+R308+R313</f>
        <v>0.10671600000000001</v>
      </c>
      <c r="S102" s="198"/>
      <c r="T102" s="200">
        <f>T103+T104+T135+T158+T159+T180+T200+T201+T218+T219+T251+T252+T274+T308+T313</f>
        <v>0.023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1" t="s">
        <v>80</v>
      </c>
      <c r="AT102" s="202" t="s">
        <v>69</v>
      </c>
      <c r="AU102" s="202" t="s">
        <v>70</v>
      </c>
      <c r="AY102" s="201" t="s">
        <v>158</v>
      </c>
      <c r="BK102" s="203">
        <f>BK103+BK104+BK135+BK158+BK159+BK180+BK200+BK201+BK218+BK219+BK251+BK252+BK274+BK308+BK313</f>
        <v>0</v>
      </c>
    </row>
    <row r="103" s="12" customFormat="1" ht="22.8" customHeight="1">
      <c r="A103" s="12"/>
      <c r="B103" s="190"/>
      <c r="C103" s="191"/>
      <c r="D103" s="192" t="s">
        <v>69</v>
      </c>
      <c r="E103" s="204" t="s">
        <v>2973</v>
      </c>
      <c r="F103" s="204" t="s">
        <v>2974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v>0</v>
      </c>
      <c r="Q103" s="198"/>
      <c r="R103" s="199">
        <v>0</v>
      </c>
      <c r="S103" s="198"/>
      <c r="T103" s="200"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80</v>
      </c>
      <c r="AT103" s="202" t="s">
        <v>69</v>
      </c>
      <c r="AU103" s="202" t="s">
        <v>78</v>
      </c>
      <c r="AY103" s="201" t="s">
        <v>158</v>
      </c>
      <c r="BK103" s="203">
        <v>0</v>
      </c>
    </row>
    <row r="104" s="12" customFormat="1" ht="22.8" customHeight="1">
      <c r="A104" s="12"/>
      <c r="B104" s="190"/>
      <c r="C104" s="191"/>
      <c r="D104" s="192" t="s">
        <v>69</v>
      </c>
      <c r="E104" s="204" t="s">
        <v>2975</v>
      </c>
      <c r="F104" s="204" t="s">
        <v>2976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SUM(P105:P134)</f>
        <v>0</v>
      </c>
      <c r="Q104" s="198"/>
      <c r="R104" s="199">
        <f>SUM(R105:R134)</f>
        <v>0</v>
      </c>
      <c r="S104" s="198"/>
      <c r="T104" s="200">
        <f>SUM(T105:T134)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78</v>
      </c>
      <c r="AT104" s="202" t="s">
        <v>69</v>
      </c>
      <c r="AU104" s="202" t="s">
        <v>78</v>
      </c>
      <c r="AY104" s="201" t="s">
        <v>158</v>
      </c>
      <c r="BK104" s="203">
        <f>SUM(BK105:BK134)</f>
        <v>0</v>
      </c>
    </row>
    <row r="105" s="2" customFormat="1" ht="16.5" customHeight="1">
      <c r="A105" s="40"/>
      <c r="B105" s="41"/>
      <c r="C105" s="206" t="s">
        <v>80</v>
      </c>
      <c r="D105" s="206" t="s">
        <v>160</v>
      </c>
      <c r="E105" s="207" t="s">
        <v>2977</v>
      </c>
      <c r="F105" s="208" t="s">
        <v>2978</v>
      </c>
      <c r="G105" s="209" t="s">
        <v>369</v>
      </c>
      <c r="H105" s="210">
        <v>1</v>
      </c>
      <c r="I105" s="211"/>
      <c r="J105" s="212">
        <f>ROUND(I105*H105,2)</f>
        <v>0</v>
      </c>
      <c r="K105" s="208" t="s">
        <v>164</v>
      </c>
      <c r="L105" s="46"/>
      <c r="M105" s="213" t="s">
        <v>19</v>
      </c>
      <c r="N105" s="214" t="s">
        <v>41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165</v>
      </c>
      <c r="AT105" s="217" t="s">
        <v>160</v>
      </c>
      <c r="AU105" s="217" t="s">
        <v>80</v>
      </c>
      <c r="AY105" s="19" t="s">
        <v>158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78</v>
      </c>
      <c r="BK105" s="218">
        <f>ROUND(I105*H105,2)</f>
        <v>0</v>
      </c>
      <c r="BL105" s="19" t="s">
        <v>165</v>
      </c>
      <c r="BM105" s="217" t="s">
        <v>165</v>
      </c>
    </row>
    <row r="106" s="2" customFormat="1">
      <c r="A106" s="40"/>
      <c r="B106" s="41"/>
      <c r="C106" s="42"/>
      <c r="D106" s="219" t="s">
        <v>167</v>
      </c>
      <c r="E106" s="42"/>
      <c r="F106" s="220" t="s">
        <v>2979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167</v>
      </c>
      <c r="AU106" s="19" t="s">
        <v>80</v>
      </c>
    </row>
    <row r="107" s="2" customFormat="1" ht="16.5" customHeight="1">
      <c r="A107" s="40"/>
      <c r="B107" s="41"/>
      <c r="C107" s="257" t="s">
        <v>180</v>
      </c>
      <c r="D107" s="257" t="s">
        <v>261</v>
      </c>
      <c r="E107" s="258" t="s">
        <v>2980</v>
      </c>
      <c r="F107" s="259" t="s">
        <v>2981</v>
      </c>
      <c r="G107" s="260" t="s">
        <v>369</v>
      </c>
      <c r="H107" s="261">
        <v>1</v>
      </c>
      <c r="I107" s="262"/>
      <c r="J107" s="263">
        <f>ROUND(I107*H107,2)</f>
        <v>0</v>
      </c>
      <c r="K107" s="259" t="s">
        <v>19</v>
      </c>
      <c r="L107" s="264"/>
      <c r="M107" s="265" t="s">
        <v>19</v>
      </c>
      <c r="N107" s="266" t="s">
        <v>41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216</v>
      </c>
      <c r="AT107" s="217" t="s">
        <v>261</v>
      </c>
      <c r="AU107" s="217" t="s">
        <v>80</v>
      </c>
      <c r="AY107" s="19" t="s">
        <v>158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165</v>
      </c>
      <c r="BM107" s="217" t="s">
        <v>200</v>
      </c>
    </row>
    <row r="108" s="2" customFormat="1" ht="16.5" customHeight="1">
      <c r="A108" s="40"/>
      <c r="B108" s="41"/>
      <c r="C108" s="257" t="s">
        <v>165</v>
      </c>
      <c r="D108" s="257" t="s">
        <v>261</v>
      </c>
      <c r="E108" s="258" t="s">
        <v>2982</v>
      </c>
      <c r="F108" s="259" t="s">
        <v>2983</v>
      </c>
      <c r="G108" s="260" t="s">
        <v>369</v>
      </c>
      <c r="H108" s="261">
        <v>1</v>
      </c>
      <c r="I108" s="262"/>
      <c r="J108" s="263">
        <f>ROUND(I108*H108,2)</f>
        <v>0</v>
      </c>
      <c r="K108" s="259" t="s">
        <v>19</v>
      </c>
      <c r="L108" s="264"/>
      <c r="M108" s="265" t="s">
        <v>19</v>
      </c>
      <c r="N108" s="266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216</v>
      </c>
      <c r="AT108" s="217" t="s">
        <v>261</v>
      </c>
      <c r="AU108" s="217" t="s">
        <v>80</v>
      </c>
      <c r="AY108" s="19" t="s">
        <v>158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165</v>
      </c>
      <c r="BM108" s="217" t="s">
        <v>216</v>
      </c>
    </row>
    <row r="109" s="2" customFormat="1" ht="16.5" customHeight="1">
      <c r="A109" s="40"/>
      <c r="B109" s="41"/>
      <c r="C109" s="206" t="s">
        <v>193</v>
      </c>
      <c r="D109" s="206" t="s">
        <v>160</v>
      </c>
      <c r="E109" s="207" t="s">
        <v>2984</v>
      </c>
      <c r="F109" s="208" t="s">
        <v>2985</v>
      </c>
      <c r="G109" s="209" t="s">
        <v>369</v>
      </c>
      <c r="H109" s="210">
        <v>6</v>
      </c>
      <c r="I109" s="211"/>
      <c r="J109" s="212">
        <f>ROUND(I109*H109,2)</f>
        <v>0</v>
      </c>
      <c r="K109" s="208" t="s">
        <v>164</v>
      </c>
      <c r="L109" s="46"/>
      <c r="M109" s="213" t="s">
        <v>19</v>
      </c>
      <c r="N109" s="214" t="s">
        <v>41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165</v>
      </c>
      <c r="AT109" s="217" t="s">
        <v>160</v>
      </c>
      <c r="AU109" s="217" t="s">
        <v>80</v>
      </c>
      <c r="AY109" s="19" t="s">
        <v>158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78</v>
      </c>
      <c r="BK109" s="218">
        <f>ROUND(I109*H109,2)</f>
        <v>0</v>
      </c>
      <c r="BL109" s="19" t="s">
        <v>165</v>
      </c>
      <c r="BM109" s="217" t="s">
        <v>96</v>
      </c>
    </row>
    <row r="110" s="2" customFormat="1">
      <c r="A110" s="40"/>
      <c r="B110" s="41"/>
      <c r="C110" s="42"/>
      <c r="D110" s="219" t="s">
        <v>167</v>
      </c>
      <c r="E110" s="42"/>
      <c r="F110" s="220" t="s">
        <v>2986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167</v>
      </c>
      <c r="AU110" s="19" t="s">
        <v>80</v>
      </c>
    </row>
    <row r="111" s="2" customFormat="1" ht="16.5" customHeight="1">
      <c r="A111" s="40"/>
      <c r="B111" s="41"/>
      <c r="C111" s="257" t="s">
        <v>200</v>
      </c>
      <c r="D111" s="257" t="s">
        <v>261</v>
      </c>
      <c r="E111" s="258" t="s">
        <v>2987</v>
      </c>
      <c r="F111" s="259" t="s">
        <v>2988</v>
      </c>
      <c r="G111" s="260" t="s">
        <v>369</v>
      </c>
      <c r="H111" s="261">
        <v>1</v>
      </c>
      <c r="I111" s="262"/>
      <c r="J111" s="263">
        <f>ROUND(I111*H111,2)</f>
        <v>0</v>
      </c>
      <c r="K111" s="259" t="s">
        <v>19</v>
      </c>
      <c r="L111" s="264"/>
      <c r="M111" s="265" t="s">
        <v>19</v>
      </c>
      <c r="N111" s="266" t="s">
        <v>41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216</v>
      </c>
      <c r="AT111" s="217" t="s">
        <v>261</v>
      </c>
      <c r="AU111" s="217" t="s">
        <v>80</v>
      </c>
      <c r="AY111" s="19" t="s">
        <v>158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165</v>
      </c>
      <c r="BM111" s="217" t="s">
        <v>8</v>
      </c>
    </row>
    <row r="112" s="2" customFormat="1" ht="16.5" customHeight="1">
      <c r="A112" s="40"/>
      <c r="B112" s="41"/>
      <c r="C112" s="257" t="s">
        <v>207</v>
      </c>
      <c r="D112" s="257" t="s">
        <v>261</v>
      </c>
      <c r="E112" s="258" t="s">
        <v>2989</v>
      </c>
      <c r="F112" s="259" t="s">
        <v>2990</v>
      </c>
      <c r="G112" s="260" t="s">
        <v>369</v>
      </c>
      <c r="H112" s="261">
        <v>1</v>
      </c>
      <c r="I112" s="262"/>
      <c r="J112" s="263">
        <f>ROUND(I112*H112,2)</f>
        <v>0</v>
      </c>
      <c r="K112" s="259" t="s">
        <v>19</v>
      </c>
      <c r="L112" s="264"/>
      <c r="M112" s="265" t="s">
        <v>19</v>
      </c>
      <c r="N112" s="266" t="s">
        <v>41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216</v>
      </c>
      <c r="AT112" s="217" t="s">
        <v>261</v>
      </c>
      <c r="AU112" s="217" t="s">
        <v>80</v>
      </c>
      <c r="AY112" s="19" t="s">
        <v>158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165</v>
      </c>
      <c r="BM112" s="217" t="s">
        <v>252</v>
      </c>
    </row>
    <row r="113" s="2" customFormat="1" ht="16.5" customHeight="1">
      <c r="A113" s="40"/>
      <c r="B113" s="41"/>
      <c r="C113" s="206" t="s">
        <v>216</v>
      </c>
      <c r="D113" s="206" t="s">
        <v>160</v>
      </c>
      <c r="E113" s="207" t="s">
        <v>2991</v>
      </c>
      <c r="F113" s="208" t="s">
        <v>2992</v>
      </c>
      <c r="G113" s="209" t="s">
        <v>369</v>
      </c>
      <c r="H113" s="210">
        <v>1</v>
      </c>
      <c r="I113" s="211"/>
      <c r="J113" s="212">
        <f>ROUND(I113*H113,2)</f>
        <v>0</v>
      </c>
      <c r="K113" s="208" t="s">
        <v>164</v>
      </c>
      <c r="L113" s="46"/>
      <c r="M113" s="213" t="s">
        <v>19</v>
      </c>
      <c r="N113" s="214" t="s">
        <v>41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165</v>
      </c>
      <c r="AT113" s="217" t="s">
        <v>160</v>
      </c>
      <c r="AU113" s="217" t="s">
        <v>80</v>
      </c>
      <c r="AY113" s="19" t="s">
        <v>158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165</v>
      </c>
      <c r="BM113" s="217" t="s">
        <v>266</v>
      </c>
    </row>
    <row r="114" s="2" customFormat="1">
      <c r="A114" s="40"/>
      <c r="B114" s="41"/>
      <c r="C114" s="42"/>
      <c r="D114" s="219" t="s">
        <v>167</v>
      </c>
      <c r="E114" s="42"/>
      <c r="F114" s="220" t="s">
        <v>2993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167</v>
      </c>
      <c r="AU114" s="19" t="s">
        <v>80</v>
      </c>
    </row>
    <row r="115" s="2" customFormat="1" ht="16.5" customHeight="1">
      <c r="A115" s="40"/>
      <c r="B115" s="41"/>
      <c r="C115" s="257" t="s">
        <v>222</v>
      </c>
      <c r="D115" s="257" t="s">
        <v>261</v>
      </c>
      <c r="E115" s="258" t="s">
        <v>2994</v>
      </c>
      <c r="F115" s="259" t="s">
        <v>2995</v>
      </c>
      <c r="G115" s="260" t="s">
        <v>369</v>
      </c>
      <c r="H115" s="261">
        <v>1</v>
      </c>
      <c r="I115" s="262"/>
      <c r="J115" s="263">
        <f>ROUND(I115*H115,2)</f>
        <v>0</v>
      </c>
      <c r="K115" s="259" t="s">
        <v>19</v>
      </c>
      <c r="L115" s="264"/>
      <c r="M115" s="265" t="s">
        <v>19</v>
      </c>
      <c r="N115" s="266" t="s">
        <v>41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216</v>
      </c>
      <c r="AT115" s="217" t="s">
        <v>261</v>
      </c>
      <c r="AU115" s="217" t="s">
        <v>80</v>
      </c>
      <c r="AY115" s="19" t="s">
        <v>158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78</v>
      </c>
      <c r="BK115" s="218">
        <f>ROUND(I115*H115,2)</f>
        <v>0</v>
      </c>
      <c r="BL115" s="19" t="s">
        <v>165</v>
      </c>
      <c r="BM115" s="217" t="s">
        <v>278</v>
      </c>
    </row>
    <row r="116" s="2" customFormat="1" ht="21.75" customHeight="1">
      <c r="A116" s="40"/>
      <c r="B116" s="41"/>
      <c r="C116" s="206" t="s">
        <v>96</v>
      </c>
      <c r="D116" s="206" t="s">
        <v>160</v>
      </c>
      <c r="E116" s="207" t="s">
        <v>2996</v>
      </c>
      <c r="F116" s="208" t="s">
        <v>2997</v>
      </c>
      <c r="G116" s="209" t="s">
        <v>369</v>
      </c>
      <c r="H116" s="210">
        <v>3</v>
      </c>
      <c r="I116" s="211"/>
      <c r="J116" s="212">
        <f>ROUND(I116*H116,2)</f>
        <v>0</v>
      </c>
      <c r="K116" s="208" t="s">
        <v>164</v>
      </c>
      <c r="L116" s="46"/>
      <c r="M116" s="213" t="s">
        <v>19</v>
      </c>
      <c r="N116" s="214" t="s">
        <v>41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165</v>
      </c>
      <c r="AT116" s="217" t="s">
        <v>160</v>
      </c>
      <c r="AU116" s="217" t="s">
        <v>80</v>
      </c>
      <c r="AY116" s="19" t="s">
        <v>158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165</v>
      </c>
      <c r="BM116" s="217" t="s">
        <v>99</v>
      </c>
    </row>
    <row r="117" s="2" customFormat="1">
      <c r="A117" s="40"/>
      <c r="B117" s="41"/>
      <c r="C117" s="42"/>
      <c r="D117" s="219" t="s">
        <v>167</v>
      </c>
      <c r="E117" s="42"/>
      <c r="F117" s="220" t="s">
        <v>2998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167</v>
      </c>
      <c r="AU117" s="19" t="s">
        <v>80</v>
      </c>
    </row>
    <row r="118" s="2" customFormat="1" ht="16.5" customHeight="1">
      <c r="A118" s="40"/>
      <c r="B118" s="41"/>
      <c r="C118" s="257" t="s">
        <v>233</v>
      </c>
      <c r="D118" s="257" t="s">
        <v>261</v>
      </c>
      <c r="E118" s="258" t="s">
        <v>2999</v>
      </c>
      <c r="F118" s="259" t="s">
        <v>3000</v>
      </c>
      <c r="G118" s="260" t="s">
        <v>369</v>
      </c>
      <c r="H118" s="261">
        <v>3</v>
      </c>
      <c r="I118" s="262"/>
      <c r="J118" s="263">
        <f>ROUND(I118*H118,2)</f>
        <v>0</v>
      </c>
      <c r="K118" s="259" t="s">
        <v>19</v>
      </c>
      <c r="L118" s="264"/>
      <c r="M118" s="265" t="s">
        <v>19</v>
      </c>
      <c r="N118" s="266" t="s">
        <v>41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216</v>
      </c>
      <c r="AT118" s="217" t="s">
        <v>261</v>
      </c>
      <c r="AU118" s="217" t="s">
        <v>80</v>
      </c>
      <c r="AY118" s="19" t="s">
        <v>158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165</v>
      </c>
      <c r="BM118" s="217" t="s">
        <v>299</v>
      </c>
    </row>
    <row r="119" s="2" customFormat="1" ht="16.5" customHeight="1">
      <c r="A119" s="40"/>
      <c r="B119" s="41"/>
      <c r="C119" s="206" t="s">
        <v>8</v>
      </c>
      <c r="D119" s="206" t="s">
        <v>160</v>
      </c>
      <c r="E119" s="207" t="s">
        <v>3001</v>
      </c>
      <c r="F119" s="208" t="s">
        <v>3002</v>
      </c>
      <c r="G119" s="209" t="s">
        <v>369</v>
      </c>
      <c r="H119" s="210">
        <v>2</v>
      </c>
      <c r="I119" s="211"/>
      <c r="J119" s="212">
        <f>ROUND(I119*H119,2)</f>
        <v>0</v>
      </c>
      <c r="K119" s="208" t="s">
        <v>164</v>
      </c>
      <c r="L119" s="46"/>
      <c r="M119" s="213" t="s">
        <v>19</v>
      </c>
      <c r="N119" s="214" t="s">
        <v>41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165</v>
      </c>
      <c r="AT119" s="217" t="s">
        <v>160</v>
      </c>
      <c r="AU119" s="217" t="s">
        <v>80</v>
      </c>
      <c r="AY119" s="19" t="s">
        <v>158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78</v>
      </c>
      <c r="BK119" s="218">
        <f>ROUND(I119*H119,2)</f>
        <v>0</v>
      </c>
      <c r="BL119" s="19" t="s">
        <v>165</v>
      </c>
      <c r="BM119" s="217" t="s">
        <v>312</v>
      </c>
    </row>
    <row r="120" s="2" customFormat="1">
      <c r="A120" s="40"/>
      <c r="B120" s="41"/>
      <c r="C120" s="42"/>
      <c r="D120" s="219" t="s">
        <v>167</v>
      </c>
      <c r="E120" s="42"/>
      <c r="F120" s="220" t="s">
        <v>3003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167</v>
      </c>
      <c r="AU120" s="19" t="s">
        <v>80</v>
      </c>
    </row>
    <row r="121" s="2" customFormat="1" ht="16.5" customHeight="1">
      <c r="A121" s="40"/>
      <c r="B121" s="41"/>
      <c r="C121" s="257" t="s">
        <v>246</v>
      </c>
      <c r="D121" s="257" t="s">
        <v>261</v>
      </c>
      <c r="E121" s="258" t="s">
        <v>3004</v>
      </c>
      <c r="F121" s="259" t="s">
        <v>3005</v>
      </c>
      <c r="G121" s="260" t="s">
        <v>369</v>
      </c>
      <c r="H121" s="261">
        <v>2</v>
      </c>
      <c r="I121" s="262"/>
      <c r="J121" s="263">
        <f>ROUND(I121*H121,2)</f>
        <v>0</v>
      </c>
      <c r="K121" s="259" t="s">
        <v>19</v>
      </c>
      <c r="L121" s="264"/>
      <c r="M121" s="265" t="s">
        <v>19</v>
      </c>
      <c r="N121" s="266" t="s">
        <v>41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216</v>
      </c>
      <c r="AT121" s="217" t="s">
        <v>261</v>
      </c>
      <c r="AU121" s="217" t="s">
        <v>80</v>
      </c>
      <c r="AY121" s="19" t="s">
        <v>158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78</v>
      </c>
      <c r="BK121" s="218">
        <f>ROUND(I121*H121,2)</f>
        <v>0</v>
      </c>
      <c r="BL121" s="19" t="s">
        <v>165</v>
      </c>
      <c r="BM121" s="217" t="s">
        <v>326</v>
      </c>
    </row>
    <row r="122" s="2" customFormat="1" ht="24.15" customHeight="1">
      <c r="A122" s="40"/>
      <c r="B122" s="41"/>
      <c r="C122" s="206" t="s">
        <v>252</v>
      </c>
      <c r="D122" s="206" t="s">
        <v>160</v>
      </c>
      <c r="E122" s="207" t="s">
        <v>3006</v>
      </c>
      <c r="F122" s="208" t="s">
        <v>3007</v>
      </c>
      <c r="G122" s="209" t="s">
        <v>369</v>
      </c>
      <c r="H122" s="210">
        <v>9</v>
      </c>
      <c r="I122" s="211"/>
      <c r="J122" s="212">
        <f>ROUND(I122*H122,2)</f>
        <v>0</v>
      </c>
      <c r="K122" s="208" t="s">
        <v>164</v>
      </c>
      <c r="L122" s="46"/>
      <c r="M122" s="213" t="s">
        <v>19</v>
      </c>
      <c r="N122" s="214" t="s">
        <v>41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165</v>
      </c>
      <c r="AT122" s="217" t="s">
        <v>160</v>
      </c>
      <c r="AU122" s="217" t="s">
        <v>80</v>
      </c>
      <c r="AY122" s="19" t="s">
        <v>158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165</v>
      </c>
      <c r="BM122" s="217" t="s">
        <v>337</v>
      </c>
    </row>
    <row r="123" s="2" customFormat="1">
      <c r="A123" s="40"/>
      <c r="B123" s="41"/>
      <c r="C123" s="42"/>
      <c r="D123" s="219" t="s">
        <v>167</v>
      </c>
      <c r="E123" s="42"/>
      <c r="F123" s="220" t="s">
        <v>3008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167</v>
      </c>
      <c r="AU123" s="19" t="s">
        <v>80</v>
      </c>
    </row>
    <row r="124" s="2" customFormat="1" ht="16.5" customHeight="1">
      <c r="A124" s="40"/>
      <c r="B124" s="41"/>
      <c r="C124" s="257" t="s">
        <v>260</v>
      </c>
      <c r="D124" s="257" t="s">
        <v>261</v>
      </c>
      <c r="E124" s="258" t="s">
        <v>3009</v>
      </c>
      <c r="F124" s="259" t="s">
        <v>3010</v>
      </c>
      <c r="G124" s="260" t="s">
        <v>369</v>
      </c>
      <c r="H124" s="261">
        <v>8</v>
      </c>
      <c r="I124" s="262"/>
      <c r="J124" s="263">
        <f>ROUND(I124*H124,2)</f>
        <v>0</v>
      </c>
      <c r="K124" s="259" t="s">
        <v>19</v>
      </c>
      <c r="L124" s="264"/>
      <c r="M124" s="265" t="s">
        <v>19</v>
      </c>
      <c r="N124" s="266" t="s">
        <v>41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216</v>
      </c>
      <c r="AT124" s="217" t="s">
        <v>261</v>
      </c>
      <c r="AU124" s="217" t="s">
        <v>80</v>
      </c>
      <c r="AY124" s="19" t="s">
        <v>158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165</v>
      </c>
      <c r="BM124" s="217" t="s">
        <v>348</v>
      </c>
    </row>
    <row r="125" s="2" customFormat="1" ht="16.5" customHeight="1">
      <c r="A125" s="40"/>
      <c r="B125" s="41"/>
      <c r="C125" s="257" t="s">
        <v>266</v>
      </c>
      <c r="D125" s="257" t="s">
        <v>261</v>
      </c>
      <c r="E125" s="258" t="s">
        <v>3011</v>
      </c>
      <c r="F125" s="259" t="s">
        <v>3012</v>
      </c>
      <c r="G125" s="260" t="s">
        <v>369</v>
      </c>
      <c r="H125" s="261">
        <v>4</v>
      </c>
      <c r="I125" s="262"/>
      <c r="J125" s="263">
        <f>ROUND(I125*H125,2)</f>
        <v>0</v>
      </c>
      <c r="K125" s="259" t="s">
        <v>19</v>
      </c>
      <c r="L125" s="264"/>
      <c r="M125" s="265" t="s">
        <v>19</v>
      </c>
      <c r="N125" s="266" t="s">
        <v>41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216</v>
      </c>
      <c r="AT125" s="217" t="s">
        <v>261</v>
      </c>
      <c r="AU125" s="217" t="s">
        <v>80</v>
      </c>
      <c r="AY125" s="19" t="s">
        <v>158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78</v>
      </c>
      <c r="BK125" s="218">
        <f>ROUND(I125*H125,2)</f>
        <v>0</v>
      </c>
      <c r="BL125" s="19" t="s">
        <v>165</v>
      </c>
      <c r="BM125" s="217" t="s">
        <v>360</v>
      </c>
    </row>
    <row r="126" s="2" customFormat="1" ht="16.5" customHeight="1">
      <c r="A126" s="40"/>
      <c r="B126" s="41"/>
      <c r="C126" s="257" t="s">
        <v>273</v>
      </c>
      <c r="D126" s="257" t="s">
        <v>261</v>
      </c>
      <c r="E126" s="258" t="s">
        <v>3013</v>
      </c>
      <c r="F126" s="259" t="s">
        <v>3014</v>
      </c>
      <c r="G126" s="260" t="s">
        <v>369</v>
      </c>
      <c r="H126" s="261">
        <v>1</v>
      </c>
      <c r="I126" s="262"/>
      <c r="J126" s="263">
        <f>ROUND(I126*H126,2)</f>
        <v>0</v>
      </c>
      <c r="K126" s="259" t="s">
        <v>19</v>
      </c>
      <c r="L126" s="264"/>
      <c r="M126" s="265" t="s">
        <v>19</v>
      </c>
      <c r="N126" s="266" t="s">
        <v>41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216</v>
      </c>
      <c r="AT126" s="217" t="s">
        <v>261</v>
      </c>
      <c r="AU126" s="217" t="s">
        <v>80</v>
      </c>
      <c r="AY126" s="19" t="s">
        <v>158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78</v>
      </c>
      <c r="BK126" s="218">
        <f>ROUND(I126*H126,2)</f>
        <v>0</v>
      </c>
      <c r="BL126" s="19" t="s">
        <v>165</v>
      </c>
      <c r="BM126" s="217" t="s">
        <v>372</v>
      </c>
    </row>
    <row r="127" s="2" customFormat="1" ht="16.5" customHeight="1">
      <c r="A127" s="40"/>
      <c r="B127" s="41"/>
      <c r="C127" s="206" t="s">
        <v>278</v>
      </c>
      <c r="D127" s="206" t="s">
        <v>160</v>
      </c>
      <c r="E127" s="207" t="s">
        <v>3015</v>
      </c>
      <c r="F127" s="208" t="s">
        <v>3016</v>
      </c>
      <c r="G127" s="209" t="s">
        <v>369</v>
      </c>
      <c r="H127" s="210">
        <v>20</v>
      </c>
      <c r="I127" s="211"/>
      <c r="J127" s="212">
        <f>ROUND(I127*H127,2)</f>
        <v>0</v>
      </c>
      <c r="K127" s="208" t="s">
        <v>164</v>
      </c>
      <c r="L127" s="46"/>
      <c r="M127" s="213" t="s">
        <v>19</v>
      </c>
      <c r="N127" s="214" t="s">
        <v>41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165</v>
      </c>
      <c r="AT127" s="217" t="s">
        <v>160</v>
      </c>
      <c r="AU127" s="217" t="s">
        <v>80</v>
      </c>
      <c r="AY127" s="19" t="s">
        <v>158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78</v>
      </c>
      <c r="BK127" s="218">
        <f>ROUND(I127*H127,2)</f>
        <v>0</v>
      </c>
      <c r="BL127" s="19" t="s">
        <v>165</v>
      </c>
      <c r="BM127" s="217" t="s">
        <v>397</v>
      </c>
    </row>
    <row r="128" s="2" customFormat="1">
      <c r="A128" s="40"/>
      <c r="B128" s="41"/>
      <c r="C128" s="42"/>
      <c r="D128" s="219" t="s">
        <v>167</v>
      </c>
      <c r="E128" s="42"/>
      <c r="F128" s="220" t="s">
        <v>3017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167</v>
      </c>
      <c r="AU128" s="19" t="s">
        <v>80</v>
      </c>
    </row>
    <row r="129" s="2" customFormat="1" ht="16.5" customHeight="1">
      <c r="A129" s="40"/>
      <c r="B129" s="41"/>
      <c r="C129" s="206" t="s">
        <v>282</v>
      </c>
      <c r="D129" s="206" t="s">
        <v>160</v>
      </c>
      <c r="E129" s="207" t="s">
        <v>3018</v>
      </c>
      <c r="F129" s="208" t="s">
        <v>3019</v>
      </c>
      <c r="G129" s="209" t="s">
        <v>369</v>
      </c>
      <c r="H129" s="210">
        <v>2</v>
      </c>
      <c r="I129" s="211"/>
      <c r="J129" s="212">
        <f>ROUND(I129*H129,2)</f>
        <v>0</v>
      </c>
      <c r="K129" s="208" t="s">
        <v>164</v>
      </c>
      <c r="L129" s="46"/>
      <c r="M129" s="213" t="s">
        <v>19</v>
      </c>
      <c r="N129" s="214" t="s">
        <v>41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165</v>
      </c>
      <c r="AT129" s="217" t="s">
        <v>160</v>
      </c>
      <c r="AU129" s="217" t="s">
        <v>80</v>
      </c>
      <c r="AY129" s="19" t="s">
        <v>158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78</v>
      </c>
      <c r="BK129" s="218">
        <f>ROUND(I129*H129,2)</f>
        <v>0</v>
      </c>
      <c r="BL129" s="19" t="s">
        <v>165</v>
      </c>
      <c r="BM129" s="217" t="s">
        <v>172</v>
      </c>
    </row>
    <row r="130" s="2" customFormat="1">
      <c r="A130" s="40"/>
      <c r="B130" s="41"/>
      <c r="C130" s="42"/>
      <c r="D130" s="219" t="s">
        <v>167</v>
      </c>
      <c r="E130" s="42"/>
      <c r="F130" s="220" t="s">
        <v>3020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167</v>
      </c>
      <c r="AU130" s="19" t="s">
        <v>80</v>
      </c>
    </row>
    <row r="131" s="2" customFormat="1" ht="16.5" customHeight="1">
      <c r="A131" s="40"/>
      <c r="B131" s="41"/>
      <c r="C131" s="206" t="s">
        <v>99</v>
      </c>
      <c r="D131" s="206" t="s">
        <v>160</v>
      </c>
      <c r="E131" s="207" t="s">
        <v>3021</v>
      </c>
      <c r="F131" s="208" t="s">
        <v>3022</v>
      </c>
      <c r="G131" s="209" t="s">
        <v>369</v>
      </c>
      <c r="H131" s="210">
        <v>30</v>
      </c>
      <c r="I131" s="211"/>
      <c r="J131" s="212">
        <f>ROUND(I131*H131,2)</f>
        <v>0</v>
      </c>
      <c r="K131" s="208" t="s">
        <v>164</v>
      </c>
      <c r="L131" s="46"/>
      <c r="M131" s="213" t="s">
        <v>19</v>
      </c>
      <c r="N131" s="214" t="s">
        <v>41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165</v>
      </c>
      <c r="AT131" s="217" t="s">
        <v>160</v>
      </c>
      <c r="AU131" s="217" t="s">
        <v>80</v>
      </c>
      <c r="AY131" s="19" t="s">
        <v>158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78</v>
      </c>
      <c r="BK131" s="218">
        <f>ROUND(I131*H131,2)</f>
        <v>0</v>
      </c>
      <c r="BL131" s="19" t="s">
        <v>165</v>
      </c>
      <c r="BM131" s="217" t="s">
        <v>199</v>
      </c>
    </row>
    <row r="132" s="2" customFormat="1">
      <c r="A132" s="40"/>
      <c r="B132" s="41"/>
      <c r="C132" s="42"/>
      <c r="D132" s="219" t="s">
        <v>167</v>
      </c>
      <c r="E132" s="42"/>
      <c r="F132" s="220" t="s">
        <v>3023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167</v>
      </c>
      <c r="AU132" s="19" t="s">
        <v>80</v>
      </c>
    </row>
    <row r="133" s="2" customFormat="1" ht="16.5" customHeight="1">
      <c r="A133" s="40"/>
      <c r="B133" s="41"/>
      <c r="C133" s="206" t="s">
        <v>7</v>
      </c>
      <c r="D133" s="206" t="s">
        <v>160</v>
      </c>
      <c r="E133" s="207" t="s">
        <v>3024</v>
      </c>
      <c r="F133" s="208" t="s">
        <v>3025</v>
      </c>
      <c r="G133" s="209" t="s">
        <v>369</v>
      </c>
      <c r="H133" s="210">
        <v>2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41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165</v>
      </c>
      <c r="AT133" s="217" t="s">
        <v>160</v>
      </c>
      <c r="AU133" s="217" t="s">
        <v>80</v>
      </c>
      <c r="AY133" s="19" t="s">
        <v>158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78</v>
      </c>
      <c r="BK133" s="218">
        <f>ROUND(I133*H133,2)</f>
        <v>0</v>
      </c>
      <c r="BL133" s="19" t="s">
        <v>165</v>
      </c>
      <c r="BM133" s="217" t="s">
        <v>441</v>
      </c>
    </row>
    <row r="134" s="2" customFormat="1" ht="16.5" customHeight="1">
      <c r="A134" s="40"/>
      <c r="B134" s="41"/>
      <c r="C134" s="257" t="s">
        <v>299</v>
      </c>
      <c r="D134" s="257" t="s">
        <v>261</v>
      </c>
      <c r="E134" s="258" t="s">
        <v>3026</v>
      </c>
      <c r="F134" s="259" t="s">
        <v>3027</v>
      </c>
      <c r="G134" s="260" t="s">
        <v>369</v>
      </c>
      <c r="H134" s="261">
        <v>2</v>
      </c>
      <c r="I134" s="262"/>
      <c r="J134" s="263">
        <f>ROUND(I134*H134,2)</f>
        <v>0</v>
      </c>
      <c r="K134" s="259" t="s">
        <v>19</v>
      </c>
      <c r="L134" s="264"/>
      <c r="M134" s="265" t="s">
        <v>19</v>
      </c>
      <c r="N134" s="266" t="s">
        <v>41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216</v>
      </c>
      <c r="AT134" s="217" t="s">
        <v>261</v>
      </c>
      <c r="AU134" s="217" t="s">
        <v>80</v>
      </c>
      <c r="AY134" s="19" t="s">
        <v>158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165</v>
      </c>
      <c r="BM134" s="217" t="s">
        <v>452</v>
      </c>
    </row>
    <row r="135" s="12" customFormat="1" ht="22.8" customHeight="1">
      <c r="A135" s="12"/>
      <c r="B135" s="190"/>
      <c r="C135" s="191"/>
      <c r="D135" s="192" t="s">
        <v>69</v>
      </c>
      <c r="E135" s="204" t="s">
        <v>3028</v>
      </c>
      <c r="F135" s="204" t="s">
        <v>3029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SUM(P136:P157)</f>
        <v>0</v>
      </c>
      <c r="Q135" s="198"/>
      <c r="R135" s="199">
        <f>SUM(R136:R157)</f>
        <v>0</v>
      </c>
      <c r="S135" s="198"/>
      <c r="T135" s="200">
        <f>SUM(T136:T157)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78</v>
      </c>
      <c r="AT135" s="202" t="s">
        <v>69</v>
      </c>
      <c r="AU135" s="202" t="s">
        <v>78</v>
      </c>
      <c r="AY135" s="201" t="s">
        <v>158</v>
      </c>
      <c r="BK135" s="203">
        <f>SUM(BK136:BK157)</f>
        <v>0</v>
      </c>
    </row>
    <row r="136" s="2" customFormat="1" ht="16.5" customHeight="1">
      <c r="A136" s="40"/>
      <c r="B136" s="41"/>
      <c r="C136" s="206" t="s">
        <v>304</v>
      </c>
      <c r="D136" s="206" t="s">
        <v>160</v>
      </c>
      <c r="E136" s="207" t="s">
        <v>3030</v>
      </c>
      <c r="F136" s="208" t="s">
        <v>3031</v>
      </c>
      <c r="G136" s="209" t="s">
        <v>369</v>
      </c>
      <c r="H136" s="210">
        <v>1</v>
      </c>
      <c r="I136" s="211"/>
      <c r="J136" s="212">
        <f>ROUND(I136*H136,2)</f>
        <v>0</v>
      </c>
      <c r="K136" s="208" t="s">
        <v>164</v>
      </c>
      <c r="L136" s="46"/>
      <c r="M136" s="213" t="s">
        <v>19</v>
      </c>
      <c r="N136" s="214" t="s">
        <v>41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165</v>
      </c>
      <c r="AT136" s="217" t="s">
        <v>160</v>
      </c>
      <c r="AU136" s="217" t="s">
        <v>80</v>
      </c>
      <c r="AY136" s="19" t="s">
        <v>158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165</v>
      </c>
      <c r="BM136" s="217" t="s">
        <v>465</v>
      </c>
    </row>
    <row r="137" s="2" customFormat="1">
      <c r="A137" s="40"/>
      <c r="B137" s="41"/>
      <c r="C137" s="42"/>
      <c r="D137" s="219" t="s">
        <v>167</v>
      </c>
      <c r="E137" s="42"/>
      <c r="F137" s="220" t="s">
        <v>3032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167</v>
      </c>
      <c r="AU137" s="19" t="s">
        <v>80</v>
      </c>
    </row>
    <row r="138" s="2" customFormat="1" ht="21.75" customHeight="1">
      <c r="A138" s="40"/>
      <c r="B138" s="41"/>
      <c r="C138" s="257" t="s">
        <v>312</v>
      </c>
      <c r="D138" s="257" t="s">
        <v>261</v>
      </c>
      <c r="E138" s="258" t="s">
        <v>3033</v>
      </c>
      <c r="F138" s="259" t="s">
        <v>3034</v>
      </c>
      <c r="G138" s="260" t="s">
        <v>369</v>
      </c>
      <c r="H138" s="261">
        <v>1</v>
      </c>
      <c r="I138" s="262"/>
      <c r="J138" s="263">
        <f>ROUND(I138*H138,2)</f>
        <v>0</v>
      </c>
      <c r="K138" s="259" t="s">
        <v>19</v>
      </c>
      <c r="L138" s="264"/>
      <c r="M138" s="265" t="s">
        <v>19</v>
      </c>
      <c r="N138" s="266" t="s">
        <v>41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216</v>
      </c>
      <c r="AT138" s="217" t="s">
        <v>261</v>
      </c>
      <c r="AU138" s="217" t="s">
        <v>80</v>
      </c>
      <c r="AY138" s="19" t="s">
        <v>158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78</v>
      </c>
      <c r="BK138" s="218">
        <f>ROUND(I138*H138,2)</f>
        <v>0</v>
      </c>
      <c r="BL138" s="19" t="s">
        <v>165</v>
      </c>
      <c r="BM138" s="217" t="s">
        <v>479</v>
      </c>
    </row>
    <row r="139" s="2" customFormat="1" ht="16.5" customHeight="1">
      <c r="A139" s="40"/>
      <c r="B139" s="41"/>
      <c r="C139" s="206" t="s">
        <v>319</v>
      </c>
      <c r="D139" s="206" t="s">
        <v>160</v>
      </c>
      <c r="E139" s="207" t="s">
        <v>3035</v>
      </c>
      <c r="F139" s="208" t="s">
        <v>3036</v>
      </c>
      <c r="G139" s="209" t="s">
        <v>369</v>
      </c>
      <c r="H139" s="210">
        <v>2</v>
      </c>
      <c r="I139" s="211"/>
      <c r="J139" s="212">
        <f>ROUND(I139*H139,2)</f>
        <v>0</v>
      </c>
      <c r="K139" s="208" t="s">
        <v>164</v>
      </c>
      <c r="L139" s="46"/>
      <c r="M139" s="213" t="s">
        <v>19</v>
      </c>
      <c r="N139" s="214" t="s">
        <v>41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165</v>
      </c>
      <c r="AT139" s="217" t="s">
        <v>160</v>
      </c>
      <c r="AU139" s="217" t="s">
        <v>80</v>
      </c>
      <c r="AY139" s="19" t="s">
        <v>158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78</v>
      </c>
      <c r="BK139" s="218">
        <f>ROUND(I139*H139,2)</f>
        <v>0</v>
      </c>
      <c r="BL139" s="19" t="s">
        <v>165</v>
      </c>
      <c r="BM139" s="217" t="s">
        <v>493</v>
      </c>
    </row>
    <row r="140" s="2" customFormat="1">
      <c r="A140" s="40"/>
      <c r="B140" s="41"/>
      <c r="C140" s="42"/>
      <c r="D140" s="219" t="s">
        <v>167</v>
      </c>
      <c r="E140" s="42"/>
      <c r="F140" s="220" t="s">
        <v>3037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167</v>
      </c>
      <c r="AU140" s="19" t="s">
        <v>80</v>
      </c>
    </row>
    <row r="141" s="2" customFormat="1" ht="16.5" customHeight="1">
      <c r="A141" s="40"/>
      <c r="B141" s="41"/>
      <c r="C141" s="257" t="s">
        <v>326</v>
      </c>
      <c r="D141" s="257" t="s">
        <v>261</v>
      </c>
      <c r="E141" s="258" t="s">
        <v>3038</v>
      </c>
      <c r="F141" s="259" t="s">
        <v>3039</v>
      </c>
      <c r="G141" s="260" t="s">
        <v>369</v>
      </c>
      <c r="H141" s="261">
        <v>2</v>
      </c>
      <c r="I141" s="262"/>
      <c r="J141" s="263">
        <f>ROUND(I141*H141,2)</f>
        <v>0</v>
      </c>
      <c r="K141" s="259" t="s">
        <v>19</v>
      </c>
      <c r="L141" s="264"/>
      <c r="M141" s="265" t="s">
        <v>19</v>
      </c>
      <c r="N141" s="266" t="s">
        <v>41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216</v>
      </c>
      <c r="AT141" s="217" t="s">
        <v>261</v>
      </c>
      <c r="AU141" s="217" t="s">
        <v>80</v>
      </c>
      <c r="AY141" s="19" t="s">
        <v>158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78</v>
      </c>
      <c r="BK141" s="218">
        <f>ROUND(I141*H141,2)</f>
        <v>0</v>
      </c>
      <c r="BL141" s="19" t="s">
        <v>165</v>
      </c>
      <c r="BM141" s="217" t="s">
        <v>504</v>
      </c>
    </row>
    <row r="142" s="2" customFormat="1" ht="16.5" customHeight="1">
      <c r="A142" s="40"/>
      <c r="B142" s="41"/>
      <c r="C142" s="206" t="s">
        <v>331</v>
      </c>
      <c r="D142" s="206" t="s">
        <v>160</v>
      </c>
      <c r="E142" s="207" t="s">
        <v>3040</v>
      </c>
      <c r="F142" s="208" t="s">
        <v>3041</v>
      </c>
      <c r="G142" s="209" t="s">
        <v>369</v>
      </c>
      <c r="H142" s="210">
        <v>25</v>
      </c>
      <c r="I142" s="211"/>
      <c r="J142" s="212">
        <f>ROUND(I142*H142,2)</f>
        <v>0</v>
      </c>
      <c r="K142" s="208" t="s">
        <v>164</v>
      </c>
      <c r="L142" s="46"/>
      <c r="M142" s="213" t="s">
        <v>19</v>
      </c>
      <c r="N142" s="214" t="s">
        <v>41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165</v>
      </c>
      <c r="AT142" s="217" t="s">
        <v>160</v>
      </c>
      <c r="AU142" s="217" t="s">
        <v>80</v>
      </c>
      <c r="AY142" s="19" t="s">
        <v>158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165</v>
      </c>
      <c r="BM142" s="217" t="s">
        <v>515</v>
      </c>
    </row>
    <row r="143" s="2" customFormat="1">
      <c r="A143" s="40"/>
      <c r="B143" s="41"/>
      <c r="C143" s="42"/>
      <c r="D143" s="219" t="s">
        <v>167</v>
      </c>
      <c r="E143" s="42"/>
      <c r="F143" s="220" t="s">
        <v>3042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167</v>
      </c>
      <c r="AU143" s="19" t="s">
        <v>80</v>
      </c>
    </row>
    <row r="144" s="2" customFormat="1" ht="16.5" customHeight="1">
      <c r="A144" s="40"/>
      <c r="B144" s="41"/>
      <c r="C144" s="257" t="s">
        <v>337</v>
      </c>
      <c r="D144" s="257" t="s">
        <v>261</v>
      </c>
      <c r="E144" s="258" t="s">
        <v>3043</v>
      </c>
      <c r="F144" s="259" t="s">
        <v>3044</v>
      </c>
      <c r="G144" s="260" t="s">
        <v>369</v>
      </c>
      <c r="H144" s="261">
        <v>14</v>
      </c>
      <c r="I144" s="262"/>
      <c r="J144" s="263">
        <f>ROUND(I144*H144,2)</f>
        <v>0</v>
      </c>
      <c r="K144" s="259" t="s">
        <v>19</v>
      </c>
      <c r="L144" s="264"/>
      <c r="M144" s="265" t="s">
        <v>19</v>
      </c>
      <c r="N144" s="266" t="s">
        <v>41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216</v>
      </c>
      <c r="AT144" s="217" t="s">
        <v>261</v>
      </c>
      <c r="AU144" s="217" t="s">
        <v>80</v>
      </c>
      <c r="AY144" s="19" t="s">
        <v>158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165</v>
      </c>
      <c r="BM144" s="217" t="s">
        <v>525</v>
      </c>
    </row>
    <row r="145" s="2" customFormat="1" ht="16.5" customHeight="1">
      <c r="A145" s="40"/>
      <c r="B145" s="41"/>
      <c r="C145" s="257" t="s">
        <v>342</v>
      </c>
      <c r="D145" s="257" t="s">
        <v>261</v>
      </c>
      <c r="E145" s="258" t="s">
        <v>3045</v>
      </c>
      <c r="F145" s="259" t="s">
        <v>3046</v>
      </c>
      <c r="G145" s="260" t="s">
        <v>369</v>
      </c>
      <c r="H145" s="261">
        <v>11</v>
      </c>
      <c r="I145" s="262"/>
      <c r="J145" s="263">
        <f>ROUND(I145*H145,2)</f>
        <v>0</v>
      </c>
      <c r="K145" s="259" t="s">
        <v>19</v>
      </c>
      <c r="L145" s="264"/>
      <c r="M145" s="265" t="s">
        <v>19</v>
      </c>
      <c r="N145" s="266" t="s">
        <v>41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216</v>
      </c>
      <c r="AT145" s="217" t="s">
        <v>261</v>
      </c>
      <c r="AU145" s="217" t="s">
        <v>80</v>
      </c>
      <c r="AY145" s="19" t="s">
        <v>158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78</v>
      </c>
      <c r="BK145" s="218">
        <f>ROUND(I145*H145,2)</f>
        <v>0</v>
      </c>
      <c r="BL145" s="19" t="s">
        <v>165</v>
      </c>
      <c r="BM145" s="217" t="s">
        <v>538</v>
      </c>
    </row>
    <row r="146" s="2" customFormat="1" ht="16.5" customHeight="1">
      <c r="A146" s="40"/>
      <c r="B146" s="41"/>
      <c r="C146" s="206" t="s">
        <v>348</v>
      </c>
      <c r="D146" s="206" t="s">
        <v>160</v>
      </c>
      <c r="E146" s="207" t="s">
        <v>3047</v>
      </c>
      <c r="F146" s="208" t="s">
        <v>3048</v>
      </c>
      <c r="G146" s="209" t="s">
        <v>369</v>
      </c>
      <c r="H146" s="210">
        <v>13</v>
      </c>
      <c r="I146" s="211"/>
      <c r="J146" s="212">
        <f>ROUND(I146*H146,2)</f>
        <v>0</v>
      </c>
      <c r="K146" s="208" t="s">
        <v>164</v>
      </c>
      <c r="L146" s="46"/>
      <c r="M146" s="213" t="s">
        <v>19</v>
      </c>
      <c r="N146" s="214" t="s">
        <v>41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165</v>
      </c>
      <c r="AT146" s="217" t="s">
        <v>160</v>
      </c>
      <c r="AU146" s="217" t="s">
        <v>80</v>
      </c>
      <c r="AY146" s="19" t="s">
        <v>158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78</v>
      </c>
      <c r="BK146" s="218">
        <f>ROUND(I146*H146,2)</f>
        <v>0</v>
      </c>
      <c r="BL146" s="19" t="s">
        <v>165</v>
      </c>
      <c r="BM146" s="217" t="s">
        <v>548</v>
      </c>
    </row>
    <row r="147" s="2" customFormat="1">
      <c r="A147" s="40"/>
      <c r="B147" s="41"/>
      <c r="C147" s="42"/>
      <c r="D147" s="219" t="s">
        <v>167</v>
      </c>
      <c r="E147" s="42"/>
      <c r="F147" s="220" t="s">
        <v>3049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167</v>
      </c>
      <c r="AU147" s="19" t="s">
        <v>80</v>
      </c>
    </row>
    <row r="148" s="2" customFormat="1" ht="16.5" customHeight="1">
      <c r="A148" s="40"/>
      <c r="B148" s="41"/>
      <c r="C148" s="257" t="s">
        <v>355</v>
      </c>
      <c r="D148" s="257" t="s">
        <v>261</v>
      </c>
      <c r="E148" s="258" t="s">
        <v>3050</v>
      </c>
      <c r="F148" s="259" t="s">
        <v>3051</v>
      </c>
      <c r="G148" s="260" t="s">
        <v>369</v>
      </c>
      <c r="H148" s="261">
        <v>3</v>
      </c>
      <c r="I148" s="262"/>
      <c r="J148" s="263">
        <f>ROUND(I148*H148,2)</f>
        <v>0</v>
      </c>
      <c r="K148" s="259" t="s">
        <v>19</v>
      </c>
      <c r="L148" s="264"/>
      <c r="M148" s="265" t="s">
        <v>19</v>
      </c>
      <c r="N148" s="266" t="s">
        <v>41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216</v>
      </c>
      <c r="AT148" s="217" t="s">
        <v>261</v>
      </c>
      <c r="AU148" s="217" t="s">
        <v>80</v>
      </c>
      <c r="AY148" s="19" t="s">
        <v>158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165</v>
      </c>
      <c r="BM148" s="217" t="s">
        <v>557</v>
      </c>
    </row>
    <row r="149" s="2" customFormat="1" ht="16.5" customHeight="1">
      <c r="A149" s="40"/>
      <c r="B149" s="41"/>
      <c r="C149" s="257" t="s">
        <v>360</v>
      </c>
      <c r="D149" s="257" t="s">
        <v>261</v>
      </c>
      <c r="E149" s="258" t="s">
        <v>3052</v>
      </c>
      <c r="F149" s="259" t="s">
        <v>3053</v>
      </c>
      <c r="G149" s="260" t="s">
        <v>369</v>
      </c>
      <c r="H149" s="261">
        <v>10</v>
      </c>
      <c r="I149" s="262"/>
      <c r="J149" s="263">
        <f>ROUND(I149*H149,2)</f>
        <v>0</v>
      </c>
      <c r="K149" s="259" t="s">
        <v>19</v>
      </c>
      <c r="L149" s="264"/>
      <c r="M149" s="265" t="s">
        <v>19</v>
      </c>
      <c r="N149" s="266" t="s">
        <v>41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216</v>
      </c>
      <c r="AT149" s="217" t="s">
        <v>261</v>
      </c>
      <c r="AU149" s="217" t="s">
        <v>80</v>
      </c>
      <c r="AY149" s="19" t="s">
        <v>158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78</v>
      </c>
      <c r="BK149" s="218">
        <f>ROUND(I149*H149,2)</f>
        <v>0</v>
      </c>
      <c r="BL149" s="19" t="s">
        <v>165</v>
      </c>
      <c r="BM149" s="217" t="s">
        <v>569</v>
      </c>
    </row>
    <row r="150" s="2" customFormat="1" ht="16.5" customHeight="1">
      <c r="A150" s="40"/>
      <c r="B150" s="41"/>
      <c r="C150" s="206" t="s">
        <v>366</v>
      </c>
      <c r="D150" s="206" t="s">
        <v>160</v>
      </c>
      <c r="E150" s="207" t="s">
        <v>3054</v>
      </c>
      <c r="F150" s="208" t="s">
        <v>3055</v>
      </c>
      <c r="G150" s="209" t="s">
        <v>369</v>
      </c>
      <c r="H150" s="210">
        <v>1</v>
      </c>
      <c r="I150" s="211"/>
      <c r="J150" s="212">
        <f>ROUND(I150*H150,2)</f>
        <v>0</v>
      </c>
      <c r="K150" s="208" t="s">
        <v>164</v>
      </c>
      <c r="L150" s="46"/>
      <c r="M150" s="213" t="s">
        <v>19</v>
      </c>
      <c r="N150" s="214" t="s">
        <v>41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165</v>
      </c>
      <c r="AT150" s="217" t="s">
        <v>160</v>
      </c>
      <c r="AU150" s="217" t="s">
        <v>80</v>
      </c>
      <c r="AY150" s="19" t="s">
        <v>158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78</v>
      </c>
      <c r="BK150" s="218">
        <f>ROUND(I150*H150,2)</f>
        <v>0</v>
      </c>
      <c r="BL150" s="19" t="s">
        <v>165</v>
      </c>
      <c r="BM150" s="217" t="s">
        <v>580</v>
      </c>
    </row>
    <row r="151" s="2" customFormat="1">
      <c r="A151" s="40"/>
      <c r="B151" s="41"/>
      <c r="C151" s="42"/>
      <c r="D151" s="219" t="s">
        <v>167</v>
      </c>
      <c r="E151" s="42"/>
      <c r="F151" s="220" t="s">
        <v>3056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167</v>
      </c>
      <c r="AU151" s="19" t="s">
        <v>80</v>
      </c>
    </row>
    <row r="152" s="2" customFormat="1" ht="16.5" customHeight="1">
      <c r="A152" s="40"/>
      <c r="B152" s="41"/>
      <c r="C152" s="257" t="s">
        <v>372</v>
      </c>
      <c r="D152" s="257" t="s">
        <v>261</v>
      </c>
      <c r="E152" s="258" t="s">
        <v>3057</v>
      </c>
      <c r="F152" s="259" t="s">
        <v>3058</v>
      </c>
      <c r="G152" s="260" t="s">
        <v>369</v>
      </c>
      <c r="H152" s="261">
        <v>1</v>
      </c>
      <c r="I152" s="262"/>
      <c r="J152" s="263">
        <f>ROUND(I152*H152,2)</f>
        <v>0</v>
      </c>
      <c r="K152" s="259" t="s">
        <v>19</v>
      </c>
      <c r="L152" s="264"/>
      <c r="M152" s="265" t="s">
        <v>19</v>
      </c>
      <c r="N152" s="266" t="s">
        <v>41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216</v>
      </c>
      <c r="AT152" s="217" t="s">
        <v>261</v>
      </c>
      <c r="AU152" s="217" t="s">
        <v>80</v>
      </c>
      <c r="AY152" s="19" t="s">
        <v>158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165</v>
      </c>
      <c r="BM152" s="217" t="s">
        <v>595</v>
      </c>
    </row>
    <row r="153" s="2" customFormat="1" ht="16.5" customHeight="1">
      <c r="A153" s="40"/>
      <c r="B153" s="41"/>
      <c r="C153" s="206" t="s">
        <v>387</v>
      </c>
      <c r="D153" s="206" t="s">
        <v>160</v>
      </c>
      <c r="E153" s="207" t="s">
        <v>3059</v>
      </c>
      <c r="F153" s="208" t="s">
        <v>3060</v>
      </c>
      <c r="G153" s="209" t="s">
        <v>369</v>
      </c>
      <c r="H153" s="210">
        <v>28</v>
      </c>
      <c r="I153" s="211"/>
      <c r="J153" s="212">
        <f>ROUND(I153*H153,2)</f>
        <v>0</v>
      </c>
      <c r="K153" s="208" t="s">
        <v>164</v>
      </c>
      <c r="L153" s="46"/>
      <c r="M153" s="213" t="s">
        <v>19</v>
      </c>
      <c r="N153" s="214" t="s">
        <v>41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165</v>
      </c>
      <c r="AT153" s="217" t="s">
        <v>160</v>
      </c>
      <c r="AU153" s="217" t="s">
        <v>80</v>
      </c>
      <c r="AY153" s="19" t="s">
        <v>158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78</v>
      </c>
      <c r="BK153" s="218">
        <f>ROUND(I153*H153,2)</f>
        <v>0</v>
      </c>
      <c r="BL153" s="19" t="s">
        <v>165</v>
      </c>
      <c r="BM153" s="217" t="s">
        <v>611</v>
      </c>
    </row>
    <row r="154" s="2" customFormat="1">
      <c r="A154" s="40"/>
      <c r="B154" s="41"/>
      <c r="C154" s="42"/>
      <c r="D154" s="219" t="s">
        <v>167</v>
      </c>
      <c r="E154" s="42"/>
      <c r="F154" s="220" t="s">
        <v>3061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167</v>
      </c>
      <c r="AU154" s="19" t="s">
        <v>80</v>
      </c>
    </row>
    <row r="155" s="2" customFormat="1" ht="16.5" customHeight="1">
      <c r="A155" s="40"/>
      <c r="B155" s="41"/>
      <c r="C155" s="206" t="s">
        <v>397</v>
      </c>
      <c r="D155" s="206" t="s">
        <v>160</v>
      </c>
      <c r="E155" s="207" t="s">
        <v>3062</v>
      </c>
      <c r="F155" s="208" t="s">
        <v>3063</v>
      </c>
      <c r="G155" s="209" t="s">
        <v>369</v>
      </c>
      <c r="H155" s="210">
        <v>1</v>
      </c>
      <c r="I155" s="211"/>
      <c r="J155" s="212">
        <f>ROUND(I155*H155,2)</f>
        <v>0</v>
      </c>
      <c r="K155" s="208" t="s">
        <v>164</v>
      </c>
      <c r="L155" s="46"/>
      <c r="M155" s="213" t="s">
        <v>19</v>
      </c>
      <c r="N155" s="214" t="s">
        <v>41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165</v>
      </c>
      <c r="AT155" s="217" t="s">
        <v>160</v>
      </c>
      <c r="AU155" s="217" t="s">
        <v>80</v>
      </c>
      <c r="AY155" s="19" t="s">
        <v>158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78</v>
      </c>
      <c r="BK155" s="218">
        <f>ROUND(I155*H155,2)</f>
        <v>0</v>
      </c>
      <c r="BL155" s="19" t="s">
        <v>165</v>
      </c>
      <c r="BM155" s="217" t="s">
        <v>625</v>
      </c>
    </row>
    <row r="156" s="2" customFormat="1">
      <c r="A156" s="40"/>
      <c r="B156" s="41"/>
      <c r="C156" s="42"/>
      <c r="D156" s="219" t="s">
        <v>167</v>
      </c>
      <c r="E156" s="42"/>
      <c r="F156" s="220" t="s">
        <v>3064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167</v>
      </c>
      <c r="AU156" s="19" t="s">
        <v>80</v>
      </c>
    </row>
    <row r="157" s="2" customFormat="1" ht="16.5" customHeight="1">
      <c r="A157" s="40"/>
      <c r="B157" s="41"/>
      <c r="C157" s="206" t="s">
        <v>404</v>
      </c>
      <c r="D157" s="206" t="s">
        <v>160</v>
      </c>
      <c r="E157" s="207" t="s">
        <v>3065</v>
      </c>
      <c r="F157" s="208" t="s">
        <v>3066</v>
      </c>
      <c r="G157" s="209" t="s">
        <v>369</v>
      </c>
      <c r="H157" s="210">
        <v>1</v>
      </c>
      <c r="I157" s="211"/>
      <c r="J157" s="212">
        <f>ROUND(I157*H157,2)</f>
        <v>0</v>
      </c>
      <c r="K157" s="208" t="s">
        <v>19</v>
      </c>
      <c r="L157" s="46"/>
      <c r="M157" s="213" t="s">
        <v>19</v>
      </c>
      <c r="N157" s="214" t="s">
        <v>41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165</v>
      </c>
      <c r="AT157" s="217" t="s">
        <v>160</v>
      </c>
      <c r="AU157" s="217" t="s">
        <v>80</v>
      </c>
      <c r="AY157" s="19" t="s">
        <v>158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78</v>
      </c>
      <c r="BK157" s="218">
        <f>ROUND(I157*H157,2)</f>
        <v>0</v>
      </c>
      <c r="BL157" s="19" t="s">
        <v>165</v>
      </c>
      <c r="BM157" s="217" t="s">
        <v>637</v>
      </c>
    </row>
    <row r="158" s="12" customFormat="1" ht="22.8" customHeight="1">
      <c r="A158" s="12"/>
      <c r="B158" s="190"/>
      <c r="C158" s="191"/>
      <c r="D158" s="192" t="s">
        <v>69</v>
      </c>
      <c r="E158" s="204" t="s">
        <v>3067</v>
      </c>
      <c r="F158" s="204" t="s">
        <v>19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v>0</v>
      </c>
      <c r="Q158" s="198"/>
      <c r="R158" s="199">
        <v>0</v>
      </c>
      <c r="S158" s="198"/>
      <c r="T158" s="200"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78</v>
      </c>
      <c r="AT158" s="202" t="s">
        <v>69</v>
      </c>
      <c r="AU158" s="202" t="s">
        <v>78</v>
      </c>
      <c r="AY158" s="201" t="s">
        <v>158</v>
      </c>
      <c r="BK158" s="203">
        <v>0</v>
      </c>
    </row>
    <row r="159" s="12" customFormat="1" ht="22.8" customHeight="1">
      <c r="A159" s="12"/>
      <c r="B159" s="190"/>
      <c r="C159" s="191"/>
      <c r="D159" s="192" t="s">
        <v>69</v>
      </c>
      <c r="E159" s="204" t="s">
        <v>3068</v>
      </c>
      <c r="F159" s="204" t="s">
        <v>3069</v>
      </c>
      <c r="G159" s="191"/>
      <c r="H159" s="191"/>
      <c r="I159" s="194"/>
      <c r="J159" s="205">
        <f>BK159</f>
        <v>0</v>
      </c>
      <c r="K159" s="191"/>
      <c r="L159" s="196"/>
      <c r="M159" s="197"/>
      <c r="N159" s="198"/>
      <c r="O159" s="198"/>
      <c r="P159" s="199">
        <f>SUM(P160:P179)</f>
        <v>0</v>
      </c>
      <c r="Q159" s="198"/>
      <c r="R159" s="199">
        <f>SUM(R160:R179)</f>
        <v>0.050300000000000011</v>
      </c>
      <c r="S159" s="198"/>
      <c r="T159" s="200">
        <f>SUM(T160:T179)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1" t="s">
        <v>78</v>
      </c>
      <c r="AT159" s="202" t="s">
        <v>69</v>
      </c>
      <c r="AU159" s="202" t="s">
        <v>78</v>
      </c>
      <c r="AY159" s="201" t="s">
        <v>158</v>
      </c>
      <c r="BK159" s="203">
        <f>SUM(BK160:BK179)</f>
        <v>0</v>
      </c>
    </row>
    <row r="160" s="2" customFormat="1" ht="24.15" customHeight="1">
      <c r="A160" s="40"/>
      <c r="B160" s="41"/>
      <c r="C160" s="206" t="s">
        <v>172</v>
      </c>
      <c r="D160" s="206" t="s">
        <v>160</v>
      </c>
      <c r="E160" s="207" t="s">
        <v>3070</v>
      </c>
      <c r="F160" s="208" t="s">
        <v>3071</v>
      </c>
      <c r="G160" s="209" t="s">
        <v>249</v>
      </c>
      <c r="H160" s="210">
        <v>80</v>
      </c>
      <c r="I160" s="211"/>
      <c r="J160" s="212">
        <f>ROUND(I160*H160,2)</f>
        <v>0</v>
      </c>
      <c r="K160" s="208" t="s">
        <v>164</v>
      </c>
      <c r="L160" s="46"/>
      <c r="M160" s="213" t="s">
        <v>19</v>
      </c>
      <c r="N160" s="214" t="s">
        <v>41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165</v>
      </c>
      <c r="AT160" s="217" t="s">
        <v>160</v>
      </c>
      <c r="AU160" s="217" t="s">
        <v>80</v>
      </c>
      <c r="AY160" s="19" t="s">
        <v>158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165</v>
      </c>
      <c r="BM160" s="217" t="s">
        <v>654</v>
      </c>
    </row>
    <row r="161" s="2" customFormat="1">
      <c r="A161" s="40"/>
      <c r="B161" s="41"/>
      <c r="C161" s="42"/>
      <c r="D161" s="219" t="s">
        <v>167</v>
      </c>
      <c r="E161" s="42"/>
      <c r="F161" s="220" t="s">
        <v>3072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167</v>
      </c>
      <c r="AU161" s="19" t="s">
        <v>80</v>
      </c>
    </row>
    <row r="162" s="2" customFormat="1" ht="16.5" customHeight="1">
      <c r="A162" s="40"/>
      <c r="B162" s="41"/>
      <c r="C162" s="257" t="s">
        <v>420</v>
      </c>
      <c r="D162" s="257" t="s">
        <v>261</v>
      </c>
      <c r="E162" s="258" t="s">
        <v>3073</v>
      </c>
      <c r="F162" s="259" t="s">
        <v>3074</v>
      </c>
      <c r="G162" s="260" t="s">
        <v>249</v>
      </c>
      <c r="H162" s="261">
        <v>30</v>
      </c>
      <c r="I162" s="262"/>
      <c r="J162" s="263">
        <f>ROUND(I162*H162,2)</f>
        <v>0</v>
      </c>
      <c r="K162" s="259" t="s">
        <v>19</v>
      </c>
      <c r="L162" s="264"/>
      <c r="M162" s="265" t="s">
        <v>19</v>
      </c>
      <c r="N162" s="266" t="s">
        <v>41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216</v>
      </c>
      <c r="AT162" s="217" t="s">
        <v>261</v>
      </c>
      <c r="AU162" s="217" t="s">
        <v>80</v>
      </c>
      <c r="AY162" s="19" t="s">
        <v>158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78</v>
      </c>
      <c r="BK162" s="218">
        <f>ROUND(I162*H162,2)</f>
        <v>0</v>
      </c>
      <c r="BL162" s="19" t="s">
        <v>165</v>
      </c>
      <c r="BM162" s="217" t="s">
        <v>666</v>
      </c>
    </row>
    <row r="163" s="2" customFormat="1" ht="16.5" customHeight="1">
      <c r="A163" s="40"/>
      <c r="B163" s="41"/>
      <c r="C163" s="257" t="s">
        <v>199</v>
      </c>
      <c r="D163" s="257" t="s">
        <v>261</v>
      </c>
      <c r="E163" s="258" t="s">
        <v>3075</v>
      </c>
      <c r="F163" s="259" t="s">
        <v>3076</v>
      </c>
      <c r="G163" s="260" t="s">
        <v>249</v>
      </c>
      <c r="H163" s="261">
        <v>50</v>
      </c>
      <c r="I163" s="262"/>
      <c r="J163" s="263">
        <f>ROUND(I163*H163,2)</f>
        <v>0</v>
      </c>
      <c r="K163" s="259" t="s">
        <v>164</v>
      </c>
      <c r="L163" s="264"/>
      <c r="M163" s="265" t="s">
        <v>19</v>
      </c>
      <c r="N163" s="266" t="s">
        <v>41</v>
      </c>
      <c r="O163" s="86"/>
      <c r="P163" s="215">
        <f>O163*H163</f>
        <v>0</v>
      </c>
      <c r="Q163" s="215">
        <v>6.9999999999999994E-05</v>
      </c>
      <c r="R163" s="215">
        <f>Q163*H163</f>
        <v>0.0034999999999999996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216</v>
      </c>
      <c r="AT163" s="217" t="s">
        <v>261</v>
      </c>
      <c r="AU163" s="217" t="s">
        <v>80</v>
      </c>
      <c r="AY163" s="19" t="s">
        <v>158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78</v>
      </c>
      <c r="BK163" s="218">
        <f>ROUND(I163*H163,2)</f>
        <v>0</v>
      </c>
      <c r="BL163" s="19" t="s">
        <v>165</v>
      </c>
      <c r="BM163" s="217" t="s">
        <v>677</v>
      </c>
    </row>
    <row r="164" s="2" customFormat="1" ht="24.15" customHeight="1">
      <c r="A164" s="40"/>
      <c r="B164" s="41"/>
      <c r="C164" s="206" t="s">
        <v>435</v>
      </c>
      <c r="D164" s="206" t="s">
        <v>160</v>
      </c>
      <c r="E164" s="207" t="s">
        <v>3077</v>
      </c>
      <c r="F164" s="208" t="s">
        <v>3078</v>
      </c>
      <c r="G164" s="209" t="s">
        <v>249</v>
      </c>
      <c r="H164" s="210">
        <v>173</v>
      </c>
      <c r="I164" s="211"/>
      <c r="J164" s="212">
        <f>ROUND(I164*H164,2)</f>
        <v>0</v>
      </c>
      <c r="K164" s="208" t="s">
        <v>164</v>
      </c>
      <c r="L164" s="46"/>
      <c r="M164" s="213" t="s">
        <v>19</v>
      </c>
      <c r="N164" s="214" t="s">
        <v>41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165</v>
      </c>
      <c r="AT164" s="217" t="s">
        <v>160</v>
      </c>
      <c r="AU164" s="217" t="s">
        <v>80</v>
      </c>
      <c r="AY164" s="19" t="s">
        <v>158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165</v>
      </c>
      <c r="BM164" s="217" t="s">
        <v>687</v>
      </c>
    </row>
    <row r="165" s="2" customFormat="1">
      <c r="A165" s="40"/>
      <c r="B165" s="41"/>
      <c r="C165" s="42"/>
      <c r="D165" s="219" t="s">
        <v>167</v>
      </c>
      <c r="E165" s="42"/>
      <c r="F165" s="220" t="s">
        <v>3079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167</v>
      </c>
      <c r="AU165" s="19" t="s">
        <v>80</v>
      </c>
    </row>
    <row r="166" s="2" customFormat="1" ht="16.5" customHeight="1">
      <c r="A166" s="40"/>
      <c r="B166" s="41"/>
      <c r="C166" s="257" t="s">
        <v>441</v>
      </c>
      <c r="D166" s="257" t="s">
        <v>261</v>
      </c>
      <c r="E166" s="258" t="s">
        <v>3080</v>
      </c>
      <c r="F166" s="259" t="s">
        <v>3081</v>
      </c>
      <c r="G166" s="260" t="s">
        <v>249</v>
      </c>
      <c r="H166" s="261">
        <v>120</v>
      </c>
      <c r="I166" s="262"/>
      <c r="J166" s="263">
        <f>ROUND(I166*H166,2)</f>
        <v>0</v>
      </c>
      <c r="K166" s="259" t="s">
        <v>19</v>
      </c>
      <c r="L166" s="264"/>
      <c r="M166" s="265" t="s">
        <v>19</v>
      </c>
      <c r="N166" s="266" t="s">
        <v>41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216</v>
      </c>
      <c r="AT166" s="217" t="s">
        <v>261</v>
      </c>
      <c r="AU166" s="217" t="s">
        <v>80</v>
      </c>
      <c r="AY166" s="19" t="s">
        <v>158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78</v>
      </c>
      <c r="BK166" s="218">
        <f>ROUND(I166*H166,2)</f>
        <v>0</v>
      </c>
      <c r="BL166" s="19" t="s">
        <v>165</v>
      </c>
      <c r="BM166" s="217" t="s">
        <v>696</v>
      </c>
    </row>
    <row r="167" s="2" customFormat="1" ht="16.5" customHeight="1">
      <c r="A167" s="40"/>
      <c r="B167" s="41"/>
      <c r="C167" s="257" t="s">
        <v>447</v>
      </c>
      <c r="D167" s="257" t="s">
        <v>261</v>
      </c>
      <c r="E167" s="258" t="s">
        <v>3082</v>
      </c>
      <c r="F167" s="259" t="s">
        <v>3083</v>
      </c>
      <c r="G167" s="260" t="s">
        <v>249</v>
      </c>
      <c r="H167" s="261">
        <v>70</v>
      </c>
      <c r="I167" s="262"/>
      <c r="J167" s="263">
        <f>ROUND(I167*H167,2)</f>
        <v>0</v>
      </c>
      <c r="K167" s="259" t="s">
        <v>19</v>
      </c>
      <c r="L167" s="264"/>
      <c r="M167" s="265" t="s">
        <v>19</v>
      </c>
      <c r="N167" s="266" t="s">
        <v>41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216</v>
      </c>
      <c r="AT167" s="217" t="s">
        <v>261</v>
      </c>
      <c r="AU167" s="217" t="s">
        <v>80</v>
      </c>
      <c r="AY167" s="19" t="s">
        <v>158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78</v>
      </c>
      <c r="BK167" s="218">
        <f>ROUND(I167*H167,2)</f>
        <v>0</v>
      </c>
      <c r="BL167" s="19" t="s">
        <v>165</v>
      </c>
      <c r="BM167" s="217" t="s">
        <v>704</v>
      </c>
    </row>
    <row r="168" s="2" customFormat="1" ht="16.5" customHeight="1">
      <c r="A168" s="40"/>
      <c r="B168" s="41"/>
      <c r="C168" s="206" t="s">
        <v>452</v>
      </c>
      <c r="D168" s="206" t="s">
        <v>160</v>
      </c>
      <c r="E168" s="207" t="s">
        <v>3084</v>
      </c>
      <c r="F168" s="208" t="s">
        <v>3085</v>
      </c>
      <c r="G168" s="209" t="s">
        <v>249</v>
      </c>
      <c r="H168" s="210">
        <v>1910</v>
      </c>
      <c r="I168" s="211"/>
      <c r="J168" s="212">
        <f>ROUND(I168*H168,2)</f>
        <v>0</v>
      </c>
      <c r="K168" s="208" t="s">
        <v>164</v>
      </c>
      <c r="L168" s="46"/>
      <c r="M168" s="213" t="s">
        <v>19</v>
      </c>
      <c r="N168" s="214" t="s">
        <v>41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165</v>
      </c>
      <c r="AT168" s="217" t="s">
        <v>160</v>
      </c>
      <c r="AU168" s="217" t="s">
        <v>80</v>
      </c>
      <c r="AY168" s="19" t="s">
        <v>158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165</v>
      </c>
      <c r="BM168" s="217" t="s">
        <v>713</v>
      </c>
    </row>
    <row r="169" s="2" customFormat="1">
      <c r="A169" s="40"/>
      <c r="B169" s="41"/>
      <c r="C169" s="42"/>
      <c r="D169" s="219" t="s">
        <v>167</v>
      </c>
      <c r="E169" s="42"/>
      <c r="F169" s="220" t="s">
        <v>3086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167</v>
      </c>
      <c r="AU169" s="19" t="s">
        <v>80</v>
      </c>
    </row>
    <row r="170" s="2" customFormat="1" ht="16.5" customHeight="1">
      <c r="A170" s="40"/>
      <c r="B170" s="41"/>
      <c r="C170" s="257" t="s">
        <v>457</v>
      </c>
      <c r="D170" s="257" t="s">
        <v>261</v>
      </c>
      <c r="E170" s="258" t="s">
        <v>3087</v>
      </c>
      <c r="F170" s="259" t="s">
        <v>3088</v>
      </c>
      <c r="G170" s="260" t="s">
        <v>249</v>
      </c>
      <c r="H170" s="261">
        <v>200</v>
      </c>
      <c r="I170" s="262"/>
      <c r="J170" s="263">
        <f>ROUND(I170*H170,2)</f>
        <v>0</v>
      </c>
      <c r="K170" s="259" t="s">
        <v>19</v>
      </c>
      <c r="L170" s="264"/>
      <c r="M170" s="265" t="s">
        <v>19</v>
      </c>
      <c r="N170" s="266" t="s">
        <v>41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216</v>
      </c>
      <c r="AT170" s="217" t="s">
        <v>261</v>
      </c>
      <c r="AU170" s="217" t="s">
        <v>80</v>
      </c>
      <c r="AY170" s="19" t="s">
        <v>158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78</v>
      </c>
      <c r="BK170" s="218">
        <f>ROUND(I170*H170,2)</f>
        <v>0</v>
      </c>
      <c r="BL170" s="19" t="s">
        <v>165</v>
      </c>
      <c r="BM170" s="217" t="s">
        <v>259</v>
      </c>
    </row>
    <row r="171" s="2" customFormat="1" ht="16.5" customHeight="1">
      <c r="A171" s="40"/>
      <c r="B171" s="41"/>
      <c r="C171" s="257" t="s">
        <v>465</v>
      </c>
      <c r="D171" s="257" t="s">
        <v>261</v>
      </c>
      <c r="E171" s="258" t="s">
        <v>3089</v>
      </c>
      <c r="F171" s="259" t="s">
        <v>3090</v>
      </c>
      <c r="G171" s="260" t="s">
        <v>249</v>
      </c>
      <c r="H171" s="261">
        <v>900</v>
      </c>
      <c r="I171" s="262"/>
      <c r="J171" s="263">
        <f>ROUND(I171*H171,2)</f>
        <v>0</v>
      </c>
      <c r="K171" s="259" t="s">
        <v>19</v>
      </c>
      <c r="L171" s="264"/>
      <c r="M171" s="265" t="s">
        <v>19</v>
      </c>
      <c r="N171" s="266" t="s">
        <v>41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216</v>
      </c>
      <c r="AT171" s="217" t="s">
        <v>261</v>
      </c>
      <c r="AU171" s="217" t="s">
        <v>80</v>
      </c>
      <c r="AY171" s="19" t="s">
        <v>158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165</v>
      </c>
      <c r="BM171" s="217" t="s">
        <v>733</v>
      </c>
    </row>
    <row r="172" s="2" customFormat="1" ht="24.15" customHeight="1">
      <c r="A172" s="40"/>
      <c r="B172" s="41"/>
      <c r="C172" s="257" t="s">
        <v>472</v>
      </c>
      <c r="D172" s="257" t="s">
        <v>261</v>
      </c>
      <c r="E172" s="258" t="s">
        <v>3091</v>
      </c>
      <c r="F172" s="259" t="s">
        <v>3092</v>
      </c>
      <c r="G172" s="260" t="s">
        <v>249</v>
      </c>
      <c r="H172" s="261">
        <v>600</v>
      </c>
      <c r="I172" s="262"/>
      <c r="J172" s="263">
        <f>ROUND(I172*H172,2)</f>
        <v>0</v>
      </c>
      <c r="K172" s="259" t="s">
        <v>164</v>
      </c>
      <c r="L172" s="264"/>
      <c r="M172" s="265" t="s">
        <v>19</v>
      </c>
      <c r="N172" s="266" t="s">
        <v>41</v>
      </c>
      <c r="O172" s="86"/>
      <c r="P172" s="215">
        <f>O172*H172</f>
        <v>0</v>
      </c>
      <c r="Q172" s="215">
        <v>6.0000000000000002E-05</v>
      </c>
      <c r="R172" s="215">
        <f>Q172*H172</f>
        <v>0.036000000000000004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216</v>
      </c>
      <c r="AT172" s="217" t="s">
        <v>261</v>
      </c>
      <c r="AU172" s="217" t="s">
        <v>80</v>
      </c>
      <c r="AY172" s="19" t="s">
        <v>158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165</v>
      </c>
      <c r="BM172" s="217" t="s">
        <v>745</v>
      </c>
    </row>
    <row r="173" s="2" customFormat="1" ht="24.15" customHeight="1">
      <c r="A173" s="40"/>
      <c r="B173" s="41"/>
      <c r="C173" s="257" t="s">
        <v>479</v>
      </c>
      <c r="D173" s="257" t="s">
        <v>261</v>
      </c>
      <c r="E173" s="258" t="s">
        <v>3093</v>
      </c>
      <c r="F173" s="259" t="s">
        <v>3094</v>
      </c>
      <c r="G173" s="260" t="s">
        <v>249</v>
      </c>
      <c r="H173" s="261">
        <v>120</v>
      </c>
      <c r="I173" s="262"/>
      <c r="J173" s="263">
        <f>ROUND(I173*H173,2)</f>
        <v>0</v>
      </c>
      <c r="K173" s="259" t="s">
        <v>164</v>
      </c>
      <c r="L173" s="264"/>
      <c r="M173" s="265" t="s">
        <v>19</v>
      </c>
      <c r="N173" s="266" t="s">
        <v>41</v>
      </c>
      <c r="O173" s="86"/>
      <c r="P173" s="215">
        <f>O173*H173</f>
        <v>0</v>
      </c>
      <c r="Q173" s="215">
        <v>9.0000000000000006E-05</v>
      </c>
      <c r="R173" s="215">
        <f>Q173*H173</f>
        <v>0.010800000000000001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216</v>
      </c>
      <c r="AT173" s="217" t="s">
        <v>261</v>
      </c>
      <c r="AU173" s="217" t="s">
        <v>80</v>
      </c>
      <c r="AY173" s="19" t="s">
        <v>158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78</v>
      </c>
      <c r="BK173" s="218">
        <f>ROUND(I173*H173,2)</f>
        <v>0</v>
      </c>
      <c r="BL173" s="19" t="s">
        <v>165</v>
      </c>
      <c r="BM173" s="217" t="s">
        <v>758</v>
      </c>
    </row>
    <row r="174" s="2" customFormat="1" ht="16.5" customHeight="1">
      <c r="A174" s="40"/>
      <c r="B174" s="41"/>
      <c r="C174" s="257" t="s">
        <v>485</v>
      </c>
      <c r="D174" s="257" t="s">
        <v>261</v>
      </c>
      <c r="E174" s="258" t="s">
        <v>3095</v>
      </c>
      <c r="F174" s="259" t="s">
        <v>3096</v>
      </c>
      <c r="G174" s="260" t="s">
        <v>249</v>
      </c>
      <c r="H174" s="261">
        <v>30</v>
      </c>
      <c r="I174" s="262"/>
      <c r="J174" s="263">
        <f>ROUND(I174*H174,2)</f>
        <v>0</v>
      </c>
      <c r="K174" s="259" t="s">
        <v>19</v>
      </c>
      <c r="L174" s="264"/>
      <c r="M174" s="265" t="s">
        <v>19</v>
      </c>
      <c r="N174" s="266" t="s">
        <v>41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216</v>
      </c>
      <c r="AT174" s="217" t="s">
        <v>261</v>
      </c>
      <c r="AU174" s="217" t="s">
        <v>80</v>
      </c>
      <c r="AY174" s="19" t="s">
        <v>158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78</v>
      </c>
      <c r="BK174" s="218">
        <f>ROUND(I174*H174,2)</f>
        <v>0</v>
      </c>
      <c r="BL174" s="19" t="s">
        <v>165</v>
      </c>
      <c r="BM174" s="217" t="s">
        <v>773</v>
      </c>
    </row>
    <row r="175" s="2" customFormat="1" ht="16.5" customHeight="1">
      <c r="A175" s="40"/>
      <c r="B175" s="41"/>
      <c r="C175" s="257" t="s">
        <v>493</v>
      </c>
      <c r="D175" s="257" t="s">
        <v>261</v>
      </c>
      <c r="E175" s="258" t="s">
        <v>3097</v>
      </c>
      <c r="F175" s="259" t="s">
        <v>3098</v>
      </c>
      <c r="G175" s="260" t="s">
        <v>249</v>
      </c>
      <c r="H175" s="261">
        <v>60</v>
      </c>
      <c r="I175" s="262"/>
      <c r="J175" s="263">
        <f>ROUND(I175*H175,2)</f>
        <v>0</v>
      </c>
      <c r="K175" s="259" t="s">
        <v>19</v>
      </c>
      <c r="L175" s="264"/>
      <c r="M175" s="265" t="s">
        <v>19</v>
      </c>
      <c r="N175" s="266" t="s">
        <v>41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216</v>
      </c>
      <c r="AT175" s="217" t="s">
        <v>261</v>
      </c>
      <c r="AU175" s="217" t="s">
        <v>80</v>
      </c>
      <c r="AY175" s="19" t="s">
        <v>158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165</v>
      </c>
      <c r="BM175" s="217" t="s">
        <v>785</v>
      </c>
    </row>
    <row r="176" s="2" customFormat="1" ht="16.5" customHeight="1">
      <c r="A176" s="40"/>
      <c r="B176" s="41"/>
      <c r="C176" s="206" t="s">
        <v>403</v>
      </c>
      <c r="D176" s="206" t="s">
        <v>160</v>
      </c>
      <c r="E176" s="207" t="s">
        <v>3099</v>
      </c>
      <c r="F176" s="208" t="s">
        <v>3100</v>
      </c>
      <c r="G176" s="209" t="s">
        <v>369</v>
      </c>
      <c r="H176" s="210">
        <v>45</v>
      </c>
      <c r="I176" s="211"/>
      <c r="J176" s="212">
        <f>ROUND(I176*H176,2)</f>
        <v>0</v>
      </c>
      <c r="K176" s="208" t="s">
        <v>19</v>
      </c>
      <c r="L176" s="46"/>
      <c r="M176" s="213" t="s">
        <v>19</v>
      </c>
      <c r="N176" s="214" t="s">
        <v>41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165</v>
      </c>
      <c r="AT176" s="217" t="s">
        <v>160</v>
      </c>
      <c r="AU176" s="217" t="s">
        <v>80</v>
      </c>
      <c r="AY176" s="19" t="s">
        <v>158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78</v>
      </c>
      <c r="BK176" s="218">
        <f>ROUND(I176*H176,2)</f>
        <v>0</v>
      </c>
      <c r="BL176" s="19" t="s">
        <v>165</v>
      </c>
      <c r="BM176" s="217" t="s">
        <v>816</v>
      </c>
    </row>
    <row r="177" s="2" customFormat="1" ht="16.5" customHeight="1">
      <c r="A177" s="40"/>
      <c r="B177" s="41"/>
      <c r="C177" s="257" t="s">
        <v>504</v>
      </c>
      <c r="D177" s="257" t="s">
        <v>261</v>
      </c>
      <c r="E177" s="258" t="s">
        <v>3101</v>
      </c>
      <c r="F177" s="259" t="s">
        <v>3102</v>
      </c>
      <c r="G177" s="260" t="s">
        <v>369</v>
      </c>
      <c r="H177" s="261">
        <v>20</v>
      </c>
      <c r="I177" s="262"/>
      <c r="J177" s="263">
        <f>ROUND(I177*H177,2)</f>
        <v>0</v>
      </c>
      <c r="K177" s="259" t="s">
        <v>19</v>
      </c>
      <c r="L177" s="264"/>
      <c r="M177" s="265" t="s">
        <v>19</v>
      </c>
      <c r="N177" s="266" t="s">
        <v>41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216</v>
      </c>
      <c r="AT177" s="217" t="s">
        <v>261</v>
      </c>
      <c r="AU177" s="217" t="s">
        <v>80</v>
      </c>
      <c r="AY177" s="19" t="s">
        <v>158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78</v>
      </c>
      <c r="BK177" s="218">
        <f>ROUND(I177*H177,2)</f>
        <v>0</v>
      </c>
      <c r="BL177" s="19" t="s">
        <v>165</v>
      </c>
      <c r="BM177" s="217" t="s">
        <v>836</v>
      </c>
    </row>
    <row r="178" s="2" customFormat="1" ht="16.5" customHeight="1">
      <c r="A178" s="40"/>
      <c r="B178" s="41"/>
      <c r="C178" s="257" t="s">
        <v>510</v>
      </c>
      <c r="D178" s="257" t="s">
        <v>261</v>
      </c>
      <c r="E178" s="258" t="s">
        <v>3103</v>
      </c>
      <c r="F178" s="259" t="s">
        <v>3104</v>
      </c>
      <c r="G178" s="260" t="s">
        <v>369</v>
      </c>
      <c r="H178" s="261">
        <v>20</v>
      </c>
      <c r="I178" s="262"/>
      <c r="J178" s="263">
        <f>ROUND(I178*H178,2)</f>
        <v>0</v>
      </c>
      <c r="K178" s="259" t="s">
        <v>19</v>
      </c>
      <c r="L178" s="264"/>
      <c r="M178" s="265" t="s">
        <v>19</v>
      </c>
      <c r="N178" s="266" t="s">
        <v>41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216</v>
      </c>
      <c r="AT178" s="217" t="s">
        <v>261</v>
      </c>
      <c r="AU178" s="217" t="s">
        <v>80</v>
      </c>
      <c r="AY178" s="19" t="s">
        <v>158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165</v>
      </c>
      <c r="BM178" s="217" t="s">
        <v>885</v>
      </c>
    </row>
    <row r="179" s="2" customFormat="1" ht="16.5" customHeight="1">
      <c r="A179" s="40"/>
      <c r="B179" s="41"/>
      <c r="C179" s="257" t="s">
        <v>515</v>
      </c>
      <c r="D179" s="257" t="s">
        <v>261</v>
      </c>
      <c r="E179" s="258" t="s">
        <v>3105</v>
      </c>
      <c r="F179" s="259" t="s">
        <v>3106</v>
      </c>
      <c r="G179" s="260" t="s">
        <v>369</v>
      </c>
      <c r="H179" s="261">
        <v>5</v>
      </c>
      <c r="I179" s="262"/>
      <c r="J179" s="263">
        <f>ROUND(I179*H179,2)</f>
        <v>0</v>
      </c>
      <c r="K179" s="259" t="s">
        <v>19</v>
      </c>
      <c r="L179" s="264"/>
      <c r="M179" s="265" t="s">
        <v>19</v>
      </c>
      <c r="N179" s="266" t="s">
        <v>41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216</v>
      </c>
      <c r="AT179" s="217" t="s">
        <v>261</v>
      </c>
      <c r="AU179" s="217" t="s">
        <v>80</v>
      </c>
      <c r="AY179" s="19" t="s">
        <v>158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78</v>
      </c>
      <c r="BK179" s="218">
        <f>ROUND(I179*H179,2)</f>
        <v>0</v>
      </c>
      <c r="BL179" s="19" t="s">
        <v>165</v>
      </c>
      <c r="BM179" s="217" t="s">
        <v>900</v>
      </c>
    </row>
    <row r="180" s="12" customFormat="1" ht="22.8" customHeight="1">
      <c r="A180" s="12"/>
      <c r="B180" s="190"/>
      <c r="C180" s="191"/>
      <c r="D180" s="192" t="s">
        <v>69</v>
      </c>
      <c r="E180" s="204" t="s">
        <v>3107</v>
      </c>
      <c r="F180" s="204" t="s">
        <v>3108</v>
      </c>
      <c r="G180" s="191"/>
      <c r="H180" s="191"/>
      <c r="I180" s="194"/>
      <c r="J180" s="205">
        <f>BK180</f>
        <v>0</v>
      </c>
      <c r="K180" s="191"/>
      <c r="L180" s="196"/>
      <c r="M180" s="197"/>
      <c r="N180" s="198"/>
      <c r="O180" s="198"/>
      <c r="P180" s="199">
        <f>SUM(P181:P199)</f>
        <v>0</v>
      </c>
      <c r="Q180" s="198"/>
      <c r="R180" s="199">
        <f>SUM(R181:R199)</f>
        <v>0.047956000000000006</v>
      </c>
      <c r="S180" s="198"/>
      <c r="T180" s="200">
        <f>SUM(T181:T199)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1" t="s">
        <v>78</v>
      </c>
      <c r="AT180" s="202" t="s">
        <v>69</v>
      </c>
      <c r="AU180" s="202" t="s">
        <v>78</v>
      </c>
      <c r="AY180" s="201" t="s">
        <v>158</v>
      </c>
      <c r="BK180" s="203">
        <f>SUM(BK181:BK199)</f>
        <v>0</v>
      </c>
    </row>
    <row r="181" s="2" customFormat="1" ht="16.5" customHeight="1">
      <c r="A181" s="40"/>
      <c r="B181" s="41"/>
      <c r="C181" s="206" t="s">
        <v>471</v>
      </c>
      <c r="D181" s="206" t="s">
        <v>160</v>
      </c>
      <c r="E181" s="207" t="s">
        <v>3109</v>
      </c>
      <c r="F181" s="208" t="s">
        <v>3110</v>
      </c>
      <c r="G181" s="209" t="s">
        <v>249</v>
      </c>
      <c r="H181" s="210">
        <v>600</v>
      </c>
      <c r="I181" s="211"/>
      <c r="J181" s="212">
        <f>ROUND(I181*H181,2)</f>
        <v>0</v>
      </c>
      <c r="K181" s="208" t="s">
        <v>164</v>
      </c>
      <c r="L181" s="46"/>
      <c r="M181" s="213" t="s">
        <v>19</v>
      </c>
      <c r="N181" s="214" t="s">
        <v>41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165</v>
      </c>
      <c r="AT181" s="217" t="s">
        <v>160</v>
      </c>
      <c r="AU181" s="217" t="s">
        <v>80</v>
      </c>
      <c r="AY181" s="19" t="s">
        <v>158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165</v>
      </c>
      <c r="BM181" s="217" t="s">
        <v>914</v>
      </c>
    </row>
    <row r="182" s="2" customFormat="1">
      <c r="A182" s="40"/>
      <c r="B182" s="41"/>
      <c r="C182" s="42"/>
      <c r="D182" s="219" t="s">
        <v>167</v>
      </c>
      <c r="E182" s="42"/>
      <c r="F182" s="220" t="s">
        <v>3111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167</v>
      </c>
      <c r="AU182" s="19" t="s">
        <v>80</v>
      </c>
    </row>
    <row r="183" s="2" customFormat="1" ht="16.5" customHeight="1">
      <c r="A183" s="40"/>
      <c r="B183" s="41"/>
      <c r="C183" s="257" t="s">
        <v>525</v>
      </c>
      <c r="D183" s="257" t="s">
        <v>261</v>
      </c>
      <c r="E183" s="258" t="s">
        <v>3112</v>
      </c>
      <c r="F183" s="259" t="s">
        <v>3113</v>
      </c>
      <c r="G183" s="260" t="s">
        <v>249</v>
      </c>
      <c r="H183" s="261">
        <v>200</v>
      </c>
      <c r="I183" s="262"/>
      <c r="J183" s="263">
        <f>ROUND(I183*H183,2)</f>
        <v>0</v>
      </c>
      <c r="K183" s="259" t="s">
        <v>164</v>
      </c>
      <c r="L183" s="264"/>
      <c r="M183" s="265" t="s">
        <v>19</v>
      </c>
      <c r="N183" s="266" t="s">
        <v>41</v>
      </c>
      <c r="O183" s="86"/>
      <c r="P183" s="215">
        <f>O183*H183</f>
        <v>0</v>
      </c>
      <c r="Q183" s="215">
        <v>6.9999999999999994E-05</v>
      </c>
      <c r="R183" s="215">
        <f>Q183*H183</f>
        <v>0.013999999999999999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216</v>
      </c>
      <c r="AT183" s="217" t="s">
        <v>261</v>
      </c>
      <c r="AU183" s="217" t="s">
        <v>80</v>
      </c>
      <c r="AY183" s="19" t="s">
        <v>158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78</v>
      </c>
      <c r="BK183" s="218">
        <f>ROUND(I183*H183,2)</f>
        <v>0</v>
      </c>
      <c r="BL183" s="19" t="s">
        <v>165</v>
      </c>
      <c r="BM183" s="217" t="s">
        <v>928</v>
      </c>
    </row>
    <row r="184" s="2" customFormat="1" ht="16.5" customHeight="1">
      <c r="A184" s="40"/>
      <c r="B184" s="41"/>
      <c r="C184" s="257" t="s">
        <v>533</v>
      </c>
      <c r="D184" s="257" t="s">
        <v>261</v>
      </c>
      <c r="E184" s="258" t="s">
        <v>3114</v>
      </c>
      <c r="F184" s="259" t="s">
        <v>3115</v>
      </c>
      <c r="G184" s="260" t="s">
        <v>249</v>
      </c>
      <c r="H184" s="261">
        <v>100</v>
      </c>
      <c r="I184" s="262"/>
      <c r="J184" s="263">
        <f>ROUND(I184*H184,2)</f>
        <v>0</v>
      </c>
      <c r="K184" s="259" t="s">
        <v>164</v>
      </c>
      <c r="L184" s="264"/>
      <c r="M184" s="265" t="s">
        <v>19</v>
      </c>
      <c r="N184" s="266" t="s">
        <v>41</v>
      </c>
      <c r="O184" s="86"/>
      <c r="P184" s="215">
        <f>O184*H184</f>
        <v>0</v>
      </c>
      <c r="Q184" s="215">
        <v>0.00012</v>
      </c>
      <c r="R184" s="215">
        <f>Q184*H184</f>
        <v>0.012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216</v>
      </c>
      <c r="AT184" s="217" t="s">
        <v>261</v>
      </c>
      <c r="AU184" s="217" t="s">
        <v>80</v>
      </c>
      <c r="AY184" s="19" t="s">
        <v>158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78</v>
      </c>
      <c r="BK184" s="218">
        <f>ROUND(I184*H184,2)</f>
        <v>0</v>
      </c>
      <c r="BL184" s="19" t="s">
        <v>165</v>
      </c>
      <c r="BM184" s="217" t="s">
        <v>942</v>
      </c>
    </row>
    <row r="185" s="2" customFormat="1" ht="16.5" customHeight="1">
      <c r="A185" s="40"/>
      <c r="B185" s="41"/>
      <c r="C185" s="257" t="s">
        <v>538</v>
      </c>
      <c r="D185" s="257" t="s">
        <v>261</v>
      </c>
      <c r="E185" s="258" t="s">
        <v>3116</v>
      </c>
      <c r="F185" s="259" t="s">
        <v>3117</v>
      </c>
      <c r="G185" s="260" t="s">
        <v>249</v>
      </c>
      <c r="H185" s="261">
        <v>300</v>
      </c>
      <c r="I185" s="262"/>
      <c r="J185" s="263">
        <f>ROUND(I185*H185,2)</f>
        <v>0</v>
      </c>
      <c r="K185" s="259" t="s">
        <v>164</v>
      </c>
      <c r="L185" s="264"/>
      <c r="M185" s="265" t="s">
        <v>19</v>
      </c>
      <c r="N185" s="266" t="s">
        <v>41</v>
      </c>
      <c r="O185" s="86"/>
      <c r="P185" s="215">
        <f>O185*H185</f>
        <v>0</v>
      </c>
      <c r="Q185" s="215">
        <v>6.0000000000000002E-05</v>
      </c>
      <c r="R185" s="215">
        <f>Q185*H185</f>
        <v>0.018000000000000002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216</v>
      </c>
      <c r="AT185" s="217" t="s">
        <v>261</v>
      </c>
      <c r="AU185" s="217" t="s">
        <v>80</v>
      </c>
      <c r="AY185" s="19" t="s">
        <v>158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78</v>
      </c>
      <c r="BK185" s="218">
        <f>ROUND(I185*H185,2)</f>
        <v>0</v>
      </c>
      <c r="BL185" s="19" t="s">
        <v>165</v>
      </c>
      <c r="BM185" s="217" t="s">
        <v>954</v>
      </c>
    </row>
    <row r="186" s="2" customFormat="1" ht="16.5" customHeight="1">
      <c r="A186" s="40"/>
      <c r="B186" s="41"/>
      <c r="C186" s="206" t="s">
        <v>543</v>
      </c>
      <c r="D186" s="206" t="s">
        <v>160</v>
      </c>
      <c r="E186" s="207" t="s">
        <v>3118</v>
      </c>
      <c r="F186" s="208" t="s">
        <v>3119</v>
      </c>
      <c r="G186" s="209" t="s">
        <v>369</v>
      </c>
      <c r="H186" s="210">
        <v>30</v>
      </c>
      <c r="I186" s="211"/>
      <c r="J186" s="212">
        <f>ROUND(I186*H186,2)</f>
        <v>0</v>
      </c>
      <c r="K186" s="208" t="s">
        <v>164</v>
      </c>
      <c r="L186" s="46"/>
      <c r="M186" s="213" t="s">
        <v>19</v>
      </c>
      <c r="N186" s="214" t="s">
        <v>41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165</v>
      </c>
      <c r="AT186" s="217" t="s">
        <v>160</v>
      </c>
      <c r="AU186" s="217" t="s">
        <v>80</v>
      </c>
      <c r="AY186" s="19" t="s">
        <v>158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78</v>
      </c>
      <c r="BK186" s="218">
        <f>ROUND(I186*H186,2)</f>
        <v>0</v>
      </c>
      <c r="BL186" s="19" t="s">
        <v>165</v>
      </c>
      <c r="BM186" s="217" t="s">
        <v>964</v>
      </c>
    </row>
    <row r="187" s="2" customFormat="1">
      <c r="A187" s="40"/>
      <c r="B187" s="41"/>
      <c r="C187" s="42"/>
      <c r="D187" s="219" t="s">
        <v>167</v>
      </c>
      <c r="E187" s="42"/>
      <c r="F187" s="220" t="s">
        <v>3120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167</v>
      </c>
      <c r="AU187" s="19" t="s">
        <v>80</v>
      </c>
    </row>
    <row r="188" s="2" customFormat="1" ht="16.5" customHeight="1">
      <c r="A188" s="40"/>
      <c r="B188" s="41"/>
      <c r="C188" s="257" t="s">
        <v>548</v>
      </c>
      <c r="D188" s="257" t="s">
        <v>261</v>
      </c>
      <c r="E188" s="258" t="s">
        <v>3121</v>
      </c>
      <c r="F188" s="259" t="s">
        <v>3122</v>
      </c>
      <c r="G188" s="260" t="s">
        <v>369</v>
      </c>
      <c r="H188" s="261">
        <v>30</v>
      </c>
      <c r="I188" s="262"/>
      <c r="J188" s="263">
        <f>ROUND(I188*H188,2)</f>
        <v>0</v>
      </c>
      <c r="K188" s="259" t="s">
        <v>19</v>
      </c>
      <c r="L188" s="264"/>
      <c r="M188" s="265" t="s">
        <v>19</v>
      </c>
      <c r="N188" s="266" t="s">
        <v>41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216</v>
      </c>
      <c r="AT188" s="217" t="s">
        <v>261</v>
      </c>
      <c r="AU188" s="217" t="s">
        <v>80</v>
      </c>
      <c r="AY188" s="19" t="s">
        <v>158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78</v>
      </c>
      <c r="BK188" s="218">
        <f>ROUND(I188*H188,2)</f>
        <v>0</v>
      </c>
      <c r="BL188" s="19" t="s">
        <v>165</v>
      </c>
      <c r="BM188" s="217" t="s">
        <v>977</v>
      </c>
    </row>
    <row r="189" s="2" customFormat="1" ht="16.5" customHeight="1">
      <c r="A189" s="40"/>
      <c r="B189" s="41"/>
      <c r="C189" s="206" t="s">
        <v>553</v>
      </c>
      <c r="D189" s="206" t="s">
        <v>160</v>
      </c>
      <c r="E189" s="207" t="s">
        <v>3123</v>
      </c>
      <c r="F189" s="208" t="s">
        <v>3124</v>
      </c>
      <c r="G189" s="209" t="s">
        <v>369</v>
      </c>
      <c r="H189" s="210">
        <v>300</v>
      </c>
      <c r="I189" s="211"/>
      <c r="J189" s="212">
        <f>ROUND(I189*H189,2)</f>
        <v>0</v>
      </c>
      <c r="K189" s="208" t="s">
        <v>164</v>
      </c>
      <c r="L189" s="46"/>
      <c r="M189" s="213" t="s">
        <v>19</v>
      </c>
      <c r="N189" s="214" t="s">
        <v>41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165</v>
      </c>
      <c r="AT189" s="217" t="s">
        <v>160</v>
      </c>
      <c r="AU189" s="217" t="s">
        <v>80</v>
      </c>
      <c r="AY189" s="19" t="s">
        <v>158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78</v>
      </c>
      <c r="BK189" s="218">
        <f>ROUND(I189*H189,2)</f>
        <v>0</v>
      </c>
      <c r="BL189" s="19" t="s">
        <v>165</v>
      </c>
      <c r="BM189" s="217" t="s">
        <v>992</v>
      </c>
    </row>
    <row r="190" s="2" customFormat="1">
      <c r="A190" s="40"/>
      <c r="B190" s="41"/>
      <c r="C190" s="42"/>
      <c r="D190" s="219" t="s">
        <v>167</v>
      </c>
      <c r="E190" s="42"/>
      <c r="F190" s="220" t="s">
        <v>3125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167</v>
      </c>
      <c r="AU190" s="19" t="s">
        <v>80</v>
      </c>
    </row>
    <row r="191" s="2" customFormat="1" ht="16.5" customHeight="1">
      <c r="A191" s="40"/>
      <c r="B191" s="41"/>
      <c r="C191" s="257" t="s">
        <v>557</v>
      </c>
      <c r="D191" s="257" t="s">
        <v>261</v>
      </c>
      <c r="E191" s="258" t="s">
        <v>3126</v>
      </c>
      <c r="F191" s="259" t="s">
        <v>3127</v>
      </c>
      <c r="G191" s="260" t="s">
        <v>3128</v>
      </c>
      <c r="H191" s="261">
        <v>0.20000000000000001</v>
      </c>
      <c r="I191" s="262"/>
      <c r="J191" s="263">
        <f>ROUND(I191*H191,2)</f>
        <v>0</v>
      </c>
      <c r="K191" s="259" t="s">
        <v>164</v>
      </c>
      <c r="L191" s="264"/>
      <c r="M191" s="265" t="s">
        <v>19</v>
      </c>
      <c r="N191" s="266" t="s">
        <v>41</v>
      </c>
      <c r="O191" s="86"/>
      <c r="P191" s="215">
        <f>O191*H191</f>
        <v>0</v>
      </c>
      <c r="Q191" s="215">
        <v>0.0014</v>
      </c>
      <c r="R191" s="215">
        <f>Q191*H191</f>
        <v>0.00028000000000000003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216</v>
      </c>
      <c r="AT191" s="217" t="s">
        <v>261</v>
      </c>
      <c r="AU191" s="217" t="s">
        <v>80</v>
      </c>
      <c r="AY191" s="19" t="s">
        <v>158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78</v>
      </c>
      <c r="BK191" s="218">
        <f>ROUND(I191*H191,2)</f>
        <v>0</v>
      </c>
      <c r="BL191" s="19" t="s">
        <v>165</v>
      </c>
      <c r="BM191" s="217" t="s">
        <v>1002</v>
      </c>
    </row>
    <row r="192" s="2" customFormat="1" ht="16.5" customHeight="1">
      <c r="A192" s="40"/>
      <c r="B192" s="41"/>
      <c r="C192" s="257" t="s">
        <v>564</v>
      </c>
      <c r="D192" s="257" t="s">
        <v>261</v>
      </c>
      <c r="E192" s="258" t="s">
        <v>3129</v>
      </c>
      <c r="F192" s="259" t="s">
        <v>3130</v>
      </c>
      <c r="G192" s="260" t="s">
        <v>3128</v>
      </c>
      <c r="H192" s="261">
        <v>0.10000000000000001</v>
      </c>
      <c r="I192" s="262"/>
      <c r="J192" s="263">
        <f>ROUND(I192*H192,2)</f>
        <v>0</v>
      </c>
      <c r="K192" s="259" t="s">
        <v>164</v>
      </c>
      <c r="L192" s="264"/>
      <c r="M192" s="265" t="s">
        <v>19</v>
      </c>
      <c r="N192" s="266" t="s">
        <v>41</v>
      </c>
      <c r="O192" s="86"/>
      <c r="P192" s="215">
        <f>O192*H192</f>
        <v>0</v>
      </c>
      <c r="Q192" s="215">
        <v>0.0050200000000000002</v>
      </c>
      <c r="R192" s="215">
        <f>Q192*H192</f>
        <v>0.00050200000000000006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216</v>
      </c>
      <c r="AT192" s="217" t="s">
        <v>261</v>
      </c>
      <c r="AU192" s="217" t="s">
        <v>80</v>
      </c>
      <c r="AY192" s="19" t="s">
        <v>158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78</v>
      </c>
      <c r="BK192" s="218">
        <f>ROUND(I192*H192,2)</f>
        <v>0</v>
      </c>
      <c r="BL192" s="19" t="s">
        <v>165</v>
      </c>
      <c r="BM192" s="217" t="s">
        <v>1012</v>
      </c>
    </row>
    <row r="193" s="2" customFormat="1" ht="16.5" customHeight="1">
      <c r="A193" s="40"/>
      <c r="B193" s="41"/>
      <c r="C193" s="206" t="s">
        <v>569</v>
      </c>
      <c r="D193" s="206" t="s">
        <v>160</v>
      </c>
      <c r="E193" s="207" t="s">
        <v>3131</v>
      </c>
      <c r="F193" s="208" t="s">
        <v>3132</v>
      </c>
      <c r="G193" s="209" t="s">
        <v>249</v>
      </c>
      <c r="H193" s="210">
        <v>150</v>
      </c>
      <c r="I193" s="211"/>
      <c r="J193" s="212">
        <f>ROUND(I193*H193,2)</f>
        <v>0</v>
      </c>
      <c r="K193" s="208" t="s">
        <v>164</v>
      </c>
      <c r="L193" s="46"/>
      <c r="M193" s="213" t="s">
        <v>19</v>
      </c>
      <c r="N193" s="214" t="s">
        <v>41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165</v>
      </c>
      <c r="AT193" s="217" t="s">
        <v>160</v>
      </c>
      <c r="AU193" s="217" t="s">
        <v>80</v>
      </c>
      <c r="AY193" s="19" t="s">
        <v>158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78</v>
      </c>
      <c r="BK193" s="218">
        <f>ROUND(I193*H193,2)</f>
        <v>0</v>
      </c>
      <c r="BL193" s="19" t="s">
        <v>165</v>
      </c>
      <c r="BM193" s="217" t="s">
        <v>1022</v>
      </c>
    </row>
    <row r="194" s="2" customFormat="1">
      <c r="A194" s="40"/>
      <c r="B194" s="41"/>
      <c r="C194" s="42"/>
      <c r="D194" s="219" t="s">
        <v>167</v>
      </c>
      <c r="E194" s="42"/>
      <c r="F194" s="220" t="s">
        <v>3133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167</v>
      </c>
      <c r="AU194" s="19" t="s">
        <v>80</v>
      </c>
    </row>
    <row r="195" s="2" customFormat="1" ht="16.5" customHeight="1">
      <c r="A195" s="40"/>
      <c r="B195" s="41"/>
      <c r="C195" s="206" t="s">
        <v>574</v>
      </c>
      <c r="D195" s="206" t="s">
        <v>160</v>
      </c>
      <c r="E195" s="207" t="s">
        <v>3134</v>
      </c>
      <c r="F195" s="208" t="s">
        <v>3135</v>
      </c>
      <c r="G195" s="209" t="s">
        <v>369</v>
      </c>
      <c r="H195" s="210">
        <v>6</v>
      </c>
      <c r="I195" s="211"/>
      <c r="J195" s="212">
        <f>ROUND(I195*H195,2)</f>
        <v>0</v>
      </c>
      <c r="K195" s="208" t="s">
        <v>164</v>
      </c>
      <c r="L195" s="46"/>
      <c r="M195" s="213" t="s">
        <v>19</v>
      </c>
      <c r="N195" s="214" t="s">
        <v>41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165</v>
      </c>
      <c r="AT195" s="217" t="s">
        <v>160</v>
      </c>
      <c r="AU195" s="217" t="s">
        <v>80</v>
      </c>
      <c r="AY195" s="19" t="s">
        <v>158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78</v>
      </c>
      <c r="BK195" s="218">
        <f>ROUND(I195*H195,2)</f>
        <v>0</v>
      </c>
      <c r="BL195" s="19" t="s">
        <v>165</v>
      </c>
      <c r="BM195" s="217" t="s">
        <v>1030</v>
      </c>
    </row>
    <row r="196" s="2" customFormat="1">
      <c r="A196" s="40"/>
      <c r="B196" s="41"/>
      <c r="C196" s="42"/>
      <c r="D196" s="219" t="s">
        <v>167</v>
      </c>
      <c r="E196" s="42"/>
      <c r="F196" s="220" t="s">
        <v>3136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167</v>
      </c>
      <c r="AU196" s="19" t="s">
        <v>80</v>
      </c>
    </row>
    <row r="197" s="2" customFormat="1" ht="16.5" customHeight="1">
      <c r="A197" s="40"/>
      <c r="B197" s="41"/>
      <c r="C197" s="257" t="s">
        <v>580</v>
      </c>
      <c r="D197" s="257" t="s">
        <v>261</v>
      </c>
      <c r="E197" s="258" t="s">
        <v>3137</v>
      </c>
      <c r="F197" s="259" t="s">
        <v>3138</v>
      </c>
      <c r="G197" s="260" t="s">
        <v>369</v>
      </c>
      <c r="H197" s="261">
        <v>6</v>
      </c>
      <c r="I197" s="262"/>
      <c r="J197" s="263">
        <f>ROUND(I197*H197,2)</f>
        <v>0</v>
      </c>
      <c r="K197" s="259" t="s">
        <v>19</v>
      </c>
      <c r="L197" s="264"/>
      <c r="M197" s="265" t="s">
        <v>19</v>
      </c>
      <c r="N197" s="266" t="s">
        <v>41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216</v>
      </c>
      <c r="AT197" s="217" t="s">
        <v>261</v>
      </c>
      <c r="AU197" s="217" t="s">
        <v>80</v>
      </c>
      <c r="AY197" s="19" t="s">
        <v>158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78</v>
      </c>
      <c r="BK197" s="218">
        <f>ROUND(I197*H197,2)</f>
        <v>0</v>
      </c>
      <c r="BL197" s="19" t="s">
        <v>165</v>
      </c>
      <c r="BM197" s="217" t="s">
        <v>1040</v>
      </c>
    </row>
    <row r="198" s="2" customFormat="1" ht="24.15" customHeight="1">
      <c r="A198" s="40"/>
      <c r="B198" s="41"/>
      <c r="C198" s="206" t="s">
        <v>586</v>
      </c>
      <c r="D198" s="206" t="s">
        <v>160</v>
      </c>
      <c r="E198" s="207" t="s">
        <v>3139</v>
      </c>
      <c r="F198" s="208" t="s">
        <v>3140</v>
      </c>
      <c r="G198" s="209" t="s">
        <v>369</v>
      </c>
      <c r="H198" s="210">
        <v>300</v>
      </c>
      <c r="I198" s="211"/>
      <c r="J198" s="212">
        <f>ROUND(I198*H198,2)</f>
        <v>0</v>
      </c>
      <c r="K198" s="208" t="s">
        <v>164</v>
      </c>
      <c r="L198" s="46"/>
      <c r="M198" s="213" t="s">
        <v>19</v>
      </c>
      <c r="N198" s="214" t="s">
        <v>41</v>
      </c>
      <c r="O198" s="86"/>
      <c r="P198" s="215">
        <f>O198*H198</f>
        <v>0</v>
      </c>
      <c r="Q198" s="215">
        <v>1.058E-05</v>
      </c>
      <c r="R198" s="215">
        <f>Q198*H198</f>
        <v>0.0031740000000000002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165</v>
      </c>
      <c r="AT198" s="217" t="s">
        <v>160</v>
      </c>
      <c r="AU198" s="217" t="s">
        <v>80</v>
      </c>
      <c r="AY198" s="19" t="s">
        <v>158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78</v>
      </c>
      <c r="BK198" s="218">
        <f>ROUND(I198*H198,2)</f>
        <v>0</v>
      </c>
      <c r="BL198" s="19" t="s">
        <v>165</v>
      </c>
      <c r="BM198" s="217" t="s">
        <v>1052</v>
      </c>
    </row>
    <row r="199" s="2" customFormat="1">
      <c r="A199" s="40"/>
      <c r="B199" s="41"/>
      <c r="C199" s="42"/>
      <c r="D199" s="219" t="s">
        <v>167</v>
      </c>
      <c r="E199" s="42"/>
      <c r="F199" s="220" t="s">
        <v>3141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167</v>
      </c>
      <c r="AU199" s="19" t="s">
        <v>80</v>
      </c>
    </row>
    <row r="200" s="12" customFormat="1" ht="22.8" customHeight="1">
      <c r="A200" s="12"/>
      <c r="B200" s="190"/>
      <c r="C200" s="191"/>
      <c r="D200" s="192" t="s">
        <v>69</v>
      </c>
      <c r="E200" s="204" t="s">
        <v>3067</v>
      </c>
      <c r="F200" s="204" t="s">
        <v>19</v>
      </c>
      <c r="G200" s="191"/>
      <c r="H200" s="191"/>
      <c r="I200" s="194"/>
      <c r="J200" s="205">
        <f>BK200</f>
        <v>0</v>
      </c>
      <c r="K200" s="191"/>
      <c r="L200" s="196"/>
      <c r="M200" s="197"/>
      <c r="N200" s="198"/>
      <c r="O200" s="198"/>
      <c r="P200" s="199">
        <v>0</v>
      </c>
      <c r="Q200" s="198"/>
      <c r="R200" s="199">
        <v>0</v>
      </c>
      <c r="S200" s="198"/>
      <c r="T200" s="200"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1" t="s">
        <v>78</v>
      </c>
      <c r="AT200" s="202" t="s">
        <v>69</v>
      </c>
      <c r="AU200" s="202" t="s">
        <v>78</v>
      </c>
      <c r="AY200" s="201" t="s">
        <v>158</v>
      </c>
      <c r="BK200" s="203">
        <v>0</v>
      </c>
    </row>
    <row r="201" s="12" customFormat="1" ht="22.8" customHeight="1">
      <c r="A201" s="12"/>
      <c r="B201" s="190"/>
      <c r="C201" s="191"/>
      <c r="D201" s="192" t="s">
        <v>69</v>
      </c>
      <c r="E201" s="204" t="s">
        <v>3142</v>
      </c>
      <c r="F201" s="204" t="s">
        <v>3143</v>
      </c>
      <c r="G201" s="191"/>
      <c r="H201" s="191"/>
      <c r="I201" s="194"/>
      <c r="J201" s="205">
        <f>BK201</f>
        <v>0</v>
      </c>
      <c r="K201" s="191"/>
      <c r="L201" s="196"/>
      <c r="M201" s="197"/>
      <c r="N201" s="198"/>
      <c r="O201" s="198"/>
      <c r="P201" s="199">
        <f>SUM(P202:P217)</f>
        <v>0</v>
      </c>
      <c r="Q201" s="198"/>
      <c r="R201" s="199">
        <f>SUM(R202:R217)</f>
        <v>0</v>
      </c>
      <c r="S201" s="198"/>
      <c r="T201" s="200">
        <f>SUM(T202:T217)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1" t="s">
        <v>78</v>
      </c>
      <c r="AT201" s="202" t="s">
        <v>69</v>
      </c>
      <c r="AU201" s="202" t="s">
        <v>78</v>
      </c>
      <c r="AY201" s="201" t="s">
        <v>158</v>
      </c>
      <c r="BK201" s="203">
        <f>SUM(BK202:BK217)</f>
        <v>0</v>
      </c>
    </row>
    <row r="202" s="2" customFormat="1" ht="16.5" customHeight="1">
      <c r="A202" s="40"/>
      <c r="B202" s="41"/>
      <c r="C202" s="206" t="s">
        <v>595</v>
      </c>
      <c r="D202" s="206" t="s">
        <v>160</v>
      </c>
      <c r="E202" s="207" t="s">
        <v>3144</v>
      </c>
      <c r="F202" s="208" t="s">
        <v>3145</v>
      </c>
      <c r="G202" s="209" t="s">
        <v>369</v>
      </c>
      <c r="H202" s="210">
        <v>4</v>
      </c>
      <c r="I202" s="211"/>
      <c r="J202" s="212">
        <f>ROUND(I202*H202,2)</f>
        <v>0</v>
      </c>
      <c r="K202" s="208" t="s">
        <v>164</v>
      </c>
      <c r="L202" s="46"/>
      <c r="M202" s="213" t="s">
        <v>19</v>
      </c>
      <c r="N202" s="214" t="s">
        <v>41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165</v>
      </c>
      <c r="AT202" s="217" t="s">
        <v>160</v>
      </c>
      <c r="AU202" s="217" t="s">
        <v>80</v>
      </c>
      <c r="AY202" s="19" t="s">
        <v>158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78</v>
      </c>
      <c r="BK202" s="218">
        <f>ROUND(I202*H202,2)</f>
        <v>0</v>
      </c>
      <c r="BL202" s="19" t="s">
        <v>165</v>
      </c>
      <c r="BM202" s="217" t="s">
        <v>1066</v>
      </c>
    </row>
    <row r="203" s="2" customFormat="1">
      <c r="A203" s="40"/>
      <c r="B203" s="41"/>
      <c r="C203" s="42"/>
      <c r="D203" s="219" t="s">
        <v>167</v>
      </c>
      <c r="E203" s="42"/>
      <c r="F203" s="220" t="s">
        <v>3146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167</v>
      </c>
      <c r="AU203" s="19" t="s">
        <v>80</v>
      </c>
    </row>
    <row r="204" s="2" customFormat="1" ht="21.75" customHeight="1">
      <c r="A204" s="40"/>
      <c r="B204" s="41"/>
      <c r="C204" s="257" t="s">
        <v>602</v>
      </c>
      <c r="D204" s="257" t="s">
        <v>261</v>
      </c>
      <c r="E204" s="258" t="s">
        <v>3147</v>
      </c>
      <c r="F204" s="259" t="s">
        <v>3148</v>
      </c>
      <c r="G204" s="260" t="s">
        <v>369</v>
      </c>
      <c r="H204" s="261">
        <v>4</v>
      </c>
      <c r="I204" s="262"/>
      <c r="J204" s="263">
        <f>ROUND(I204*H204,2)</f>
        <v>0</v>
      </c>
      <c r="K204" s="259" t="s">
        <v>19</v>
      </c>
      <c r="L204" s="264"/>
      <c r="M204" s="265" t="s">
        <v>19</v>
      </c>
      <c r="N204" s="266" t="s">
        <v>41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216</v>
      </c>
      <c r="AT204" s="217" t="s">
        <v>261</v>
      </c>
      <c r="AU204" s="217" t="s">
        <v>80</v>
      </c>
      <c r="AY204" s="19" t="s">
        <v>158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78</v>
      </c>
      <c r="BK204" s="218">
        <f>ROUND(I204*H204,2)</f>
        <v>0</v>
      </c>
      <c r="BL204" s="19" t="s">
        <v>165</v>
      </c>
      <c r="BM204" s="217" t="s">
        <v>1079</v>
      </c>
    </row>
    <row r="205" s="2" customFormat="1" ht="16.5" customHeight="1">
      <c r="A205" s="40"/>
      <c r="B205" s="41"/>
      <c r="C205" s="206" t="s">
        <v>611</v>
      </c>
      <c r="D205" s="206" t="s">
        <v>160</v>
      </c>
      <c r="E205" s="207" t="s">
        <v>3149</v>
      </c>
      <c r="F205" s="208" t="s">
        <v>3150</v>
      </c>
      <c r="G205" s="209" t="s">
        <v>369</v>
      </c>
      <c r="H205" s="210">
        <v>4</v>
      </c>
      <c r="I205" s="211"/>
      <c r="J205" s="212">
        <f>ROUND(I205*H205,2)</f>
        <v>0</v>
      </c>
      <c r="K205" s="208" t="s">
        <v>164</v>
      </c>
      <c r="L205" s="46"/>
      <c r="M205" s="213" t="s">
        <v>19</v>
      </c>
      <c r="N205" s="214" t="s">
        <v>41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165</v>
      </c>
      <c r="AT205" s="217" t="s">
        <v>160</v>
      </c>
      <c r="AU205" s="217" t="s">
        <v>80</v>
      </c>
      <c r="AY205" s="19" t="s">
        <v>158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78</v>
      </c>
      <c r="BK205" s="218">
        <f>ROUND(I205*H205,2)</f>
        <v>0</v>
      </c>
      <c r="BL205" s="19" t="s">
        <v>165</v>
      </c>
      <c r="BM205" s="217" t="s">
        <v>1092</v>
      </c>
    </row>
    <row r="206" s="2" customFormat="1">
      <c r="A206" s="40"/>
      <c r="B206" s="41"/>
      <c r="C206" s="42"/>
      <c r="D206" s="219" t="s">
        <v>167</v>
      </c>
      <c r="E206" s="42"/>
      <c r="F206" s="220" t="s">
        <v>3151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167</v>
      </c>
      <c r="AU206" s="19" t="s">
        <v>80</v>
      </c>
    </row>
    <row r="207" s="2" customFormat="1" ht="44.25" customHeight="1">
      <c r="A207" s="40"/>
      <c r="B207" s="41"/>
      <c r="C207" s="257" t="s">
        <v>620</v>
      </c>
      <c r="D207" s="257" t="s">
        <v>261</v>
      </c>
      <c r="E207" s="258" t="s">
        <v>3152</v>
      </c>
      <c r="F207" s="259" t="s">
        <v>3153</v>
      </c>
      <c r="G207" s="260" t="s">
        <v>369</v>
      </c>
      <c r="H207" s="261">
        <v>4</v>
      </c>
      <c r="I207" s="262"/>
      <c r="J207" s="263">
        <f>ROUND(I207*H207,2)</f>
        <v>0</v>
      </c>
      <c r="K207" s="259" t="s">
        <v>19</v>
      </c>
      <c r="L207" s="264"/>
      <c r="M207" s="265" t="s">
        <v>19</v>
      </c>
      <c r="N207" s="266" t="s">
        <v>41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216</v>
      </c>
      <c r="AT207" s="217" t="s">
        <v>261</v>
      </c>
      <c r="AU207" s="217" t="s">
        <v>80</v>
      </c>
      <c r="AY207" s="19" t="s">
        <v>158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78</v>
      </c>
      <c r="BK207" s="218">
        <f>ROUND(I207*H207,2)</f>
        <v>0</v>
      </c>
      <c r="BL207" s="19" t="s">
        <v>165</v>
      </c>
      <c r="BM207" s="217" t="s">
        <v>1103</v>
      </c>
    </row>
    <row r="208" s="2" customFormat="1" ht="16.5" customHeight="1">
      <c r="A208" s="40"/>
      <c r="B208" s="41"/>
      <c r="C208" s="206" t="s">
        <v>625</v>
      </c>
      <c r="D208" s="206" t="s">
        <v>160</v>
      </c>
      <c r="E208" s="207" t="s">
        <v>3154</v>
      </c>
      <c r="F208" s="208" t="s">
        <v>3155</v>
      </c>
      <c r="G208" s="209" t="s">
        <v>369</v>
      </c>
      <c r="H208" s="210">
        <v>2</v>
      </c>
      <c r="I208" s="211"/>
      <c r="J208" s="212">
        <f>ROUND(I208*H208,2)</f>
        <v>0</v>
      </c>
      <c r="K208" s="208" t="s">
        <v>164</v>
      </c>
      <c r="L208" s="46"/>
      <c r="M208" s="213" t="s">
        <v>19</v>
      </c>
      <c r="N208" s="214" t="s">
        <v>41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165</v>
      </c>
      <c r="AT208" s="217" t="s">
        <v>160</v>
      </c>
      <c r="AU208" s="217" t="s">
        <v>80</v>
      </c>
      <c r="AY208" s="19" t="s">
        <v>158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78</v>
      </c>
      <c r="BK208" s="218">
        <f>ROUND(I208*H208,2)</f>
        <v>0</v>
      </c>
      <c r="BL208" s="19" t="s">
        <v>165</v>
      </c>
      <c r="BM208" s="217" t="s">
        <v>1112</v>
      </c>
    </row>
    <row r="209" s="2" customFormat="1">
      <c r="A209" s="40"/>
      <c r="B209" s="41"/>
      <c r="C209" s="42"/>
      <c r="D209" s="219" t="s">
        <v>167</v>
      </c>
      <c r="E209" s="42"/>
      <c r="F209" s="220" t="s">
        <v>3156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167</v>
      </c>
      <c r="AU209" s="19" t="s">
        <v>80</v>
      </c>
    </row>
    <row r="210" s="2" customFormat="1" ht="16.5" customHeight="1">
      <c r="A210" s="40"/>
      <c r="B210" s="41"/>
      <c r="C210" s="257" t="s">
        <v>630</v>
      </c>
      <c r="D210" s="257" t="s">
        <v>261</v>
      </c>
      <c r="E210" s="258" t="s">
        <v>3157</v>
      </c>
      <c r="F210" s="259" t="s">
        <v>3158</v>
      </c>
      <c r="G210" s="260" t="s">
        <v>369</v>
      </c>
      <c r="H210" s="261">
        <v>2</v>
      </c>
      <c r="I210" s="262"/>
      <c r="J210" s="263">
        <f>ROUND(I210*H210,2)</f>
        <v>0</v>
      </c>
      <c r="K210" s="259" t="s">
        <v>19</v>
      </c>
      <c r="L210" s="264"/>
      <c r="M210" s="265" t="s">
        <v>19</v>
      </c>
      <c r="N210" s="266" t="s">
        <v>41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216</v>
      </c>
      <c r="AT210" s="217" t="s">
        <v>261</v>
      </c>
      <c r="AU210" s="217" t="s">
        <v>80</v>
      </c>
      <c r="AY210" s="19" t="s">
        <v>158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78</v>
      </c>
      <c r="BK210" s="218">
        <f>ROUND(I210*H210,2)</f>
        <v>0</v>
      </c>
      <c r="BL210" s="19" t="s">
        <v>165</v>
      </c>
      <c r="BM210" s="217" t="s">
        <v>1121</v>
      </c>
    </row>
    <row r="211" s="2" customFormat="1" ht="16.5" customHeight="1">
      <c r="A211" s="40"/>
      <c r="B211" s="41"/>
      <c r="C211" s="206" t="s">
        <v>637</v>
      </c>
      <c r="D211" s="206" t="s">
        <v>160</v>
      </c>
      <c r="E211" s="207" t="s">
        <v>3159</v>
      </c>
      <c r="F211" s="208" t="s">
        <v>3160</v>
      </c>
      <c r="G211" s="209" t="s">
        <v>369</v>
      </c>
      <c r="H211" s="210">
        <v>4</v>
      </c>
      <c r="I211" s="211"/>
      <c r="J211" s="212">
        <f>ROUND(I211*H211,2)</f>
        <v>0</v>
      </c>
      <c r="K211" s="208" t="s">
        <v>164</v>
      </c>
      <c r="L211" s="46"/>
      <c r="M211" s="213" t="s">
        <v>19</v>
      </c>
      <c r="N211" s="214" t="s">
        <v>41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165</v>
      </c>
      <c r="AT211" s="217" t="s">
        <v>160</v>
      </c>
      <c r="AU211" s="217" t="s">
        <v>80</v>
      </c>
      <c r="AY211" s="19" t="s">
        <v>158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78</v>
      </c>
      <c r="BK211" s="218">
        <f>ROUND(I211*H211,2)</f>
        <v>0</v>
      </c>
      <c r="BL211" s="19" t="s">
        <v>165</v>
      </c>
      <c r="BM211" s="217" t="s">
        <v>1132</v>
      </c>
    </row>
    <row r="212" s="2" customFormat="1">
      <c r="A212" s="40"/>
      <c r="B212" s="41"/>
      <c r="C212" s="42"/>
      <c r="D212" s="219" t="s">
        <v>167</v>
      </c>
      <c r="E212" s="42"/>
      <c r="F212" s="220" t="s">
        <v>3161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167</v>
      </c>
      <c r="AU212" s="19" t="s">
        <v>80</v>
      </c>
    </row>
    <row r="213" s="2" customFormat="1" ht="16.5" customHeight="1">
      <c r="A213" s="40"/>
      <c r="B213" s="41"/>
      <c r="C213" s="206" t="s">
        <v>644</v>
      </c>
      <c r="D213" s="206" t="s">
        <v>160</v>
      </c>
      <c r="E213" s="207" t="s">
        <v>3162</v>
      </c>
      <c r="F213" s="208" t="s">
        <v>3163</v>
      </c>
      <c r="G213" s="209" t="s">
        <v>369</v>
      </c>
      <c r="H213" s="210">
        <v>1</v>
      </c>
      <c r="I213" s="211"/>
      <c r="J213" s="212">
        <f>ROUND(I213*H213,2)</f>
        <v>0</v>
      </c>
      <c r="K213" s="208" t="s">
        <v>19</v>
      </c>
      <c r="L213" s="46"/>
      <c r="M213" s="213" t="s">
        <v>19</v>
      </c>
      <c r="N213" s="214" t="s">
        <v>41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165</v>
      </c>
      <c r="AT213" s="217" t="s">
        <v>160</v>
      </c>
      <c r="AU213" s="217" t="s">
        <v>80</v>
      </c>
      <c r="AY213" s="19" t="s">
        <v>158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78</v>
      </c>
      <c r="BK213" s="218">
        <f>ROUND(I213*H213,2)</f>
        <v>0</v>
      </c>
      <c r="BL213" s="19" t="s">
        <v>165</v>
      </c>
      <c r="BM213" s="217" t="s">
        <v>1142</v>
      </c>
    </row>
    <row r="214" s="2" customFormat="1" ht="16.5" customHeight="1">
      <c r="A214" s="40"/>
      <c r="B214" s="41"/>
      <c r="C214" s="206" t="s">
        <v>654</v>
      </c>
      <c r="D214" s="206" t="s">
        <v>160</v>
      </c>
      <c r="E214" s="207" t="s">
        <v>3164</v>
      </c>
      <c r="F214" s="208" t="s">
        <v>3165</v>
      </c>
      <c r="G214" s="209" t="s">
        <v>369</v>
      </c>
      <c r="H214" s="210">
        <v>1</v>
      </c>
      <c r="I214" s="211"/>
      <c r="J214" s="212">
        <f>ROUND(I214*H214,2)</f>
        <v>0</v>
      </c>
      <c r="K214" s="208" t="s">
        <v>164</v>
      </c>
      <c r="L214" s="46"/>
      <c r="M214" s="213" t="s">
        <v>19</v>
      </c>
      <c r="N214" s="214" t="s">
        <v>41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165</v>
      </c>
      <c r="AT214" s="217" t="s">
        <v>160</v>
      </c>
      <c r="AU214" s="217" t="s">
        <v>80</v>
      </c>
      <c r="AY214" s="19" t="s">
        <v>158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78</v>
      </c>
      <c r="BK214" s="218">
        <f>ROUND(I214*H214,2)</f>
        <v>0</v>
      </c>
      <c r="BL214" s="19" t="s">
        <v>165</v>
      </c>
      <c r="BM214" s="217" t="s">
        <v>1153</v>
      </c>
    </row>
    <row r="215" s="2" customFormat="1">
      <c r="A215" s="40"/>
      <c r="B215" s="41"/>
      <c r="C215" s="42"/>
      <c r="D215" s="219" t="s">
        <v>167</v>
      </c>
      <c r="E215" s="42"/>
      <c r="F215" s="220" t="s">
        <v>3166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167</v>
      </c>
      <c r="AU215" s="19" t="s">
        <v>80</v>
      </c>
    </row>
    <row r="216" s="2" customFormat="1" ht="21.75" customHeight="1">
      <c r="A216" s="40"/>
      <c r="B216" s="41"/>
      <c r="C216" s="257" t="s">
        <v>660</v>
      </c>
      <c r="D216" s="257" t="s">
        <v>261</v>
      </c>
      <c r="E216" s="258" t="s">
        <v>3167</v>
      </c>
      <c r="F216" s="259" t="s">
        <v>3168</v>
      </c>
      <c r="G216" s="260" t="s">
        <v>369</v>
      </c>
      <c r="H216" s="261">
        <v>1</v>
      </c>
      <c r="I216" s="262"/>
      <c r="J216" s="263">
        <f>ROUND(I216*H216,2)</f>
        <v>0</v>
      </c>
      <c r="K216" s="259" t="s">
        <v>19</v>
      </c>
      <c r="L216" s="264"/>
      <c r="M216" s="265" t="s">
        <v>19</v>
      </c>
      <c r="N216" s="266" t="s">
        <v>41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216</v>
      </c>
      <c r="AT216" s="217" t="s">
        <v>261</v>
      </c>
      <c r="AU216" s="217" t="s">
        <v>80</v>
      </c>
      <c r="AY216" s="19" t="s">
        <v>158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78</v>
      </c>
      <c r="BK216" s="218">
        <f>ROUND(I216*H216,2)</f>
        <v>0</v>
      </c>
      <c r="BL216" s="19" t="s">
        <v>165</v>
      </c>
      <c r="BM216" s="217" t="s">
        <v>1165</v>
      </c>
    </row>
    <row r="217" s="2" customFormat="1" ht="21.75" customHeight="1">
      <c r="A217" s="40"/>
      <c r="B217" s="41"/>
      <c r="C217" s="257" t="s">
        <v>666</v>
      </c>
      <c r="D217" s="257" t="s">
        <v>261</v>
      </c>
      <c r="E217" s="258" t="s">
        <v>3169</v>
      </c>
      <c r="F217" s="259" t="s">
        <v>3170</v>
      </c>
      <c r="G217" s="260" t="s">
        <v>369</v>
      </c>
      <c r="H217" s="261">
        <v>1</v>
      </c>
      <c r="I217" s="262"/>
      <c r="J217" s="263">
        <f>ROUND(I217*H217,2)</f>
        <v>0</v>
      </c>
      <c r="K217" s="259" t="s">
        <v>19</v>
      </c>
      <c r="L217" s="264"/>
      <c r="M217" s="265" t="s">
        <v>19</v>
      </c>
      <c r="N217" s="266" t="s">
        <v>41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216</v>
      </c>
      <c r="AT217" s="217" t="s">
        <v>261</v>
      </c>
      <c r="AU217" s="217" t="s">
        <v>80</v>
      </c>
      <c r="AY217" s="19" t="s">
        <v>158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78</v>
      </c>
      <c r="BK217" s="218">
        <f>ROUND(I217*H217,2)</f>
        <v>0</v>
      </c>
      <c r="BL217" s="19" t="s">
        <v>165</v>
      </c>
      <c r="BM217" s="217" t="s">
        <v>1179</v>
      </c>
    </row>
    <row r="218" s="12" customFormat="1" ht="22.8" customHeight="1">
      <c r="A218" s="12"/>
      <c r="B218" s="190"/>
      <c r="C218" s="191"/>
      <c r="D218" s="192" t="s">
        <v>69</v>
      </c>
      <c r="E218" s="204" t="s">
        <v>3067</v>
      </c>
      <c r="F218" s="204" t="s">
        <v>19</v>
      </c>
      <c r="G218" s="191"/>
      <c r="H218" s="191"/>
      <c r="I218" s="194"/>
      <c r="J218" s="205">
        <f>BK218</f>
        <v>0</v>
      </c>
      <c r="K218" s="191"/>
      <c r="L218" s="196"/>
      <c r="M218" s="197"/>
      <c r="N218" s="198"/>
      <c r="O218" s="198"/>
      <c r="P218" s="199">
        <v>0</v>
      </c>
      <c r="Q218" s="198"/>
      <c r="R218" s="199">
        <v>0</v>
      </c>
      <c r="S218" s="198"/>
      <c r="T218" s="200"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1" t="s">
        <v>78</v>
      </c>
      <c r="AT218" s="202" t="s">
        <v>69</v>
      </c>
      <c r="AU218" s="202" t="s">
        <v>78</v>
      </c>
      <c r="AY218" s="201" t="s">
        <v>158</v>
      </c>
      <c r="BK218" s="203">
        <v>0</v>
      </c>
    </row>
    <row r="219" s="12" customFormat="1" ht="22.8" customHeight="1">
      <c r="A219" s="12"/>
      <c r="B219" s="190"/>
      <c r="C219" s="191"/>
      <c r="D219" s="192" t="s">
        <v>69</v>
      </c>
      <c r="E219" s="204" t="s">
        <v>3171</v>
      </c>
      <c r="F219" s="204" t="s">
        <v>3172</v>
      </c>
      <c r="G219" s="191"/>
      <c r="H219" s="191"/>
      <c r="I219" s="194"/>
      <c r="J219" s="205">
        <f>BK219</f>
        <v>0</v>
      </c>
      <c r="K219" s="191"/>
      <c r="L219" s="196"/>
      <c r="M219" s="197"/>
      <c r="N219" s="198"/>
      <c r="O219" s="198"/>
      <c r="P219" s="199">
        <f>SUM(P220:P250)</f>
        <v>0</v>
      </c>
      <c r="Q219" s="198"/>
      <c r="R219" s="199">
        <f>SUM(R220:R250)</f>
        <v>0</v>
      </c>
      <c r="S219" s="198"/>
      <c r="T219" s="200">
        <f>SUM(T220:T250)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1" t="s">
        <v>78</v>
      </c>
      <c r="AT219" s="202" t="s">
        <v>69</v>
      </c>
      <c r="AU219" s="202" t="s">
        <v>78</v>
      </c>
      <c r="AY219" s="201" t="s">
        <v>158</v>
      </c>
      <c r="BK219" s="203">
        <f>SUM(BK220:BK250)</f>
        <v>0</v>
      </c>
    </row>
    <row r="220" s="2" customFormat="1" ht="16.5" customHeight="1">
      <c r="A220" s="40"/>
      <c r="B220" s="41"/>
      <c r="C220" s="206" t="s">
        <v>672</v>
      </c>
      <c r="D220" s="206" t="s">
        <v>160</v>
      </c>
      <c r="E220" s="207" t="s">
        <v>3173</v>
      </c>
      <c r="F220" s="208" t="s">
        <v>3174</v>
      </c>
      <c r="G220" s="209" t="s">
        <v>369</v>
      </c>
      <c r="H220" s="210">
        <v>1</v>
      </c>
      <c r="I220" s="211"/>
      <c r="J220" s="212">
        <f>ROUND(I220*H220,2)</f>
        <v>0</v>
      </c>
      <c r="K220" s="208" t="s">
        <v>164</v>
      </c>
      <c r="L220" s="46"/>
      <c r="M220" s="213" t="s">
        <v>19</v>
      </c>
      <c r="N220" s="214" t="s">
        <v>41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165</v>
      </c>
      <c r="AT220" s="217" t="s">
        <v>160</v>
      </c>
      <c r="AU220" s="217" t="s">
        <v>80</v>
      </c>
      <c r="AY220" s="19" t="s">
        <v>158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78</v>
      </c>
      <c r="BK220" s="218">
        <f>ROUND(I220*H220,2)</f>
        <v>0</v>
      </c>
      <c r="BL220" s="19" t="s">
        <v>165</v>
      </c>
      <c r="BM220" s="217" t="s">
        <v>1191</v>
      </c>
    </row>
    <row r="221" s="2" customFormat="1">
      <c r="A221" s="40"/>
      <c r="B221" s="41"/>
      <c r="C221" s="42"/>
      <c r="D221" s="219" t="s">
        <v>167</v>
      </c>
      <c r="E221" s="42"/>
      <c r="F221" s="220" t="s">
        <v>3175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167</v>
      </c>
      <c r="AU221" s="19" t="s">
        <v>80</v>
      </c>
    </row>
    <row r="222" s="2" customFormat="1" ht="21.75" customHeight="1">
      <c r="A222" s="40"/>
      <c r="B222" s="41"/>
      <c r="C222" s="257" t="s">
        <v>677</v>
      </c>
      <c r="D222" s="257" t="s">
        <v>261</v>
      </c>
      <c r="E222" s="258" t="s">
        <v>3176</v>
      </c>
      <c r="F222" s="259" t="s">
        <v>3177</v>
      </c>
      <c r="G222" s="260" t="s">
        <v>369</v>
      </c>
      <c r="H222" s="261">
        <v>1</v>
      </c>
      <c r="I222" s="262"/>
      <c r="J222" s="263">
        <f>ROUND(I222*H222,2)</f>
        <v>0</v>
      </c>
      <c r="K222" s="259" t="s">
        <v>19</v>
      </c>
      <c r="L222" s="264"/>
      <c r="M222" s="265" t="s">
        <v>19</v>
      </c>
      <c r="N222" s="266" t="s">
        <v>41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216</v>
      </c>
      <c r="AT222" s="217" t="s">
        <v>261</v>
      </c>
      <c r="AU222" s="217" t="s">
        <v>80</v>
      </c>
      <c r="AY222" s="19" t="s">
        <v>158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78</v>
      </c>
      <c r="BK222" s="218">
        <f>ROUND(I222*H222,2)</f>
        <v>0</v>
      </c>
      <c r="BL222" s="19" t="s">
        <v>165</v>
      </c>
      <c r="BM222" s="217" t="s">
        <v>1202</v>
      </c>
    </row>
    <row r="223" s="2" customFormat="1" ht="16.5" customHeight="1">
      <c r="A223" s="40"/>
      <c r="B223" s="41"/>
      <c r="C223" s="206" t="s">
        <v>682</v>
      </c>
      <c r="D223" s="206" t="s">
        <v>160</v>
      </c>
      <c r="E223" s="207" t="s">
        <v>3178</v>
      </c>
      <c r="F223" s="208" t="s">
        <v>3179</v>
      </c>
      <c r="G223" s="209" t="s">
        <v>369</v>
      </c>
      <c r="H223" s="210">
        <v>1</v>
      </c>
      <c r="I223" s="211"/>
      <c r="J223" s="212">
        <f>ROUND(I223*H223,2)</f>
        <v>0</v>
      </c>
      <c r="K223" s="208" t="s">
        <v>164</v>
      </c>
      <c r="L223" s="46"/>
      <c r="M223" s="213" t="s">
        <v>19</v>
      </c>
      <c r="N223" s="214" t="s">
        <v>41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165</v>
      </c>
      <c r="AT223" s="217" t="s">
        <v>160</v>
      </c>
      <c r="AU223" s="217" t="s">
        <v>80</v>
      </c>
      <c r="AY223" s="19" t="s">
        <v>158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78</v>
      </c>
      <c r="BK223" s="218">
        <f>ROUND(I223*H223,2)</f>
        <v>0</v>
      </c>
      <c r="BL223" s="19" t="s">
        <v>165</v>
      </c>
      <c r="BM223" s="217" t="s">
        <v>1212</v>
      </c>
    </row>
    <row r="224" s="2" customFormat="1">
      <c r="A224" s="40"/>
      <c r="B224" s="41"/>
      <c r="C224" s="42"/>
      <c r="D224" s="219" t="s">
        <v>167</v>
      </c>
      <c r="E224" s="42"/>
      <c r="F224" s="220" t="s">
        <v>3180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167</v>
      </c>
      <c r="AU224" s="19" t="s">
        <v>80</v>
      </c>
    </row>
    <row r="225" s="2" customFormat="1" ht="16.5" customHeight="1">
      <c r="A225" s="40"/>
      <c r="B225" s="41"/>
      <c r="C225" s="257" t="s">
        <v>687</v>
      </c>
      <c r="D225" s="257" t="s">
        <v>261</v>
      </c>
      <c r="E225" s="258" t="s">
        <v>3181</v>
      </c>
      <c r="F225" s="259" t="s">
        <v>3182</v>
      </c>
      <c r="G225" s="260" t="s">
        <v>369</v>
      </c>
      <c r="H225" s="261">
        <v>1</v>
      </c>
      <c r="I225" s="262"/>
      <c r="J225" s="263">
        <f>ROUND(I225*H225,2)</f>
        <v>0</v>
      </c>
      <c r="K225" s="259" t="s">
        <v>19</v>
      </c>
      <c r="L225" s="264"/>
      <c r="M225" s="265" t="s">
        <v>19</v>
      </c>
      <c r="N225" s="266" t="s">
        <v>41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216</v>
      </c>
      <c r="AT225" s="217" t="s">
        <v>261</v>
      </c>
      <c r="AU225" s="217" t="s">
        <v>80</v>
      </c>
      <c r="AY225" s="19" t="s">
        <v>158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78</v>
      </c>
      <c r="BK225" s="218">
        <f>ROUND(I225*H225,2)</f>
        <v>0</v>
      </c>
      <c r="BL225" s="19" t="s">
        <v>165</v>
      </c>
      <c r="BM225" s="217" t="s">
        <v>1222</v>
      </c>
    </row>
    <row r="226" s="2" customFormat="1" ht="16.5" customHeight="1">
      <c r="A226" s="40"/>
      <c r="B226" s="41"/>
      <c r="C226" s="206" t="s">
        <v>691</v>
      </c>
      <c r="D226" s="206" t="s">
        <v>160</v>
      </c>
      <c r="E226" s="207" t="s">
        <v>3183</v>
      </c>
      <c r="F226" s="208" t="s">
        <v>3184</v>
      </c>
      <c r="G226" s="209" t="s">
        <v>369</v>
      </c>
      <c r="H226" s="210">
        <v>1</v>
      </c>
      <c r="I226" s="211"/>
      <c r="J226" s="212">
        <f>ROUND(I226*H226,2)</f>
        <v>0</v>
      </c>
      <c r="K226" s="208" t="s">
        <v>164</v>
      </c>
      <c r="L226" s="46"/>
      <c r="M226" s="213" t="s">
        <v>19</v>
      </c>
      <c r="N226" s="214" t="s">
        <v>41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165</v>
      </c>
      <c r="AT226" s="217" t="s">
        <v>160</v>
      </c>
      <c r="AU226" s="217" t="s">
        <v>80</v>
      </c>
      <c r="AY226" s="19" t="s">
        <v>158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78</v>
      </c>
      <c r="BK226" s="218">
        <f>ROUND(I226*H226,2)</f>
        <v>0</v>
      </c>
      <c r="BL226" s="19" t="s">
        <v>165</v>
      </c>
      <c r="BM226" s="217" t="s">
        <v>1232</v>
      </c>
    </row>
    <row r="227" s="2" customFormat="1">
      <c r="A227" s="40"/>
      <c r="B227" s="41"/>
      <c r="C227" s="42"/>
      <c r="D227" s="219" t="s">
        <v>167</v>
      </c>
      <c r="E227" s="42"/>
      <c r="F227" s="220" t="s">
        <v>3185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167</v>
      </c>
      <c r="AU227" s="19" t="s">
        <v>80</v>
      </c>
    </row>
    <row r="228" s="2" customFormat="1" ht="16.5" customHeight="1">
      <c r="A228" s="40"/>
      <c r="B228" s="41"/>
      <c r="C228" s="257" t="s">
        <v>696</v>
      </c>
      <c r="D228" s="257" t="s">
        <v>261</v>
      </c>
      <c r="E228" s="258" t="s">
        <v>3186</v>
      </c>
      <c r="F228" s="259" t="s">
        <v>3187</v>
      </c>
      <c r="G228" s="260" t="s">
        <v>369</v>
      </c>
      <c r="H228" s="261">
        <v>1</v>
      </c>
      <c r="I228" s="262"/>
      <c r="J228" s="263">
        <f>ROUND(I228*H228,2)</f>
        <v>0</v>
      </c>
      <c r="K228" s="259" t="s">
        <v>19</v>
      </c>
      <c r="L228" s="264"/>
      <c r="M228" s="265" t="s">
        <v>19</v>
      </c>
      <c r="N228" s="266" t="s">
        <v>41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216</v>
      </c>
      <c r="AT228" s="217" t="s">
        <v>261</v>
      </c>
      <c r="AU228" s="217" t="s">
        <v>80</v>
      </c>
      <c r="AY228" s="19" t="s">
        <v>158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78</v>
      </c>
      <c r="BK228" s="218">
        <f>ROUND(I228*H228,2)</f>
        <v>0</v>
      </c>
      <c r="BL228" s="19" t="s">
        <v>165</v>
      </c>
      <c r="BM228" s="217" t="s">
        <v>1242</v>
      </c>
    </row>
    <row r="229" s="2" customFormat="1" ht="16.5" customHeight="1">
      <c r="A229" s="40"/>
      <c r="B229" s="41"/>
      <c r="C229" s="206" t="s">
        <v>700</v>
      </c>
      <c r="D229" s="206" t="s">
        <v>160</v>
      </c>
      <c r="E229" s="207" t="s">
        <v>3188</v>
      </c>
      <c r="F229" s="208" t="s">
        <v>3189</v>
      </c>
      <c r="G229" s="209" t="s">
        <v>369</v>
      </c>
      <c r="H229" s="210">
        <v>1</v>
      </c>
      <c r="I229" s="211"/>
      <c r="J229" s="212">
        <f>ROUND(I229*H229,2)</f>
        <v>0</v>
      </c>
      <c r="K229" s="208" t="s">
        <v>164</v>
      </c>
      <c r="L229" s="46"/>
      <c r="M229" s="213" t="s">
        <v>19</v>
      </c>
      <c r="N229" s="214" t="s">
        <v>41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165</v>
      </c>
      <c r="AT229" s="217" t="s">
        <v>160</v>
      </c>
      <c r="AU229" s="217" t="s">
        <v>80</v>
      </c>
      <c r="AY229" s="19" t="s">
        <v>158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78</v>
      </c>
      <c r="BK229" s="218">
        <f>ROUND(I229*H229,2)</f>
        <v>0</v>
      </c>
      <c r="BL229" s="19" t="s">
        <v>165</v>
      </c>
      <c r="BM229" s="217" t="s">
        <v>1255</v>
      </c>
    </row>
    <row r="230" s="2" customFormat="1">
      <c r="A230" s="40"/>
      <c r="B230" s="41"/>
      <c r="C230" s="42"/>
      <c r="D230" s="219" t="s">
        <v>167</v>
      </c>
      <c r="E230" s="42"/>
      <c r="F230" s="220" t="s">
        <v>3190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167</v>
      </c>
      <c r="AU230" s="19" t="s">
        <v>80</v>
      </c>
    </row>
    <row r="231" s="2" customFormat="1" ht="16.5" customHeight="1">
      <c r="A231" s="40"/>
      <c r="B231" s="41"/>
      <c r="C231" s="257" t="s">
        <v>704</v>
      </c>
      <c r="D231" s="257" t="s">
        <v>261</v>
      </c>
      <c r="E231" s="258" t="s">
        <v>3191</v>
      </c>
      <c r="F231" s="259" t="s">
        <v>3192</v>
      </c>
      <c r="G231" s="260" t="s">
        <v>369</v>
      </c>
      <c r="H231" s="261">
        <v>1</v>
      </c>
      <c r="I231" s="262"/>
      <c r="J231" s="263">
        <f>ROUND(I231*H231,2)</f>
        <v>0</v>
      </c>
      <c r="K231" s="259" t="s">
        <v>19</v>
      </c>
      <c r="L231" s="264"/>
      <c r="M231" s="265" t="s">
        <v>19</v>
      </c>
      <c r="N231" s="266" t="s">
        <v>41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216</v>
      </c>
      <c r="AT231" s="217" t="s">
        <v>261</v>
      </c>
      <c r="AU231" s="217" t="s">
        <v>80</v>
      </c>
      <c r="AY231" s="19" t="s">
        <v>158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78</v>
      </c>
      <c r="BK231" s="218">
        <f>ROUND(I231*H231,2)</f>
        <v>0</v>
      </c>
      <c r="BL231" s="19" t="s">
        <v>165</v>
      </c>
      <c r="BM231" s="217" t="s">
        <v>1265</v>
      </c>
    </row>
    <row r="232" s="2" customFormat="1" ht="16.5" customHeight="1">
      <c r="A232" s="40"/>
      <c r="B232" s="41"/>
      <c r="C232" s="206" t="s">
        <v>708</v>
      </c>
      <c r="D232" s="206" t="s">
        <v>160</v>
      </c>
      <c r="E232" s="207" t="s">
        <v>3193</v>
      </c>
      <c r="F232" s="208" t="s">
        <v>3194</v>
      </c>
      <c r="G232" s="209" t="s">
        <v>369</v>
      </c>
      <c r="H232" s="210">
        <v>2</v>
      </c>
      <c r="I232" s="211"/>
      <c r="J232" s="212">
        <f>ROUND(I232*H232,2)</f>
        <v>0</v>
      </c>
      <c r="K232" s="208" t="s">
        <v>164</v>
      </c>
      <c r="L232" s="46"/>
      <c r="M232" s="213" t="s">
        <v>19</v>
      </c>
      <c r="N232" s="214" t="s">
        <v>41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165</v>
      </c>
      <c r="AT232" s="217" t="s">
        <v>160</v>
      </c>
      <c r="AU232" s="217" t="s">
        <v>80</v>
      </c>
      <c r="AY232" s="19" t="s">
        <v>158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78</v>
      </c>
      <c r="BK232" s="218">
        <f>ROUND(I232*H232,2)</f>
        <v>0</v>
      </c>
      <c r="BL232" s="19" t="s">
        <v>165</v>
      </c>
      <c r="BM232" s="217" t="s">
        <v>1278</v>
      </c>
    </row>
    <row r="233" s="2" customFormat="1">
      <c r="A233" s="40"/>
      <c r="B233" s="41"/>
      <c r="C233" s="42"/>
      <c r="D233" s="219" t="s">
        <v>167</v>
      </c>
      <c r="E233" s="42"/>
      <c r="F233" s="220" t="s">
        <v>3195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167</v>
      </c>
      <c r="AU233" s="19" t="s">
        <v>80</v>
      </c>
    </row>
    <row r="234" s="2" customFormat="1" ht="16.5" customHeight="1">
      <c r="A234" s="40"/>
      <c r="B234" s="41"/>
      <c r="C234" s="257" t="s">
        <v>713</v>
      </c>
      <c r="D234" s="257" t="s">
        <v>261</v>
      </c>
      <c r="E234" s="258" t="s">
        <v>3196</v>
      </c>
      <c r="F234" s="259" t="s">
        <v>3197</v>
      </c>
      <c r="G234" s="260" t="s">
        <v>369</v>
      </c>
      <c r="H234" s="261">
        <v>2</v>
      </c>
      <c r="I234" s="262"/>
      <c r="J234" s="263">
        <f>ROUND(I234*H234,2)</f>
        <v>0</v>
      </c>
      <c r="K234" s="259" t="s">
        <v>19</v>
      </c>
      <c r="L234" s="264"/>
      <c r="M234" s="265" t="s">
        <v>19</v>
      </c>
      <c r="N234" s="266" t="s">
        <v>41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216</v>
      </c>
      <c r="AT234" s="217" t="s">
        <v>261</v>
      </c>
      <c r="AU234" s="217" t="s">
        <v>80</v>
      </c>
      <c r="AY234" s="19" t="s">
        <v>158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78</v>
      </c>
      <c r="BK234" s="218">
        <f>ROUND(I234*H234,2)</f>
        <v>0</v>
      </c>
      <c r="BL234" s="19" t="s">
        <v>165</v>
      </c>
      <c r="BM234" s="217" t="s">
        <v>1303</v>
      </c>
    </row>
    <row r="235" s="2" customFormat="1" ht="16.5" customHeight="1">
      <c r="A235" s="40"/>
      <c r="B235" s="41"/>
      <c r="C235" s="206" t="s">
        <v>718</v>
      </c>
      <c r="D235" s="206" t="s">
        <v>160</v>
      </c>
      <c r="E235" s="207" t="s">
        <v>3198</v>
      </c>
      <c r="F235" s="208" t="s">
        <v>3199</v>
      </c>
      <c r="G235" s="209" t="s">
        <v>369</v>
      </c>
      <c r="H235" s="210">
        <v>20</v>
      </c>
      <c r="I235" s="211"/>
      <c r="J235" s="212">
        <f>ROUND(I235*H235,2)</f>
        <v>0</v>
      </c>
      <c r="K235" s="208" t="s">
        <v>164</v>
      </c>
      <c r="L235" s="46"/>
      <c r="M235" s="213" t="s">
        <v>19</v>
      </c>
      <c r="N235" s="214" t="s">
        <v>41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165</v>
      </c>
      <c r="AT235" s="217" t="s">
        <v>160</v>
      </c>
      <c r="AU235" s="217" t="s">
        <v>80</v>
      </c>
      <c r="AY235" s="19" t="s">
        <v>158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78</v>
      </c>
      <c r="BK235" s="218">
        <f>ROUND(I235*H235,2)</f>
        <v>0</v>
      </c>
      <c r="BL235" s="19" t="s">
        <v>165</v>
      </c>
      <c r="BM235" s="217" t="s">
        <v>1317</v>
      </c>
    </row>
    <row r="236" s="2" customFormat="1">
      <c r="A236" s="40"/>
      <c r="B236" s="41"/>
      <c r="C236" s="42"/>
      <c r="D236" s="219" t="s">
        <v>167</v>
      </c>
      <c r="E236" s="42"/>
      <c r="F236" s="220" t="s">
        <v>3200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167</v>
      </c>
      <c r="AU236" s="19" t="s">
        <v>80</v>
      </c>
    </row>
    <row r="237" s="2" customFormat="1" ht="16.5" customHeight="1">
      <c r="A237" s="40"/>
      <c r="B237" s="41"/>
      <c r="C237" s="257" t="s">
        <v>259</v>
      </c>
      <c r="D237" s="257" t="s">
        <v>261</v>
      </c>
      <c r="E237" s="258" t="s">
        <v>3201</v>
      </c>
      <c r="F237" s="259" t="s">
        <v>3202</v>
      </c>
      <c r="G237" s="260" t="s">
        <v>369</v>
      </c>
      <c r="H237" s="261">
        <v>20</v>
      </c>
      <c r="I237" s="262"/>
      <c r="J237" s="263">
        <f>ROUND(I237*H237,2)</f>
        <v>0</v>
      </c>
      <c r="K237" s="259" t="s">
        <v>19</v>
      </c>
      <c r="L237" s="264"/>
      <c r="M237" s="265" t="s">
        <v>19</v>
      </c>
      <c r="N237" s="266" t="s">
        <v>41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216</v>
      </c>
      <c r="AT237" s="217" t="s">
        <v>261</v>
      </c>
      <c r="AU237" s="217" t="s">
        <v>80</v>
      </c>
      <c r="AY237" s="19" t="s">
        <v>158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78</v>
      </c>
      <c r="BK237" s="218">
        <f>ROUND(I237*H237,2)</f>
        <v>0</v>
      </c>
      <c r="BL237" s="19" t="s">
        <v>165</v>
      </c>
      <c r="BM237" s="217" t="s">
        <v>1327</v>
      </c>
    </row>
    <row r="238" s="2" customFormat="1" ht="16.5" customHeight="1">
      <c r="A238" s="40"/>
      <c r="B238" s="41"/>
      <c r="C238" s="206" t="s">
        <v>728</v>
      </c>
      <c r="D238" s="206" t="s">
        <v>160</v>
      </c>
      <c r="E238" s="207" t="s">
        <v>3203</v>
      </c>
      <c r="F238" s="208" t="s">
        <v>3204</v>
      </c>
      <c r="G238" s="209" t="s">
        <v>369</v>
      </c>
      <c r="H238" s="210">
        <v>7</v>
      </c>
      <c r="I238" s="211"/>
      <c r="J238" s="212">
        <f>ROUND(I238*H238,2)</f>
        <v>0</v>
      </c>
      <c r="K238" s="208" t="s">
        <v>164</v>
      </c>
      <c r="L238" s="46"/>
      <c r="M238" s="213" t="s">
        <v>19</v>
      </c>
      <c r="N238" s="214" t="s">
        <v>41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165</v>
      </c>
      <c r="AT238" s="217" t="s">
        <v>160</v>
      </c>
      <c r="AU238" s="217" t="s">
        <v>80</v>
      </c>
      <c r="AY238" s="19" t="s">
        <v>158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78</v>
      </c>
      <c r="BK238" s="218">
        <f>ROUND(I238*H238,2)</f>
        <v>0</v>
      </c>
      <c r="BL238" s="19" t="s">
        <v>165</v>
      </c>
      <c r="BM238" s="217" t="s">
        <v>1345</v>
      </c>
    </row>
    <row r="239" s="2" customFormat="1">
      <c r="A239" s="40"/>
      <c r="B239" s="41"/>
      <c r="C239" s="42"/>
      <c r="D239" s="219" t="s">
        <v>167</v>
      </c>
      <c r="E239" s="42"/>
      <c r="F239" s="220" t="s">
        <v>3205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167</v>
      </c>
      <c r="AU239" s="19" t="s">
        <v>80</v>
      </c>
    </row>
    <row r="240" s="2" customFormat="1" ht="16.5" customHeight="1">
      <c r="A240" s="40"/>
      <c r="B240" s="41"/>
      <c r="C240" s="257" t="s">
        <v>733</v>
      </c>
      <c r="D240" s="257" t="s">
        <v>261</v>
      </c>
      <c r="E240" s="258" t="s">
        <v>3206</v>
      </c>
      <c r="F240" s="259" t="s">
        <v>3207</v>
      </c>
      <c r="G240" s="260" t="s">
        <v>369</v>
      </c>
      <c r="H240" s="261">
        <v>7</v>
      </c>
      <c r="I240" s="262"/>
      <c r="J240" s="263">
        <f>ROUND(I240*H240,2)</f>
        <v>0</v>
      </c>
      <c r="K240" s="259" t="s">
        <v>19</v>
      </c>
      <c r="L240" s="264"/>
      <c r="M240" s="265" t="s">
        <v>19</v>
      </c>
      <c r="N240" s="266" t="s">
        <v>41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216</v>
      </c>
      <c r="AT240" s="217" t="s">
        <v>261</v>
      </c>
      <c r="AU240" s="217" t="s">
        <v>80</v>
      </c>
      <c r="AY240" s="19" t="s">
        <v>158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78</v>
      </c>
      <c r="BK240" s="218">
        <f>ROUND(I240*H240,2)</f>
        <v>0</v>
      </c>
      <c r="BL240" s="19" t="s">
        <v>165</v>
      </c>
      <c r="BM240" s="217" t="s">
        <v>1367</v>
      </c>
    </row>
    <row r="241" s="2" customFormat="1" ht="16.5" customHeight="1">
      <c r="A241" s="40"/>
      <c r="B241" s="41"/>
      <c r="C241" s="206" t="s">
        <v>739</v>
      </c>
      <c r="D241" s="206" t="s">
        <v>160</v>
      </c>
      <c r="E241" s="207" t="s">
        <v>3208</v>
      </c>
      <c r="F241" s="208" t="s">
        <v>3209</v>
      </c>
      <c r="G241" s="209" t="s">
        <v>369</v>
      </c>
      <c r="H241" s="210">
        <v>1</v>
      </c>
      <c r="I241" s="211"/>
      <c r="J241" s="212">
        <f>ROUND(I241*H241,2)</f>
        <v>0</v>
      </c>
      <c r="K241" s="208" t="s">
        <v>164</v>
      </c>
      <c r="L241" s="46"/>
      <c r="M241" s="213" t="s">
        <v>19</v>
      </c>
      <c r="N241" s="214" t="s">
        <v>41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165</v>
      </c>
      <c r="AT241" s="217" t="s">
        <v>160</v>
      </c>
      <c r="AU241" s="217" t="s">
        <v>80</v>
      </c>
      <c r="AY241" s="19" t="s">
        <v>158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78</v>
      </c>
      <c r="BK241" s="218">
        <f>ROUND(I241*H241,2)</f>
        <v>0</v>
      </c>
      <c r="BL241" s="19" t="s">
        <v>165</v>
      </c>
      <c r="BM241" s="217" t="s">
        <v>1387</v>
      </c>
    </row>
    <row r="242" s="2" customFormat="1">
      <c r="A242" s="40"/>
      <c r="B242" s="41"/>
      <c r="C242" s="42"/>
      <c r="D242" s="219" t="s">
        <v>167</v>
      </c>
      <c r="E242" s="42"/>
      <c r="F242" s="220" t="s">
        <v>3210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167</v>
      </c>
      <c r="AU242" s="19" t="s">
        <v>80</v>
      </c>
    </row>
    <row r="243" s="2" customFormat="1" ht="16.5" customHeight="1">
      <c r="A243" s="40"/>
      <c r="B243" s="41"/>
      <c r="C243" s="206" t="s">
        <v>745</v>
      </c>
      <c r="D243" s="206" t="s">
        <v>160</v>
      </c>
      <c r="E243" s="207" t="s">
        <v>3211</v>
      </c>
      <c r="F243" s="208" t="s">
        <v>3212</v>
      </c>
      <c r="G243" s="209" t="s">
        <v>369</v>
      </c>
      <c r="H243" s="210">
        <v>1</v>
      </c>
      <c r="I243" s="211"/>
      <c r="J243" s="212">
        <f>ROUND(I243*H243,2)</f>
        <v>0</v>
      </c>
      <c r="K243" s="208" t="s">
        <v>19</v>
      </c>
      <c r="L243" s="46"/>
      <c r="M243" s="213" t="s">
        <v>19</v>
      </c>
      <c r="N243" s="214" t="s">
        <v>41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165</v>
      </c>
      <c r="AT243" s="217" t="s">
        <v>160</v>
      </c>
      <c r="AU243" s="217" t="s">
        <v>80</v>
      </c>
      <c r="AY243" s="19" t="s">
        <v>158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78</v>
      </c>
      <c r="BK243" s="218">
        <f>ROUND(I243*H243,2)</f>
        <v>0</v>
      </c>
      <c r="BL243" s="19" t="s">
        <v>165</v>
      </c>
      <c r="BM243" s="217" t="s">
        <v>1401</v>
      </c>
    </row>
    <row r="244" s="2" customFormat="1" ht="16.5" customHeight="1">
      <c r="A244" s="40"/>
      <c r="B244" s="41"/>
      <c r="C244" s="206" t="s">
        <v>751</v>
      </c>
      <c r="D244" s="206" t="s">
        <v>160</v>
      </c>
      <c r="E244" s="207" t="s">
        <v>3213</v>
      </c>
      <c r="F244" s="208" t="s">
        <v>3214</v>
      </c>
      <c r="G244" s="209" t="s">
        <v>369</v>
      </c>
      <c r="H244" s="210">
        <v>1</v>
      </c>
      <c r="I244" s="211"/>
      <c r="J244" s="212">
        <f>ROUND(I244*H244,2)</f>
        <v>0</v>
      </c>
      <c r="K244" s="208" t="s">
        <v>19</v>
      </c>
      <c r="L244" s="46"/>
      <c r="M244" s="213" t="s">
        <v>19</v>
      </c>
      <c r="N244" s="214" t="s">
        <v>41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165</v>
      </c>
      <c r="AT244" s="217" t="s">
        <v>160</v>
      </c>
      <c r="AU244" s="217" t="s">
        <v>80</v>
      </c>
      <c r="AY244" s="19" t="s">
        <v>158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78</v>
      </c>
      <c r="BK244" s="218">
        <f>ROUND(I244*H244,2)</f>
        <v>0</v>
      </c>
      <c r="BL244" s="19" t="s">
        <v>165</v>
      </c>
      <c r="BM244" s="217" t="s">
        <v>1411</v>
      </c>
    </row>
    <row r="245" s="2" customFormat="1" ht="16.5" customHeight="1">
      <c r="A245" s="40"/>
      <c r="B245" s="41"/>
      <c r="C245" s="257" t="s">
        <v>758</v>
      </c>
      <c r="D245" s="257" t="s">
        <v>261</v>
      </c>
      <c r="E245" s="258" t="s">
        <v>3215</v>
      </c>
      <c r="F245" s="259" t="s">
        <v>3216</v>
      </c>
      <c r="G245" s="260" t="s">
        <v>369</v>
      </c>
      <c r="H245" s="261">
        <v>1</v>
      </c>
      <c r="I245" s="262"/>
      <c r="J245" s="263">
        <f>ROUND(I245*H245,2)</f>
        <v>0</v>
      </c>
      <c r="K245" s="259" t="s">
        <v>19</v>
      </c>
      <c r="L245" s="264"/>
      <c r="M245" s="265" t="s">
        <v>19</v>
      </c>
      <c r="N245" s="266" t="s">
        <v>41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216</v>
      </c>
      <c r="AT245" s="217" t="s">
        <v>261</v>
      </c>
      <c r="AU245" s="217" t="s">
        <v>80</v>
      </c>
      <c r="AY245" s="19" t="s">
        <v>158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78</v>
      </c>
      <c r="BK245" s="218">
        <f>ROUND(I245*H245,2)</f>
        <v>0</v>
      </c>
      <c r="BL245" s="19" t="s">
        <v>165</v>
      </c>
      <c r="BM245" s="217" t="s">
        <v>1422</v>
      </c>
    </row>
    <row r="246" s="2" customFormat="1" ht="16.5" customHeight="1">
      <c r="A246" s="40"/>
      <c r="B246" s="41"/>
      <c r="C246" s="206" t="s">
        <v>766</v>
      </c>
      <c r="D246" s="206" t="s">
        <v>160</v>
      </c>
      <c r="E246" s="207" t="s">
        <v>3217</v>
      </c>
      <c r="F246" s="208" t="s">
        <v>3218</v>
      </c>
      <c r="G246" s="209" t="s">
        <v>369</v>
      </c>
      <c r="H246" s="210">
        <v>7</v>
      </c>
      <c r="I246" s="211"/>
      <c r="J246" s="212">
        <f>ROUND(I246*H246,2)</f>
        <v>0</v>
      </c>
      <c r="K246" s="208" t="s">
        <v>19</v>
      </c>
      <c r="L246" s="46"/>
      <c r="M246" s="213" t="s">
        <v>19</v>
      </c>
      <c r="N246" s="214" t="s">
        <v>41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165</v>
      </c>
      <c r="AT246" s="217" t="s">
        <v>160</v>
      </c>
      <c r="AU246" s="217" t="s">
        <v>80</v>
      </c>
      <c r="AY246" s="19" t="s">
        <v>158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78</v>
      </c>
      <c r="BK246" s="218">
        <f>ROUND(I246*H246,2)</f>
        <v>0</v>
      </c>
      <c r="BL246" s="19" t="s">
        <v>165</v>
      </c>
      <c r="BM246" s="217" t="s">
        <v>1433</v>
      </c>
    </row>
    <row r="247" s="2" customFormat="1" ht="16.5" customHeight="1">
      <c r="A247" s="40"/>
      <c r="B247" s="41"/>
      <c r="C247" s="206" t="s">
        <v>773</v>
      </c>
      <c r="D247" s="206" t="s">
        <v>160</v>
      </c>
      <c r="E247" s="207" t="s">
        <v>3219</v>
      </c>
      <c r="F247" s="208" t="s">
        <v>3220</v>
      </c>
      <c r="G247" s="209" t="s">
        <v>369</v>
      </c>
      <c r="H247" s="210">
        <v>2</v>
      </c>
      <c r="I247" s="211"/>
      <c r="J247" s="212">
        <f>ROUND(I247*H247,2)</f>
        <v>0</v>
      </c>
      <c r="K247" s="208" t="s">
        <v>19</v>
      </c>
      <c r="L247" s="46"/>
      <c r="M247" s="213" t="s">
        <v>19</v>
      </c>
      <c r="N247" s="214" t="s">
        <v>41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165</v>
      </c>
      <c r="AT247" s="217" t="s">
        <v>160</v>
      </c>
      <c r="AU247" s="217" t="s">
        <v>80</v>
      </c>
      <c r="AY247" s="19" t="s">
        <v>158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78</v>
      </c>
      <c r="BK247" s="218">
        <f>ROUND(I247*H247,2)</f>
        <v>0</v>
      </c>
      <c r="BL247" s="19" t="s">
        <v>165</v>
      </c>
      <c r="BM247" s="217" t="s">
        <v>1444</v>
      </c>
    </row>
    <row r="248" s="2" customFormat="1" ht="16.5" customHeight="1">
      <c r="A248" s="40"/>
      <c r="B248" s="41"/>
      <c r="C248" s="257" t="s">
        <v>779</v>
      </c>
      <c r="D248" s="257" t="s">
        <v>261</v>
      </c>
      <c r="E248" s="258" t="s">
        <v>3221</v>
      </c>
      <c r="F248" s="259" t="s">
        <v>3222</v>
      </c>
      <c r="G248" s="260" t="s">
        <v>369</v>
      </c>
      <c r="H248" s="261">
        <v>2</v>
      </c>
      <c r="I248" s="262"/>
      <c r="J248" s="263">
        <f>ROUND(I248*H248,2)</f>
        <v>0</v>
      </c>
      <c r="K248" s="259" t="s">
        <v>19</v>
      </c>
      <c r="L248" s="264"/>
      <c r="M248" s="265" t="s">
        <v>19</v>
      </c>
      <c r="N248" s="266" t="s">
        <v>41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216</v>
      </c>
      <c r="AT248" s="217" t="s">
        <v>261</v>
      </c>
      <c r="AU248" s="217" t="s">
        <v>80</v>
      </c>
      <c r="AY248" s="19" t="s">
        <v>158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78</v>
      </c>
      <c r="BK248" s="218">
        <f>ROUND(I248*H248,2)</f>
        <v>0</v>
      </c>
      <c r="BL248" s="19" t="s">
        <v>165</v>
      </c>
      <c r="BM248" s="217" t="s">
        <v>1455</v>
      </c>
    </row>
    <row r="249" s="2" customFormat="1" ht="16.5" customHeight="1">
      <c r="A249" s="40"/>
      <c r="B249" s="41"/>
      <c r="C249" s="206" t="s">
        <v>785</v>
      </c>
      <c r="D249" s="206" t="s">
        <v>160</v>
      </c>
      <c r="E249" s="207" t="s">
        <v>3223</v>
      </c>
      <c r="F249" s="208" t="s">
        <v>3224</v>
      </c>
      <c r="G249" s="209" t="s">
        <v>369</v>
      </c>
      <c r="H249" s="210">
        <v>2</v>
      </c>
      <c r="I249" s="211"/>
      <c r="J249" s="212">
        <f>ROUND(I249*H249,2)</f>
        <v>0</v>
      </c>
      <c r="K249" s="208" t="s">
        <v>19</v>
      </c>
      <c r="L249" s="46"/>
      <c r="M249" s="213" t="s">
        <v>19</v>
      </c>
      <c r="N249" s="214" t="s">
        <v>41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165</v>
      </c>
      <c r="AT249" s="217" t="s">
        <v>160</v>
      </c>
      <c r="AU249" s="217" t="s">
        <v>80</v>
      </c>
      <c r="AY249" s="19" t="s">
        <v>158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78</v>
      </c>
      <c r="BK249" s="218">
        <f>ROUND(I249*H249,2)</f>
        <v>0</v>
      </c>
      <c r="BL249" s="19" t="s">
        <v>165</v>
      </c>
      <c r="BM249" s="217" t="s">
        <v>1467</v>
      </c>
    </row>
    <row r="250" s="2" customFormat="1" ht="16.5" customHeight="1">
      <c r="A250" s="40"/>
      <c r="B250" s="41"/>
      <c r="C250" s="257" t="s">
        <v>793</v>
      </c>
      <c r="D250" s="257" t="s">
        <v>261</v>
      </c>
      <c r="E250" s="258" t="s">
        <v>3225</v>
      </c>
      <c r="F250" s="259" t="s">
        <v>3226</v>
      </c>
      <c r="G250" s="260" t="s">
        <v>369</v>
      </c>
      <c r="H250" s="261">
        <v>2</v>
      </c>
      <c r="I250" s="262"/>
      <c r="J250" s="263">
        <f>ROUND(I250*H250,2)</f>
        <v>0</v>
      </c>
      <c r="K250" s="259" t="s">
        <v>19</v>
      </c>
      <c r="L250" s="264"/>
      <c r="M250" s="265" t="s">
        <v>19</v>
      </c>
      <c r="N250" s="266" t="s">
        <v>41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216</v>
      </c>
      <c r="AT250" s="217" t="s">
        <v>261</v>
      </c>
      <c r="AU250" s="217" t="s">
        <v>80</v>
      </c>
      <c r="AY250" s="19" t="s">
        <v>158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78</v>
      </c>
      <c r="BK250" s="218">
        <f>ROUND(I250*H250,2)</f>
        <v>0</v>
      </c>
      <c r="BL250" s="19" t="s">
        <v>165</v>
      </c>
      <c r="BM250" s="217" t="s">
        <v>1479</v>
      </c>
    </row>
    <row r="251" s="12" customFormat="1" ht="22.8" customHeight="1">
      <c r="A251" s="12"/>
      <c r="B251" s="190"/>
      <c r="C251" s="191"/>
      <c r="D251" s="192" t="s">
        <v>69</v>
      </c>
      <c r="E251" s="204" t="s">
        <v>3067</v>
      </c>
      <c r="F251" s="204" t="s">
        <v>19</v>
      </c>
      <c r="G251" s="191"/>
      <c r="H251" s="191"/>
      <c r="I251" s="194"/>
      <c r="J251" s="205">
        <f>BK251</f>
        <v>0</v>
      </c>
      <c r="K251" s="191"/>
      <c r="L251" s="196"/>
      <c r="M251" s="197"/>
      <c r="N251" s="198"/>
      <c r="O251" s="198"/>
      <c r="P251" s="199">
        <v>0</v>
      </c>
      <c r="Q251" s="198"/>
      <c r="R251" s="199">
        <v>0</v>
      </c>
      <c r="S251" s="198"/>
      <c r="T251" s="200"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1" t="s">
        <v>78</v>
      </c>
      <c r="AT251" s="202" t="s">
        <v>69</v>
      </c>
      <c r="AU251" s="202" t="s">
        <v>78</v>
      </c>
      <c r="AY251" s="201" t="s">
        <v>158</v>
      </c>
      <c r="BK251" s="203">
        <v>0</v>
      </c>
    </row>
    <row r="252" s="12" customFormat="1" ht="22.8" customHeight="1">
      <c r="A252" s="12"/>
      <c r="B252" s="190"/>
      <c r="C252" s="191"/>
      <c r="D252" s="192" t="s">
        <v>69</v>
      </c>
      <c r="E252" s="204" t="s">
        <v>3227</v>
      </c>
      <c r="F252" s="204" t="s">
        <v>3228</v>
      </c>
      <c r="G252" s="191"/>
      <c r="H252" s="191"/>
      <c r="I252" s="194"/>
      <c r="J252" s="205">
        <f>BK252</f>
        <v>0</v>
      </c>
      <c r="K252" s="191"/>
      <c r="L252" s="196"/>
      <c r="M252" s="197"/>
      <c r="N252" s="198"/>
      <c r="O252" s="198"/>
      <c r="P252" s="199">
        <f>SUM(P253:P273)</f>
        <v>0</v>
      </c>
      <c r="Q252" s="198"/>
      <c r="R252" s="199">
        <f>SUM(R253:R273)</f>
        <v>0.0084600000000000005</v>
      </c>
      <c r="S252" s="198"/>
      <c r="T252" s="200">
        <f>SUM(T253:T273)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1" t="s">
        <v>78</v>
      </c>
      <c r="AT252" s="202" t="s">
        <v>69</v>
      </c>
      <c r="AU252" s="202" t="s">
        <v>78</v>
      </c>
      <c r="AY252" s="201" t="s">
        <v>158</v>
      </c>
      <c r="BK252" s="203">
        <f>SUM(BK253:BK273)</f>
        <v>0</v>
      </c>
    </row>
    <row r="253" s="2" customFormat="1" ht="16.5" customHeight="1">
      <c r="A253" s="40"/>
      <c r="B253" s="41"/>
      <c r="C253" s="206" t="s">
        <v>816</v>
      </c>
      <c r="D253" s="206" t="s">
        <v>160</v>
      </c>
      <c r="E253" s="207" t="s">
        <v>3229</v>
      </c>
      <c r="F253" s="208" t="s">
        <v>3230</v>
      </c>
      <c r="G253" s="209" t="s">
        <v>369</v>
      </c>
      <c r="H253" s="210">
        <v>2</v>
      </c>
      <c r="I253" s="211"/>
      <c r="J253" s="212">
        <f>ROUND(I253*H253,2)</f>
        <v>0</v>
      </c>
      <c r="K253" s="208" t="s">
        <v>164</v>
      </c>
      <c r="L253" s="46"/>
      <c r="M253" s="213" t="s">
        <v>19</v>
      </c>
      <c r="N253" s="214" t="s">
        <v>41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165</v>
      </c>
      <c r="AT253" s="217" t="s">
        <v>160</v>
      </c>
      <c r="AU253" s="217" t="s">
        <v>80</v>
      </c>
      <c r="AY253" s="19" t="s">
        <v>158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78</v>
      </c>
      <c r="BK253" s="218">
        <f>ROUND(I253*H253,2)</f>
        <v>0</v>
      </c>
      <c r="BL253" s="19" t="s">
        <v>165</v>
      </c>
      <c r="BM253" s="217" t="s">
        <v>1491</v>
      </c>
    </row>
    <row r="254" s="2" customFormat="1">
      <c r="A254" s="40"/>
      <c r="B254" s="41"/>
      <c r="C254" s="42"/>
      <c r="D254" s="219" t="s">
        <v>167</v>
      </c>
      <c r="E254" s="42"/>
      <c r="F254" s="220" t="s">
        <v>3231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167</v>
      </c>
      <c r="AU254" s="19" t="s">
        <v>80</v>
      </c>
    </row>
    <row r="255" s="2" customFormat="1" ht="24.15" customHeight="1">
      <c r="A255" s="40"/>
      <c r="B255" s="41"/>
      <c r="C255" s="257" t="s">
        <v>829</v>
      </c>
      <c r="D255" s="257" t="s">
        <v>261</v>
      </c>
      <c r="E255" s="258" t="s">
        <v>3232</v>
      </c>
      <c r="F255" s="259" t="s">
        <v>3233</v>
      </c>
      <c r="G255" s="260" t="s">
        <v>369</v>
      </c>
      <c r="H255" s="261">
        <v>2</v>
      </c>
      <c r="I255" s="262"/>
      <c r="J255" s="263">
        <f>ROUND(I255*H255,2)</f>
        <v>0</v>
      </c>
      <c r="K255" s="259" t="s">
        <v>19</v>
      </c>
      <c r="L255" s="264"/>
      <c r="M255" s="265" t="s">
        <v>19</v>
      </c>
      <c r="N255" s="266" t="s">
        <v>41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216</v>
      </c>
      <c r="AT255" s="217" t="s">
        <v>261</v>
      </c>
      <c r="AU255" s="217" t="s">
        <v>80</v>
      </c>
      <c r="AY255" s="19" t="s">
        <v>158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78</v>
      </c>
      <c r="BK255" s="218">
        <f>ROUND(I255*H255,2)</f>
        <v>0</v>
      </c>
      <c r="BL255" s="19" t="s">
        <v>165</v>
      </c>
      <c r="BM255" s="217" t="s">
        <v>1503</v>
      </c>
    </row>
    <row r="256" s="2" customFormat="1" ht="16.5" customHeight="1">
      <c r="A256" s="40"/>
      <c r="B256" s="41"/>
      <c r="C256" s="206" t="s">
        <v>836</v>
      </c>
      <c r="D256" s="206" t="s">
        <v>160</v>
      </c>
      <c r="E256" s="207" t="s">
        <v>3234</v>
      </c>
      <c r="F256" s="208" t="s">
        <v>3235</v>
      </c>
      <c r="G256" s="209" t="s">
        <v>369</v>
      </c>
      <c r="H256" s="210">
        <v>2</v>
      </c>
      <c r="I256" s="211"/>
      <c r="J256" s="212">
        <f>ROUND(I256*H256,2)</f>
        <v>0</v>
      </c>
      <c r="K256" s="208" t="s">
        <v>164</v>
      </c>
      <c r="L256" s="46"/>
      <c r="M256" s="213" t="s">
        <v>19</v>
      </c>
      <c r="N256" s="214" t="s">
        <v>41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165</v>
      </c>
      <c r="AT256" s="217" t="s">
        <v>160</v>
      </c>
      <c r="AU256" s="217" t="s">
        <v>80</v>
      </c>
      <c r="AY256" s="19" t="s">
        <v>158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78</v>
      </c>
      <c r="BK256" s="218">
        <f>ROUND(I256*H256,2)</f>
        <v>0</v>
      </c>
      <c r="BL256" s="19" t="s">
        <v>165</v>
      </c>
      <c r="BM256" s="217" t="s">
        <v>1514</v>
      </c>
    </row>
    <row r="257" s="2" customFormat="1">
      <c r="A257" s="40"/>
      <c r="B257" s="41"/>
      <c r="C257" s="42"/>
      <c r="D257" s="219" t="s">
        <v>167</v>
      </c>
      <c r="E257" s="42"/>
      <c r="F257" s="220" t="s">
        <v>3236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167</v>
      </c>
      <c r="AU257" s="19" t="s">
        <v>80</v>
      </c>
    </row>
    <row r="258" s="2" customFormat="1" ht="16.5" customHeight="1">
      <c r="A258" s="40"/>
      <c r="B258" s="41"/>
      <c r="C258" s="257" t="s">
        <v>879</v>
      </c>
      <c r="D258" s="257" t="s">
        <v>261</v>
      </c>
      <c r="E258" s="258" t="s">
        <v>3237</v>
      </c>
      <c r="F258" s="259" t="s">
        <v>3238</v>
      </c>
      <c r="G258" s="260" t="s">
        <v>369</v>
      </c>
      <c r="H258" s="261">
        <v>2</v>
      </c>
      <c r="I258" s="262"/>
      <c r="J258" s="263">
        <f>ROUND(I258*H258,2)</f>
        <v>0</v>
      </c>
      <c r="K258" s="259" t="s">
        <v>19</v>
      </c>
      <c r="L258" s="264"/>
      <c r="M258" s="265" t="s">
        <v>19</v>
      </c>
      <c r="N258" s="266" t="s">
        <v>41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216</v>
      </c>
      <c r="AT258" s="217" t="s">
        <v>261</v>
      </c>
      <c r="AU258" s="217" t="s">
        <v>80</v>
      </c>
      <c r="AY258" s="19" t="s">
        <v>158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78</v>
      </c>
      <c r="BK258" s="218">
        <f>ROUND(I258*H258,2)</f>
        <v>0</v>
      </c>
      <c r="BL258" s="19" t="s">
        <v>165</v>
      </c>
      <c r="BM258" s="217" t="s">
        <v>1525</v>
      </c>
    </row>
    <row r="259" s="2" customFormat="1" ht="16.5" customHeight="1">
      <c r="A259" s="40"/>
      <c r="B259" s="41"/>
      <c r="C259" s="206" t="s">
        <v>885</v>
      </c>
      <c r="D259" s="206" t="s">
        <v>160</v>
      </c>
      <c r="E259" s="207" t="s">
        <v>3239</v>
      </c>
      <c r="F259" s="208" t="s">
        <v>3240</v>
      </c>
      <c r="G259" s="209" t="s">
        <v>369</v>
      </c>
      <c r="H259" s="210">
        <v>3</v>
      </c>
      <c r="I259" s="211"/>
      <c r="J259" s="212">
        <f>ROUND(I259*H259,2)</f>
        <v>0</v>
      </c>
      <c r="K259" s="208" t="s">
        <v>164</v>
      </c>
      <c r="L259" s="46"/>
      <c r="M259" s="213" t="s">
        <v>19</v>
      </c>
      <c r="N259" s="214" t="s">
        <v>41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165</v>
      </c>
      <c r="AT259" s="217" t="s">
        <v>160</v>
      </c>
      <c r="AU259" s="217" t="s">
        <v>80</v>
      </c>
      <c r="AY259" s="19" t="s">
        <v>158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78</v>
      </c>
      <c r="BK259" s="218">
        <f>ROUND(I259*H259,2)</f>
        <v>0</v>
      </c>
      <c r="BL259" s="19" t="s">
        <v>165</v>
      </c>
      <c r="BM259" s="217" t="s">
        <v>1536</v>
      </c>
    </row>
    <row r="260" s="2" customFormat="1">
      <c r="A260" s="40"/>
      <c r="B260" s="41"/>
      <c r="C260" s="42"/>
      <c r="D260" s="219" t="s">
        <v>167</v>
      </c>
      <c r="E260" s="42"/>
      <c r="F260" s="220" t="s">
        <v>3241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167</v>
      </c>
      <c r="AU260" s="19" t="s">
        <v>80</v>
      </c>
    </row>
    <row r="261" s="2" customFormat="1" ht="24.15" customHeight="1">
      <c r="A261" s="40"/>
      <c r="B261" s="41"/>
      <c r="C261" s="257" t="s">
        <v>893</v>
      </c>
      <c r="D261" s="257" t="s">
        <v>261</v>
      </c>
      <c r="E261" s="258" t="s">
        <v>3242</v>
      </c>
      <c r="F261" s="259" t="s">
        <v>3243</v>
      </c>
      <c r="G261" s="260" t="s">
        <v>369</v>
      </c>
      <c r="H261" s="261">
        <v>3</v>
      </c>
      <c r="I261" s="262"/>
      <c r="J261" s="263">
        <f>ROUND(I261*H261,2)</f>
        <v>0</v>
      </c>
      <c r="K261" s="259" t="s">
        <v>19</v>
      </c>
      <c r="L261" s="264"/>
      <c r="M261" s="265" t="s">
        <v>19</v>
      </c>
      <c r="N261" s="266" t="s">
        <v>41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216</v>
      </c>
      <c r="AT261" s="217" t="s">
        <v>261</v>
      </c>
      <c r="AU261" s="217" t="s">
        <v>80</v>
      </c>
      <c r="AY261" s="19" t="s">
        <v>158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78</v>
      </c>
      <c r="BK261" s="218">
        <f>ROUND(I261*H261,2)</f>
        <v>0</v>
      </c>
      <c r="BL261" s="19" t="s">
        <v>165</v>
      </c>
      <c r="BM261" s="217" t="s">
        <v>1548</v>
      </c>
    </row>
    <row r="262" s="2" customFormat="1" ht="16.5" customHeight="1">
      <c r="A262" s="40"/>
      <c r="B262" s="41"/>
      <c r="C262" s="206" t="s">
        <v>900</v>
      </c>
      <c r="D262" s="206" t="s">
        <v>160</v>
      </c>
      <c r="E262" s="207" t="s">
        <v>3244</v>
      </c>
      <c r="F262" s="208" t="s">
        <v>3245</v>
      </c>
      <c r="G262" s="209" t="s">
        <v>369</v>
      </c>
      <c r="H262" s="210">
        <v>2</v>
      </c>
      <c r="I262" s="211"/>
      <c r="J262" s="212">
        <f>ROUND(I262*H262,2)</f>
        <v>0</v>
      </c>
      <c r="K262" s="208" t="s">
        <v>164</v>
      </c>
      <c r="L262" s="46"/>
      <c r="M262" s="213" t="s">
        <v>19</v>
      </c>
      <c r="N262" s="214" t="s">
        <v>41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165</v>
      </c>
      <c r="AT262" s="217" t="s">
        <v>160</v>
      </c>
      <c r="AU262" s="217" t="s">
        <v>80</v>
      </c>
      <c r="AY262" s="19" t="s">
        <v>158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78</v>
      </c>
      <c r="BK262" s="218">
        <f>ROUND(I262*H262,2)</f>
        <v>0</v>
      </c>
      <c r="BL262" s="19" t="s">
        <v>165</v>
      </c>
      <c r="BM262" s="217" t="s">
        <v>1558</v>
      </c>
    </row>
    <row r="263" s="2" customFormat="1">
      <c r="A263" s="40"/>
      <c r="B263" s="41"/>
      <c r="C263" s="42"/>
      <c r="D263" s="219" t="s">
        <v>167</v>
      </c>
      <c r="E263" s="42"/>
      <c r="F263" s="220" t="s">
        <v>3246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167</v>
      </c>
      <c r="AU263" s="19" t="s">
        <v>80</v>
      </c>
    </row>
    <row r="264" s="2" customFormat="1" ht="16.5" customHeight="1">
      <c r="A264" s="40"/>
      <c r="B264" s="41"/>
      <c r="C264" s="257" t="s">
        <v>906</v>
      </c>
      <c r="D264" s="257" t="s">
        <v>261</v>
      </c>
      <c r="E264" s="258" t="s">
        <v>3247</v>
      </c>
      <c r="F264" s="259" t="s">
        <v>3248</v>
      </c>
      <c r="G264" s="260" t="s">
        <v>369</v>
      </c>
      <c r="H264" s="261">
        <v>2</v>
      </c>
      <c r="I264" s="262"/>
      <c r="J264" s="263">
        <f>ROUND(I264*H264,2)</f>
        <v>0</v>
      </c>
      <c r="K264" s="259" t="s">
        <v>19</v>
      </c>
      <c r="L264" s="264"/>
      <c r="M264" s="265" t="s">
        <v>19</v>
      </c>
      <c r="N264" s="266" t="s">
        <v>41</v>
      </c>
      <c r="O264" s="86"/>
      <c r="P264" s="215">
        <f>O264*H264</f>
        <v>0</v>
      </c>
      <c r="Q264" s="215">
        <v>0.001</v>
      </c>
      <c r="R264" s="215">
        <f>Q264*H264</f>
        <v>0.002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216</v>
      </c>
      <c r="AT264" s="217" t="s">
        <v>261</v>
      </c>
      <c r="AU264" s="217" t="s">
        <v>80</v>
      </c>
      <c r="AY264" s="19" t="s">
        <v>158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78</v>
      </c>
      <c r="BK264" s="218">
        <f>ROUND(I264*H264,2)</f>
        <v>0</v>
      </c>
      <c r="BL264" s="19" t="s">
        <v>165</v>
      </c>
      <c r="BM264" s="217" t="s">
        <v>1569</v>
      </c>
    </row>
    <row r="265" s="2" customFormat="1" ht="16.5" customHeight="1">
      <c r="A265" s="40"/>
      <c r="B265" s="41"/>
      <c r="C265" s="257" t="s">
        <v>914</v>
      </c>
      <c r="D265" s="257" t="s">
        <v>261</v>
      </c>
      <c r="E265" s="258" t="s">
        <v>3249</v>
      </c>
      <c r="F265" s="259" t="s">
        <v>3250</v>
      </c>
      <c r="G265" s="260" t="s">
        <v>369</v>
      </c>
      <c r="H265" s="261">
        <v>2</v>
      </c>
      <c r="I265" s="262"/>
      <c r="J265" s="263">
        <f>ROUND(I265*H265,2)</f>
        <v>0</v>
      </c>
      <c r="K265" s="259" t="s">
        <v>19</v>
      </c>
      <c r="L265" s="264"/>
      <c r="M265" s="265" t="s">
        <v>19</v>
      </c>
      <c r="N265" s="266" t="s">
        <v>41</v>
      </c>
      <c r="O265" s="86"/>
      <c r="P265" s="215">
        <f>O265*H265</f>
        <v>0</v>
      </c>
      <c r="Q265" s="215">
        <v>3.0000000000000001E-05</v>
      </c>
      <c r="R265" s="215">
        <f>Q265*H265</f>
        <v>6.0000000000000002E-05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216</v>
      </c>
      <c r="AT265" s="217" t="s">
        <v>261</v>
      </c>
      <c r="AU265" s="217" t="s">
        <v>80</v>
      </c>
      <c r="AY265" s="19" t="s">
        <v>158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78</v>
      </c>
      <c r="BK265" s="218">
        <f>ROUND(I265*H265,2)</f>
        <v>0</v>
      </c>
      <c r="BL265" s="19" t="s">
        <v>165</v>
      </c>
      <c r="BM265" s="217" t="s">
        <v>1578</v>
      </c>
    </row>
    <row r="266" s="2" customFormat="1" ht="16.5" customHeight="1">
      <c r="A266" s="40"/>
      <c r="B266" s="41"/>
      <c r="C266" s="257" t="s">
        <v>922</v>
      </c>
      <c r="D266" s="257" t="s">
        <v>261</v>
      </c>
      <c r="E266" s="258" t="s">
        <v>3251</v>
      </c>
      <c r="F266" s="259" t="s">
        <v>3252</v>
      </c>
      <c r="G266" s="260" t="s">
        <v>369</v>
      </c>
      <c r="H266" s="261">
        <v>2</v>
      </c>
      <c r="I266" s="262"/>
      <c r="J266" s="263">
        <f>ROUND(I266*H266,2)</f>
        <v>0</v>
      </c>
      <c r="K266" s="259" t="s">
        <v>19</v>
      </c>
      <c r="L266" s="264"/>
      <c r="M266" s="265" t="s">
        <v>19</v>
      </c>
      <c r="N266" s="266" t="s">
        <v>41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216</v>
      </c>
      <c r="AT266" s="217" t="s">
        <v>261</v>
      </c>
      <c r="AU266" s="217" t="s">
        <v>80</v>
      </c>
      <c r="AY266" s="19" t="s">
        <v>158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78</v>
      </c>
      <c r="BK266" s="218">
        <f>ROUND(I266*H266,2)</f>
        <v>0</v>
      </c>
      <c r="BL266" s="19" t="s">
        <v>165</v>
      </c>
      <c r="BM266" s="217" t="s">
        <v>1586</v>
      </c>
    </row>
    <row r="267" s="2" customFormat="1" ht="16.5" customHeight="1">
      <c r="A267" s="40"/>
      <c r="B267" s="41"/>
      <c r="C267" s="257" t="s">
        <v>928</v>
      </c>
      <c r="D267" s="257" t="s">
        <v>261</v>
      </c>
      <c r="E267" s="258" t="s">
        <v>3253</v>
      </c>
      <c r="F267" s="259" t="s">
        <v>3254</v>
      </c>
      <c r="G267" s="260" t="s">
        <v>369</v>
      </c>
      <c r="H267" s="261">
        <v>2</v>
      </c>
      <c r="I267" s="262"/>
      <c r="J267" s="263">
        <f>ROUND(I267*H267,2)</f>
        <v>0</v>
      </c>
      <c r="K267" s="259" t="s">
        <v>19</v>
      </c>
      <c r="L267" s="264"/>
      <c r="M267" s="265" t="s">
        <v>19</v>
      </c>
      <c r="N267" s="266" t="s">
        <v>41</v>
      </c>
      <c r="O267" s="86"/>
      <c r="P267" s="215">
        <f>O267*H267</f>
        <v>0</v>
      </c>
      <c r="Q267" s="215">
        <v>0.00020000000000000001</v>
      </c>
      <c r="R267" s="215">
        <f>Q267*H267</f>
        <v>0.00040000000000000002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216</v>
      </c>
      <c r="AT267" s="217" t="s">
        <v>261</v>
      </c>
      <c r="AU267" s="217" t="s">
        <v>80</v>
      </c>
      <c r="AY267" s="19" t="s">
        <v>158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78</v>
      </c>
      <c r="BK267" s="218">
        <f>ROUND(I267*H267,2)</f>
        <v>0</v>
      </c>
      <c r="BL267" s="19" t="s">
        <v>165</v>
      </c>
      <c r="BM267" s="217" t="s">
        <v>1618</v>
      </c>
    </row>
    <row r="268" s="2" customFormat="1" ht="16.5" customHeight="1">
      <c r="A268" s="40"/>
      <c r="B268" s="41"/>
      <c r="C268" s="206" t="s">
        <v>936</v>
      </c>
      <c r="D268" s="206" t="s">
        <v>160</v>
      </c>
      <c r="E268" s="207" t="s">
        <v>3255</v>
      </c>
      <c r="F268" s="208" t="s">
        <v>3256</v>
      </c>
      <c r="G268" s="209" t="s">
        <v>369</v>
      </c>
      <c r="H268" s="210">
        <v>2</v>
      </c>
      <c r="I268" s="211"/>
      <c r="J268" s="212">
        <f>ROUND(I268*H268,2)</f>
        <v>0</v>
      </c>
      <c r="K268" s="208" t="s">
        <v>19</v>
      </c>
      <c r="L268" s="46"/>
      <c r="M268" s="213" t="s">
        <v>19</v>
      </c>
      <c r="N268" s="214" t="s">
        <v>41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165</v>
      </c>
      <c r="AT268" s="217" t="s">
        <v>160</v>
      </c>
      <c r="AU268" s="217" t="s">
        <v>80</v>
      </c>
      <c r="AY268" s="19" t="s">
        <v>158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78</v>
      </c>
      <c r="BK268" s="218">
        <f>ROUND(I268*H268,2)</f>
        <v>0</v>
      </c>
      <c r="BL268" s="19" t="s">
        <v>165</v>
      </c>
      <c r="BM268" s="217" t="s">
        <v>1632</v>
      </c>
    </row>
    <row r="269" s="2" customFormat="1" ht="16.5" customHeight="1">
      <c r="A269" s="40"/>
      <c r="B269" s="41"/>
      <c r="C269" s="257" t="s">
        <v>942</v>
      </c>
      <c r="D269" s="257" t="s">
        <v>261</v>
      </c>
      <c r="E269" s="258" t="s">
        <v>3257</v>
      </c>
      <c r="F269" s="259" t="s">
        <v>3258</v>
      </c>
      <c r="G269" s="260" t="s">
        <v>369</v>
      </c>
      <c r="H269" s="261">
        <v>2</v>
      </c>
      <c r="I269" s="262"/>
      <c r="J269" s="263">
        <f>ROUND(I269*H269,2)</f>
        <v>0</v>
      </c>
      <c r="K269" s="259" t="s">
        <v>19</v>
      </c>
      <c r="L269" s="264"/>
      <c r="M269" s="265" t="s">
        <v>19</v>
      </c>
      <c r="N269" s="266" t="s">
        <v>41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216</v>
      </c>
      <c r="AT269" s="217" t="s">
        <v>261</v>
      </c>
      <c r="AU269" s="217" t="s">
        <v>80</v>
      </c>
      <c r="AY269" s="19" t="s">
        <v>158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78</v>
      </c>
      <c r="BK269" s="218">
        <f>ROUND(I269*H269,2)</f>
        <v>0</v>
      </c>
      <c r="BL269" s="19" t="s">
        <v>165</v>
      </c>
      <c r="BM269" s="217" t="s">
        <v>1644</v>
      </c>
    </row>
    <row r="270" s="2" customFormat="1" ht="16.5" customHeight="1">
      <c r="A270" s="40"/>
      <c r="B270" s="41"/>
      <c r="C270" s="206" t="s">
        <v>948</v>
      </c>
      <c r="D270" s="206" t="s">
        <v>160</v>
      </c>
      <c r="E270" s="207" t="s">
        <v>3259</v>
      </c>
      <c r="F270" s="208" t="s">
        <v>3260</v>
      </c>
      <c r="G270" s="209" t="s">
        <v>369</v>
      </c>
      <c r="H270" s="210">
        <v>2</v>
      </c>
      <c r="I270" s="211"/>
      <c r="J270" s="212">
        <f>ROUND(I270*H270,2)</f>
        <v>0</v>
      </c>
      <c r="K270" s="208" t="s">
        <v>164</v>
      </c>
      <c r="L270" s="46"/>
      <c r="M270" s="213" t="s">
        <v>19</v>
      </c>
      <c r="N270" s="214" t="s">
        <v>41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165</v>
      </c>
      <c r="AT270" s="217" t="s">
        <v>160</v>
      </c>
      <c r="AU270" s="217" t="s">
        <v>80</v>
      </c>
      <c r="AY270" s="19" t="s">
        <v>158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78</v>
      </c>
      <c r="BK270" s="218">
        <f>ROUND(I270*H270,2)</f>
        <v>0</v>
      </c>
      <c r="BL270" s="19" t="s">
        <v>165</v>
      </c>
      <c r="BM270" s="217" t="s">
        <v>1653</v>
      </c>
    </row>
    <row r="271" s="2" customFormat="1">
      <c r="A271" s="40"/>
      <c r="B271" s="41"/>
      <c r="C271" s="42"/>
      <c r="D271" s="219" t="s">
        <v>167</v>
      </c>
      <c r="E271" s="42"/>
      <c r="F271" s="220" t="s">
        <v>3261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167</v>
      </c>
      <c r="AU271" s="19" t="s">
        <v>80</v>
      </c>
    </row>
    <row r="272" s="2" customFormat="1" ht="16.5" customHeight="1">
      <c r="A272" s="40"/>
      <c r="B272" s="41"/>
      <c r="C272" s="257" t="s">
        <v>954</v>
      </c>
      <c r="D272" s="257" t="s">
        <v>261</v>
      </c>
      <c r="E272" s="258" t="s">
        <v>3262</v>
      </c>
      <c r="F272" s="259" t="s">
        <v>3263</v>
      </c>
      <c r="G272" s="260" t="s">
        <v>369</v>
      </c>
      <c r="H272" s="261">
        <v>2</v>
      </c>
      <c r="I272" s="262"/>
      <c r="J272" s="263">
        <f>ROUND(I272*H272,2)</f>
        <v>0</v>
      </c>
      <c r="K272" s="259" t="s">
        <v>164</v>
      </c>
      <c r="L272" s="264"/>
      <c r="M272" s="265" t="s">
        <v>19</v>
      </c>
      <c r="N272" s="266" t="s">
        <v>41</v>
      </c>
      <c r="O272" s="86"/>
      <c r="P272" s="215">
        <f>O272*H272</f>
        <v>0</v>
      </c>
      <c r="Q272" s="215">
        <v>0.0030000000000000001</v>
      </c>
      <c r="R272" s="215">
        <f>Q272*H272</f>
        <v>0.0060000000000000001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216</v>
      </c>
      <c r="AT272" s="217" t="s">
        <v>261</v>
      </c>
      <c r="AU272" s="217" t="s">
        <v>80</v>
      </c>
      <c r="AY272" s="19" t="s">
        <v>158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78</v>
      </c>
      <c r="BK272" s="218">
        <f>ROUND(I272*H272,2)</f>
        <v>0</v>
      </c>
      <c r="BL272" s="19" t="s">
        <v>165</v>
      </c>
      <c r="BM272" s="217" t="s">
        <v>1669</v>
      </c>
    </row>
    <row r="273" s="2" customFormat="1" ht="16.5" customHeight="1">
      <c r="A273" s="40"/>
      <c r="B273" s="41"/>
      <c r="C273" s="206" t="s">
        <v>959</v>
      </c>
      <c r="D273" s="206" t="s">
        <v>160</v>
      </c>
      <c r="E273" s="207" t="s">
        <v>3264</v>
      </c>
      <c r="F273" s="208" t="s">
        <v>3265</v>
      </c>
      <c r="G273" s="209" t="s">
        <v>3266</v>
      </c>
      <c r="H273" s="210">
        <v>1</v>
      </c>
      <c r="I273" s="211"/>
      <c r="J273" s="212">
        <f>ROUND(I273*H273,2)</f>
        <v>0</v>
      </c>
      <c r="K273" s="208" t="s">
        <v>19</v>
      </c>
      <c r="L273" s="46"/>
      <c r="M273" s="213" t="s">
        <v>19</v>
      </c>
      <c r="N273" s="214" t="s">
        <v>41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165</v>
      </c>
      <c r="AT273" s="217" t="s">
        <v>160</v>
      </c>
      <c r="AU273" s="217" t="s">
        <v>80</v>
      </c>
      <c r="AY273" s="19" t="s">
        <v>158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78</v>
      </c>
      <c r="BK273" s="218">
        <f>ROUND(I273*H273,2)</f>
        <v>0</v>
      </c>
      <c r="BL273" s="19" t="s">
        <v>165</v>
      </c>
      <c r="BM273" s="217" t="s">
        <v>1679</v>
      </c>
    </row>
    <row r="274" s="12" customFormat="1" ht="22.8" customHeight="1">
      <c r="A274" s="12"/>
      <c r="B274" s="190"/>
      <c r="C274" s="191"/>
      <c r="D274" s="192" t="s">
        <v>69</v>
      </c>
      <c r="E274" s="204" t="s">
        <v>3267</v>
      </c>
      <c r="F274" s="204" t="s">
        <v>3268</v>
      </c>
      <c r="G274" s="191"/>
      <c r="H274" s="191"/>
      <c r="I274" s="194"/>
      <c r="J274" s="205">
        <f>BK274</f>
        <v>0</v>
      </c>
      <c r="K274" s="191"/>
      <c r="L274" s="196"/>
      <c r="M274" s="197"/>
      <c r="N274" s="198"/>
      <c r="O274" s="198"/>
      <c r="P274" s="199">
        <f>SUM(P275:P307)</f>
        <v>0</v>
      </c>
      <c r="Q274" s="198"/>
      <c r="R274" s="199">
        <f>SUM(R275:R307)</f>
        <v>0</v>
      </c>
      <c r="S274" s="198"/>
      <c r="T274" s="200">
        <f>SUM(T275:T307)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01" t="s">
        <v>78</v>
      </c>
      <c r="AT274" s="202" t="s">
        <v>69</v>
      </c>
      <c r="AU274" s="202" t="s">
        <v>78</v>
      </c>
      <c r="AY274" s="201" t="s">
        <v>158</v>
      </c>
      <c r="BK274" s="203">
        <f>SUM(BK275:BK307)</f>
        <v>0</v>
      </c>
    </row>
    <row r="275" s="2" customFormat="1" ht="16.5" customHeight="1">
      <c r="A275" s="40"/>
      <c r="B275" s="41"/>
      <c r="C275" s="206" t="s">
        <v>964</v>
      </c>
      <c r="D275" s="206" t="s">
        <v>160</v>
      </c>
      <c r="E275" s="207" t="s">
        <v>3269</v>
      </c>
      <c r="F275" s="208" t="s">
        <v>3270</v>
      </c>
      <c r="G275" s="209" t="s">
        <v>369</v>
      </c>
      <c r="H275" s="210">
        <v>1</v>
      </c>
      <c r="I275" s="211"/>
      <c r="J275" s="212">
        <f>ROUND(I275*H275,2)</f>
        <v>0</v>
      </c>
      <c r="K275" s="208" t="s">
        <v>19</v>
      </c>
      <c r="L275" s="46"/>
      <c r="M275" s="213" t="s">
        <v>19</v>
      </c>
      <c r="N275" s="214" t="s">
        <v>41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165</v>
      </c>
      <c r="AT275" s="217" t="s">
        <v>160</v>
      </c>
      <c r="AU275" s="217" t="s">
        <v>80</v>
      </c>
      <c r="AY275" s="19" t="s">
        <v>158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78</v>
      </c>
      <c r="BK275" s="218">
        <f>ROUND(I275*H275,2)</f>
        <v>0</v>
      </c>
      <c r="BL275" s="19" t="s">
        <v>165</v>
      </c>
      <c r="BM275" s="217" t="s">
        <v>1688</v>
      </c>
    </row>
    <row r="276" s="2" customFormat="1" ht="16.5" customHeight="1">
      <c r="A276" s="40"/>
      <c r="B276" s="41"/>
      <c r="C276" s="257" t="s">
        <v>970</v>
      </c>
      <c r="D276" s="257" t="s">
        <v>261</v>
      </c>
      <c r="E276" s="258" t="s">
        <v>3219</v>
      </c>
      <c r="F276" s="259" t="s">
        <v>3271</v>
      </c>
      <c r="G276" s="260" t="s">
        <v>369</v>
      </c>
      <c r="H276" s="261">
        <v>1</v>
      </c>
      <c r="I276" s="262"/>
      <c r="J276" s="263">
        <f>ROUND(I276*H276,2)</f>
        <v>0</v>
      </c>
      <c r="K276" s="259" t="s">
        <v>19</v>
      </c>
      <c r="L276" s="264"/>
      <c r="M276" s="265" t="s">
        <v>19</v>
      </c>
      <c r="N276" s="266" t="s">
        <v>41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216</v>
      </c>
      <c r="AT276" s="217" t="s">
        <v>261</v>
      </c>
      <c r="AU276" s="217" t="s">
        <v>80</v>
      </c>
      <c r="AY276" s="19" t="s">
        <v>158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78</v>
      </c>
      <c r="BK276" s="218">
        <f>ROUND(I276*H276,2)</f>
        <v>0</v>
      </c>
      <c r="BL276" s="19" t="s">
        <v>165</v>
      </c>
      <c r="BM276" s="217" t="s">
        <v>1699</v>
      </c>
    </row>
    <row r="277" s="2" customFormat="1" ht="16.5" customHeight="1">
      <c r="A277" s="40"/>
      <c r="B277" s="41"/>
      <c r="C277" s="206" t="s">
        <v>977</v>
      </c>
      <c r="D277" s="206" t="s">
        <v>160</v>
      </c>
      <c r="E277" s="207" t="s">
        <v>3272</v>
      </c>
      <c r="F277" s="208" t="s">
        <v>3273</v>
      </c>
      <c r="G277" s="209" t="s">
        <v>369</v>
      </c>
      <c r="H277" s="210">
        <v>1</v>
      </c>
      <c r="I277" s="211"/>
      <c r="J277" s="212">
        <f>ROUND(I277*H277,2)</f>
        <v>0</v>
      </c>
      <c r="K277" s="208" t="s">
        <v>19</v>
      </c>
      <c r="L277" s="46"/>
      <c r="M277" s="213" t="s">
        <v>19</v>
      </c>
      <c r="N277" s="214" t="s">
        <v>41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165</v>
      </c>
      <c r="AT277" s="217" t="s">
        <v>160</v>
      </c>
      <c r="AU277" s="217" t="s">
        <v>80</v>
      </c>
      <c r="AY277" s="19" t="s">
        <v>158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78</v>
      </c>
      <c r="BK277" s="218">
        <f>ROUND(I277*H277,2)</f>
        <v>0</v>
      </c>
      <c r="BL277" s="19" t="s">
        <v>165</v>
      </c>
      <c r="BM277" s="217" t="s">
        <v>1716</v>
      </c>
    </row>
    <row r="278" s="2" customFormat="1" ht="16.5" customHeight="1">
      <c r="A278" s="40"/>
      <c r="B278" s="41"/>
      <c r="C278" s="257" t="s">
        <v>986</v>
      </c>
      <c r="D278" s="257" t="s">
        <v>261</v>
      </c>
      <c r="E278" s="258" t="s">
        <v>3274</v>
      </c>
      <c r="F278" s="259" t="s">
        <v>3275</v>
      </c>
      <c r="G278" s="260" t="s">
        <v>369</v>
      </c>
      <c r="H278" s="261">
        <v>1</v>
      </c>
      <c r="I278" s="262"/>
      <c r="J278" s="263">
        <f>ROUND(I278*H278,2)</f>
        <v>0</v>
      </c>
      <c r="K278" s="259" t="s">
        <v>19</v>
      </c>
      <c r="L278" s="264"/>
      <c r="M278" s="265" t="s">
        <v>19</v>
      </c>
      <c r="N278" s="266" t="s">
        <v>41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216</v>
      </c>
      <c r="AT278" s="217" t="s">
        <v>261</v>
      </c>
      <c r="AU278" s="217" t="s">
        <v>80</v>
      </c>
      <c r="AY278" s="19" t="s">
        <v>158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78</v>
      </c>
      <c r="BK278" s="218">
        <f>ROUND(I278*H278,2)</f>
        <v>0</v>
      </c>
      <c r="BL278" s="19" t="s">
        <v>165</v>
      </c>
      <c r="BM278" s="217" t="s">
        <v>1726</v>
      </c>
    </row>
    <row r="279" s="2" customFormat="1" ht="16.5" customHeight="1">
      <c r="A279" s="40"/>
      <c r="B279" s="41"/>
      <c r="C279" s="206" t="s">
        <v>992</v>
      </c>
      <c r="D279" s="206" t="s">
        <v>160</v>
      </c>
      <c r="E279" s="207" t="s">
        <v>3276</v>
      </c>
      <c r="F279" s="208" t="s">
        <v>3277</v>
      </c>
      <c r="G279" s="209" t="s">
        <v>369</v>
      </c>
      <c r="H279" s="210">
        <v>2</v>
      </c>
      <c r="I279" s="211"/>
      <c r="J279" s="212">
        <f>ROUND(I279*H279,2)</f>
        <v>0</v>
      </c>
      <c r="K279" s="208" t="s">
        <v>19</v>
      </c>
      <c r="L279" s="46"/>
      <c r="M279" s="213" t="s">
        <v>19</v>
      </c>
      <c r="N279" s="214" t="s">
        <v>41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165</v>
      </c>
      <c r="AT279" s="217" t="s">
        <v>160</v>
      </c>
      <c r="AU279" s="217" t="s">
        <v>80</v>
      </c>
      <c r="AY279" s="19" t="s">
        <v>158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78</v>
      </c>
      <c r="BK279" s="218">
        <f>ROUND(I279*H279,2)</f>
        <v>0</v>
      </c>
      <c r="BL279" s="19" t="s">
        <v>165</v>
      </c>
      <c r="BM279" s="217" t="s">
        <v>1735</v>
      </c>
    </row>
    <row r="280" s="2" customFormat="1" ht="16.5" customHeight="1">
      <c r="A280" s="40"/>
      <c r="B280" s="41"/>
      <c r="C280" s="257" t="s">
        <v>288</v>
      </c>
      <c r="D280" s="257" t="s">
        <v>261</v>
      </c>
      <c r="E280" s="258" t="s">
        <v>3278</v>
      </c>
      <c r="F280" s="259" t="s">
        <v>3279</v>
      </c>
      <c r="G280" s="260" t="s">
        <v>369</v>
      </c>
      <c r="H280" s="261">
        <v>1</v>
      </c>
      <c r="I280" s="262"/>
      <c r="J280" s="263">
        <f>ROUND(I280*H280,2)</f>
        <v>0</v>
      </c>
      <c r="K280" s="259" t="s">
        <v>19</v>
      </c>
      <c r="L280" s="264"/>
      <c r="M280" s="265" t="s">
        <v>19</v>
      </c>
      <c r="N280" s="266" t="s">
        <v>41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216</v>
      </c>
      <c r="AT280" s="217" t="s">
        <v>261</v>
      </c>
      <c r="AU280" s="217" t="s">
        <v>80</v>
      </c>
      <c r="AY280" s="19" t="s">
        <v>158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78</v>
      </c>
      <c r="BK280" s="218">
        <f>ROUND(I280*H280,2)</f>
        <v>0</v>
      </c>
      <c r="BL280" s="19" t="s">
        <v>165</v>
      </c>
      <c r="BM280" s="217" t="s">
        <v>1744</v>
      </c>
    </row>
    <row r="281" s="2" customFormat="1" ht="16.5" customHeight="1">
      <c r="A281" s="40"/>
      <c r="B281" s="41"/>
      <c r="C281" s="257" t="s">
        <v>1002</v>
      </c>
      <c r="D281" s="257" t="s">
        <v>261</v>
      </c>
      <c r="E281" s="258" t="s">
        <v>3280</v>
      </c>
      <c r="F281" s="259" t="s">
        <v>3281</v>
      </c>
      <c r="G281" s="260" t="s">
        <v>369</v>
      </c>
      <c r="H281" s="261">
        <v>1</v>
      </c>
      <c r="I281" s="262"/>
      <c r="J281" s="263">
        <f>ROUND(I281*H281,2)</f>
        <v>0</v>
      </c>
      <c r="K281" s="259" t="s">
        <v>19</v>
      </c>
      <c r="L281" s="264"/>
      <c r="M281" s="265" t="s">
        <v>19</v>
      </c>
      <c r="N281" s="266" t="s">
        <v>41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216</v>
      </c>
      <c r="AT281" s="217" t="s">
        <v>261</v>
      </c>
      <c r="AU281" s="217" t="s">
        <v>80</v>
      </c>
      <c r="AY281" s="19" t="s">
        <v>158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78</v>
      </c>
      <c r="BK281" s="218">
        <f>ROUND(I281*H281,2)</f>
        <v>0</v>
      </c>
      <c r="BL281" s="19" t="s">
        <v>165</v>
      </c>
      <c r="BM281" s="217" t="s">
        <v>1753</v>
      </c>
    </row>
    <row r="282" s="2" customFormat="1" ht="16.5" customHeight="1">
      <c r="A282" s="40"/>
      <c r="B282" s="41"/>
      <c r="C282" s="206" t="s">
        <v>1007</v>
      </c>
      <c r="D282" s="206" t="s">
        <v>160</v>
      </c>
      <c r="E282" s="207" t="s">
        <v>3244</v>
      </c>
      <c r="F282" s="208" t="s">
        <v>3245</v>
      </c>
      <c r="G282" s="209" t="s">
        <v>369</v>
      </c>
      <c r="H282" s="210">
        <v>3</v>
      </c>
      <c r="I282" s="211"/>
      <c r="J282" s="212">
        <f>ROUND(I282*H282,2)</f>
        <v>0</v>
      </c>
      <c r="K282" s="208" t="s">
        <v>164</v>
      </c>
      <c r="L282" s="46"/>
      <c r="M282" s="213" t="s">
        <v>19</v>
      </c>
      <c r="N282" s="214" t="s">
        <v>41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165</v>
      </c>
      <c r="AT282" s="217" t="s">
        <v>160</v>
      </c>
      <c r="AU282" s="217" t="s">
        <v>80</v>
      </c>
      <c r="AY282" s="19" t="s">
        <v>158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78</v>
      </c>
      <c r="BK282" s="218">
        <f>ROUND(I282*H282,2)</f>
        <v>0</v>
      </c>
      <c r="BL282" s="19" t="s">
        <v>165</v>
      </c>
      <c r="BM282" s="217" t="s">
        <v>1762</v>
      </c>
    </row>
    <row r="283" s="2" customFormat="1">
      <c r="A283" s="40"/>
      <c r="B283" s="41"/>
      <c r="C283" s="42"/>
      <c r="D283" s="219" t="s">
        <v>167</v>
      </c>
      <c r="E283" s="42"/>
      <c r="F283" s="220" t="s">
        <v>3246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167</v>
      </c>
      <c r="AU283" s="19" t="s">
        <v>80</v>
      </c>
    </row>
    <row r="284" s="2" customFormat="1" ht="44.25" customHeight="1">
      <c r="A284" s="40"/>
      <c r="B284" s="41"/>
      <c r="C284" s="257" t="s">
        <v>1012</v>
      </c>
      <c r="D284" s="257" t="s">
        <v>261</v>
      </c>
      <c r="E284" s="258" t="s">
        <v>3282</v>
      </c>
      <c r="F284" s="259" t="s">
        <v>3283</v>
      </c>
      <c r="G284" s="260" t="s">
        <v>369</v>
      </c>
      <c r="H284" s="261">
        <v>1</v>
      </c>
      <c r="I284" s="262"/>
      <c r="J284" s="263">
        <f>ROUND(I284*H284,2)</f>
        <v>0</v>
      </c>
      <c r="K284" s="259" t="s">
        <v>19</v>
      </c>
      <c r="L284" s="264"/>
      <c r="M284" s="265" t="s">
        <v>19</v>
      </c>
      <c r="N284" s="266" t="s">
        <v>41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216</v>
      </c>
      <c r="AT284" s="217" t="s">
        <v>261</v>
      </c>
      <c r="AU284" s="217" t="s">
        <v>80</v>
      </c>
      <c r="AY284" s="19" t="s">
        <v>158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78</v>
      </c>
      <c r="BK284" s="218">
        <f>ROUND(I284*H284,2)</f>
        <v>0</v>
      </c>
      <c r="BL284" s="19" t="s">
        <v>165</v>
      </c>
      <c r="BM284" s="217" t="s">
        <v>1771</v>
      </c>
    </row>
    <row r="285" s="2" customFormat="1" ht="44.25" customHeight="1">
      <c r="A285" s="40"/>
      <c r="B285" s="41"/>
      <c r="C285" s="257" t="s">
        <v>1017</v>
      </c>
      <c r="D285" s="257" t="s">
        <v>261</v>
      </c>
      <c r="E285" s="258" t="s">
        <v>3264</v>
      </c>
      <c r="F285" s="259" t="s">
        <v>3284</v>
      </c>
      <c r="G285" s="260" t="s">
        <v>369</v>
      </c>
      <c r="H285" s="261">
        <v>2</v>
      </c>
      <c r="I285" s="262"/>
      <c r="J285" s="263">
        <f>ROUND(I285*H285,2)</f>
        <v>0</v>
      </c>
      <c r="K285" s="259" t="s">
        <v>19</v>
      </c>
      <c r="L285" s="264"/>
      <c r="M285" s="265" t="s">
        <v>19</v>
      </c>
      <c r="N285" s="266" t="s">
        <v>41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216</v>
      </c>
      <c r="AT285" s="217" t="s">
        <v>261</v>
      </c>
      <c r="AU285" s="217" t="s">
        <v>80</v>
      </c>
      <c r="AY285" s="19" t="s">
        <v>158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78</v>
      </c>
      <c r="BK285" s="218">
        <f>ROUND(I285*H285,2)</f>
        <v>0</v>
      </c>
      <c r="BL285" s="19" t="s">
        <v>165</v>
      </c>
      <c r="BM285" s="217" t="s">
        <v>1780</v>
      </c>
    </row>
    <row r="286" s="2" customFormat="1" ht="16.5" customHeight="1">
      <c r="A286" s="40"/>
      <c r="B286" s="41"/>
      <c r="C286" s="206" t="s">
        <v>1022</v>
      </c>
      <c r="D286" s="206" t="s">
        <v>160</v>
      </c>
      <c r="E286" s="207" t="s">
        <v>3255</v>
      </c>
      <c r="F286" s="208" t="s">
        <v>3256</v>
      </c>
      <c r="G286" s="209" t="s">
        <v>369</v>
      </c>
      <c r="H286" s="210">
        <v>3</v>
      </c>
      <c r="I286" s="211"/>
      <c r="J286" s="212">
        <f>ROUND(I286*H286,2)</f>
        <v>0</v>
      </c>
      <c r="K286" s="208" t="s">
        <v>19</v>
      </c>
      <c r="L286" s="46"/>
      <c r="M286" s="213" t="s">
        <v>19</v>
      </c>
      <c r="N286" s="214" t="s">
        <v>41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165</v>
      </c>
      <c r="AT286" s="217" t="s">
        <v>160</v>
      </c>
      <c r="AU286" s="217" t="s">
        <v>80</v>
      </c>
      <c r="AY286" s="19" t="s">
        <v>158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78</v>
      </c>
      <c r="BK286" s="218">
        <f>ROUND(I286*H286,2)</f>
        <v>0</v>
      </c>
      <c r="BL286" s="19" t="s">
        <v>165</v>
      </c>
      <c r="BM286" s="217" t="s">
        <v>1787</v>
      </c>
    </row>
    <row r="287" s="2" customFormat="1" ht="16.5" customHeight="1">
      <c r="A287" s="40"/>
      <c r="B287" s="41"/>
      <c r="C287" s="257" t="s">
        <v>1025</v>
      </c>
      <c r="D287" s="257" t="s">
        <v>261</v>
      </c>
      <c r="E287" s="258" t="s">
        <v>3285</v>
      </c>
      <c r="F287" s="259" t="s">
        <v>3286</v>
      </c>
      <c r="G287" s="260" t="s">
        <v>369</v>
      </c>
      <c r="H287" s="261">
        <v>1</v>
      </c>
      <c r="I287" s="262"/>
      <c r="J287" s="263">
        <f>ROUND(I287*H287,2)</f>
        <v>0</v>
      </c>
      <c r="K287" s="259" t="s">
        <v>19</v>
      </c>
      <c r="L287" s="264"/>
      <c r="M287" s="265" t="s">
        <v>19</v>
      </c>
      <c r="N287" s="266" t="s">
        <v>41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216</v>
      </c>
      <c r="AT287" s="217" t="s">
        <v>261</v>
      </c>
      <c r="AU287" s="217" t="s">
        <v>80</v>
      </c>
      <c r="AY287" s="19" t="s">
        <v>158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78</v>
      </c>
      <c r="BK287" s="218">
        <f>ROUND(I287*H287,2)</f>
        <v>0</v>
      </c>
      <c r="BL287" s="19" t="s">
        <v>165</v>
      </c>
      <c r="BM287" s="217" t="s">
        <v>1795</v>
      </c>
    </row>
    <row r="288" s="2" customFormat="1" ht="16.5" customHeight="1">
      <c r="A288" s="40"/>
      <c r="B288" s="41"/>
      <c r="C288" s="257" t="s">
        <v>1030</v>
      </c>
      <c r="D288" s="257" t="s">
        <v>261</v>
      </c>
      <c r="E288" s="258" t="s">
        <v>3287</v>
      </c>
      <c r="F288" s="259" t="s">
        <v>3288</v>
      </c>
      <c r="G288" s="260" t="s">
        <v>369</v>
      </c>
      <c r="H288" s="261">
        <v>2</v>
      </c>
      <c r="I288" s="262"/>
      <c r="J288" s="263">
        <f>ROUND(I288*H288,2)</f>
        <v>0</v>
      </c>
      <c r="K288" s="259" t="s">
        <v>19</v>
      </c>
      <c r="L288" s="264"/>
      <c r="M288" s="265" t="s">
        <v>19</v>
      </c>
      <c r="N288" s="266" t="s">
        <v>41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216</v>
      </c>
      <c r="AT288" s="217" t="s">
        <v>261</v>
      </c>
      <c r="AU288" s="217" t="s">
        <v>80</v>
      </c>
      <c r="AY288" s="19" t="s">
        <v>158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78</v>
      </c>
      <c r="BK288" s="218">
        <f>ROUND(I288*H288,2)</f>
        <v>0</v>
      </c>
      <c r="BL288" s="19" t="s">
        <v>165</v>
      </c>
      <c r="BM288" s="217" t="s">
        <v>1802</v>
      </c>
    </row>
    <row r="289" s="2" customFormat="1" ht="16.5" customHeight="1">
      <c r="A289" s="40"/>
      <c r="B289" s="41"/>
      <c r="C289" s="206" t="s">
        <v>1035</v>
      </c>
      <c r="D289" s="206" t="s">
        <v>160</v>
      </c>
      <c r="E289" s="207" t="s">
        <v>3289</v>
      </c>
      <c r="F289" s="208" t="s">
        <v>3290</v>
      </c>
      <c r="G289" s="209" t="s">
        <v>369</v>
      </c>
      <c r="H289" s="210">
        <v>2</v>
      </c>
      <c r="I289" s="211"/>
      <c r="J289" s="212">
        <f>ROUND(I289*H289,2)</f>
        <v>0</v>
      </c>
      <c r="K289" s="208" t="s">
        <v>19</v>
      </c>
      <c r="L289" s="46"/>
      <c r="M289" s="213" t="s">
        <v>19</v>
      </c>
      <c r="N289" s="214" t="s">
        <v>41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165</v>
      </c>
      <c r="AT289" s="217" t="s">
        <v>160</v>
      </c>
      <c r="AU289" s="217" t="s">
        <v>80</v>
      </c>
      <c r="AY289" s="19" t="s">
        <v>158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78</v>
      </c>
      <c r="BK289" s="218">
        <f>ROUND(I289*H289,2)</f>
        <v>0</v>
      </c>
      <c r="BL289" s="19" t="s">
        <v>165</v>
      </c>
      <c r="BM289" s="217" t="s">
        <v>1811</v>
      </c>
    </row>
    <row r="290" s="2" customFormat="1" ht="16.5" customHeight="1">
      <c r="A290" s="40"/>
      <c r="B290" s="41"/>
      <c r="C290" s="257" t="s">
        <v>1040</v>
      </c>
      <c r="D290" s="257" t="s">
        <v>261</v>
      </c>
      <c r="E290" s="258" t="s">
        <v>3291</v>
      </c>
      <c r="F290" s="259" t="s">
        <v>3292</v>
      </c>
      <c r="G290" s="260" t="s">
        <v>369</v>
      </c>
      <c r="H290" s="261">
        <v>1</v>
      </c>
      <c r="I290" s="262"/>
      <c r="J290" s="263">
        <f>ROUND(I290*H290,2)</f>
        <v>0</v>
      </c>
      <c r="K290" s="259" t="s">
        <v>19</v>
      </c>
      <c r="L290" s="264"/>
      <c r="M290" s="265" t="s">
        <v>19</v>
      </c>
      <c r="N290" s="266" t="s">
        <v>41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216</v>
      </c>
      <c r="AT290" s="217" t="s">
        <v>261</v>
      </c>
      <c r="AU290" s="217" t="s">
        <v>80</v>
      </c>
      <c r="AY290" s="19" t="s">
        <v>158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78</v>
      </c>
      <c r="BK290" s="218">
        <f>ROUND(I290*H290,2)</f>
        <v>0</v>
      </c>
      <c r="BL290" s="19" t="s">
        <v>165</v>
      </c>
      <c r="BM290" s="217" t="s">
        <v>1820</v>
      </c>
    </row>
    <row r="291" s="2" customFormat="1" ht="16.5" customHeight="1">
      <c r="A291" s="40"/>
      <c r="B291" s="41"/>
      <c r="C291" s="257" t="s">
        <v>1047</v>
      </c>
      <c r="D291" s="257" t="s">
        <v>261</v>
      </c>
      <c r="E291" s="258" t="s">
        <v>3293</v>
      </c>
      <c r="F291" s="259" t="s">
        <v>3294</v>
      </c>
      <c r="G291" s="260" t="s">
        <v>369</v>
      </c>
      <c r="H291" s="261">
        <v>1</v>
      </c>
      <c r="I291" s="262"/>
      <c r="J291" s="263">
        <f>ROUND(I291*H291,2)</f>
        <v>0</v>
      </c>
      <c r="K291" s="259" t="s">
        <v>19</v>
      </c>
      <c r="L291" s="264"/>
      <c r="M291" s="265" t="s">
        <v>19</v>
      </c>
      <c r="N291" s="266" t="s">
        <v>41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216</v>
      </c>
      <c r="AT291" s="217" t="s">
        <v>261</v>
      </c>
      <c r="AU291" s="217" t="s">
        <v>80</v>
      </c>
      <c r="AY291" s="19" t="s">
        <v>158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78</v>
      </c>
      <c r="BK291" s="218">
        <f>ROUND(I291*H291,2)</f>
        <v>0</v>
      </c>
      <c r="BL291" s="19" t="s">
        <v>165</v>
      </c>
      <c r="BM291" s="217" t="s">
        <v>1831</v>
      </c>
    </row>
    <row r="292" s="2" customFormat="1" ht="16.5" customHeight="1">
      <c r="A292" s="40"/>
      <c r="B292" s="41"/>
      <c r="C292" s="257" t="s">
        <v>1052</v>
      </c>
      <c r="D292" s="257" t="s">
        <v>261</v>
      </c>
      <c r="E292" s="258" t="s">
        <v>3295</v>
      </c>
      <c r="F292" s="259" t="s">
        <v>3296</v>
      </c>
      <c r="G292" s="260" t="s">
        <v>369</v>
      </c>
      <c r="H292" s="261">
        <v>1</v>
      </c>
      <c r="I292" s="262"/>
      <c r="J292" s="263">
        <f>ROUND(I292*H292,2)</f>
        <v>0</v>
      </c>
      <c r="K292" s="259" t="s">
        <v>19</v>
      </c>
      <c r="L292" s="264"/>
      <c r="M292" s="265" t="s">
        <v>19</v>
      </c>
      <c r="N292" s="266" t="s">
        <v>41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216</v>
      </c>
      <c r="AT292" s="217" t="s">
        <v>261</v>
      </c>
      <c r="AU292" s="217" t="s">
        <v>80</v>
      </c>
      <c r="AY292" s="19" t="s">
        <v>158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78</v>
      </c>
      <c r="BK292" s="218">
        <f>ROUND(I292*H292,2)</f>
        <v>0</v>
      </c>
      <c r="BL292" s="19" t="s">
        <v>165</v>
      </c>
      <c r="BM292" s="217" t="s">
        <v>1840</v>
      </c>
    </row>
    <row r="293" s="2" customFormat="1" ht="16.5" customHeight="1">
      <c r="A293" s="40"/>
      <c r="B293" s="41"/>
      <c r="C293" s="257" t="s">
        <v>1059</v>
      </c>
      <c r="D293" s="257" t="s">
        <v>261</v>
      </c>
      <c r="E293" s="258" t="s">
        <v>3297</v>
      </c>
      <c r="F293" s="259" t="s">
        <v>3298</v>
      </c>
      <c r="G293" s="260" t="s">
        <v>369</v>
      </c>
      <c r="H293" s="261">
        <v>1</v>
      </c>
      <c r="I293" s="262"/>
      <c r="J293" s="263">
        <f>ROUND(I293*H293,2)</f>
        <v>0</v>
      </c>
      <c r="K293" s="259" t="s">
        <v>19</v>
      </c>
      <c r="L293" s="264"/>
      <c r="M293" s="265" t="s">
        <v>19</v>
      </c>
      <c r="N293" s="266" t="s">
        <v>41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216</v>
      </c>
      <c r="AT293" s="217" t="s">
        <v>261</v>
      </c>
      <c r="AU293" s="217" t="s">
        <v>80</v>
      </c>
      <c r="AY293" s="19" t="s">
        <v>158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78</v>
      </c>
      <c r="BK293" s="218">
        <f>ROUND(I293*H293,2)</f>
        <v>0</v>
      </c>
      <c r="BL293" s="19" t="s">
        <v>165</v>
      </c>
      <c r="BM293" s="217" t="s">
        <v>1849</v>
      </c>
    </row>
    <row r="294" s="2" customFormat="1" ht="16.5" customHeight="1">
      <c r="A294" s="40"/>
      <c r="B294" s="41"/>
      <c r="C294" s="257" t="s">
        <v>1066</v>
      </c>
      <c r="D294" s="257" t="s">
        <v>261</v>
      </c>
      <c r="E294" s="258" t="s">
        <v>3299</v>
      </c>
      <c r="F294" s="259" t="s">
        <v>3300</v>
      </c>
      <c r="G294" s="260" t="s">
        <v>369</v>
      </c>
      <c r="H294" s="261">
        <v>2</v>
      </c>
      <c r="I294" s="262"/>
      <c r="J294" s="263">
        <f>ROUND(I294*H294,2)</f>
        <v>0</v>
      </c>
      <c r="K294" s="259" t="s">
        <v>19</v>
      </c>
      <c r="L294" s="264"/>
      <c r="M294" s="265" t="s">
        <v>19</v>
      </c>
      <c r="N294" s="266" t="s">
        <v>41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216</v>
      </c>
      <c r="AT294" s="217" t="s">
        <v>261</v>
      </c>
      <c r="AU294" s="217" t="s">
        <v>80</v>
      </c>
      <c r="AY294" s="19" t="s">
        <v>158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78</v>
      </c>
      <c r="BK294" s="218">
        <f>ROUND(I294*H294,2)</f>
        <v>0</v>
      </c>
      <c r="BL294" s="19" t="s">
        <v>165</v>
      </c>
      <c r="BM294" s="217" t="s">
        <v>1858</v>
      </c>
    </row>
    <row r="295" s="2" customFormat="1" ht="16.5" customHeight="1">
      <c r="A295" s="40"/>
      <c r="B295" s="41"/>
      <c r="C295" s="257" t="s">
        <v>1074</v>
      </c>
      <c r="D295" s="257" t="s">
        <v>261</v>
      </c>
      <c r="E295" s="258" t="s">
        <v>3301</v>
      </c>
      <c r="F295" s="259" t="s">
        <v>3302</v>
      </c>
      <c r="G295" s="260" t="s">
        <v>369</v>
      </c>
      <c r="H295" s="261">
        <v>2</v>
      </c>
      <c r="I295" s="262"/>
      <c r="J295" s="263">
        <f>ROUND(I295*H295,2)</f>
        <v>0</v>
      </c>
      <c r="K295" s="259" t="s">
        <v>19</v>
      </c>
      <c r="L295" s="264"/>
      <c r="M295" s="265" t="s">
        <v>19</v>
      </c>
      <c r="N295" s="266" t="s">
        <v>41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216</v>
      </c>
      <c r="AT295" s="217" t="s">
        <v>261</v>
      </c>
      <c r="AU295" s="217" t="s">
        <v>80</v>
      </c>
      <c r="AY295" s="19" t="s">
        <v>158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78</v>
      </c>
      <c r="BK295" s="218">
        <f>ROUND(I295*H295,2)</f>
        <v>0</v>
      </c>
      <c r="BL295" s="19" t="s">
        <v>165</v>
      </c>
      <c r="BM295" s="217" t="s">
        <v>1867</v>
      </c>
    </row>
    <row r="296" s="2" customFormat="1" ht="16.5" customHeight="1">
      <c r="A296" s="40"/>
      <c r="B296" s="41"/>
      <c r="C296" s="257" t="s">
        <v>1079</v>
      </c>
      <c r="D296" s="257" t="s">
        <v>261</v>
      </c>
      <c r="E296" s="258" t="s">
        <v>3303</v>
      </c>
      <c r="F296" s="259" t="s">
        <v>3304</v>
      </c>
      <c r="G296" s="260" t="s">
        <v>369</v>
      </c>
      <c r="H296" s="261">
        <v>2</v>
      </c>
      <c r="I296" s="262"/>
      <c r="J296" s="263">
        <f>ROUND(I296*H296,2)</f>
        <v>0</v>
      </c>
      <c r="K296" s="259" t="s">
        <v>19</v>
      </c>
      <c r="L296" s="264"/>
      <c r="M296" s="265" t="s">
        <v>19</v>
      </c>
      <c r="N296" s="266" t="s">
        <v>41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216</v>
      </c>
      <c r="AT296" s="217" t="s">
        <v>261</v>
      </c>
      <c r="AU296" s="217" t="s">
        <v>80</v>
      </c>
      <c r="AY296" s="19" t="s">
        <v>158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78</v>
      </c>
      <c r="BK296" s="218">
        <f>ROUND(I296*H296,2)</f>
        <v>0</v>
      </c>
      <c r="BL296" s="19" t="s">
        <v>165</v>
      </c>
      <c r="BM296" s="217" t="s">
        <v>1876</v>
      </c>
    </row>
    <row r="297" s="2" customFormat="1" ht="16.5" customHeight="1">
      <c r="A297" s="40"/>
      <c r="B297" s="41"/>
      <c r="C297" s="257" t="s">
        <v>1086</v>
      </c>
      <c r="D297" s="257" t="s">
        <v>261</v>
      </c>
      <c r="E297" s="258" t="s">
        <v>3305</v>
      </c>
      <c r="F297" s="259" t="s">
        <v>3306</v>
      </c>
      <c r="G297" s="260" t="s">
        <v>369</v>
      </c>
      <c r="H297" s="261">
        <v>1</v>
      </c>
      <c r="I297" s="262"/>
      <c r="J297" s="263">
        <f>ROUND(I297*H297,2)</f>
        <v>0</v>
      </c>
      <c r="K297" s="259" t="s">
        <v>19</v>
      </c>
      <c r="L297" s="264"/>
      <c r="M297" s="265" t="s">
        <v>19</v>
      </c>
      <c r="N297" s="266" t="s">
        <v>41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216</v>
      </c>
      <c r="AT297" s="217" t="s">
        <v>261</v>
      </c>
      <c r="AU297" s="217" t="s">
        <v>80</v>
      </c>
      <c r="AY297" s="19" t="s">
        <v>158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78</v>
      </c>
      <c r="BK297" s="218">
        <f>ROUND(I297*H297,2)</f>
        <v>0</v>
      </c>
      <c r="BL297" s="19" t="s">
        <v>165</v>
      </c>
      <c r="BM297" s="217" t="s">
        <v>1885</v>
      </c>
    </row>
    <row r="298" s="2" customFormat="1" ht="16.5" customHeight="1">
      <c r="A298" s="40"/>
      <c r="B298" s="41"/>
      <c r="C298" s="257" t="s">
        <v>1092</v>
      </c>
      <c r="D298" s="257" t="s">
        <v>261</v>
      </c>
      <c r="E298" s="258" t="s">
        <v>3307</v>
      </c>
      <c r="F298" s="259" t="s">
        <v>3308</v>
      </c>
      <c r="G298" s="260" t="s">
        <v>369</v>
      </c>
      <c r="H298" s="261">
        <v>1</v>
      </c>
      <c r="I298" s="262"/>
      <c r="J298" s="263">
        <f>ROUND(I298*H298,2)</f>
        <v>0</v>
      </c>
      <c r="K298" s="259" t="s">
        <v>19</v>
      </c>
      <c r="L298" s="264"/>
      <c r="M298" s="265" t="s">
        <v>19</v>
      </c>
      <c r="N298" s="266" t="s">
        <v>41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216</v>
      </c>
      <c r="AT298" s="217" t="s">
        <v>261</v>
      </c>
      <c r="AU298" s="217" t="s">
        <v>80</v>
      </c>
      <c r="AY298" s="19" t="s">
        <v>158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78</v>
      </c>
      <c r="BK298" s="218">
        <f>ROUND(I298*H298,2)</f>
        <v>0</v>
      </c>
      <c r="BL298" s="19" t="s">
        <v>165</v>
      </c>
      <c r="BM298" s="217" t="s">
        <v>1894</v>
      </c>
    </row>
    <row r="299" s="2" customFormat="1" ht="16.5" customHeight="1">
      <c r="A299" s="40"/>
      <c r="B299" s="41"/>
      <c r="C299" s="257" t="s">
        <v>1097</v>
      </c>
      <c r="D299" s="257" t="s">
        <v>261</v>
      </c>
      <c r="E299" s="258" t="s">
        <v>3309</v>
      </c>
      <c r="F299" s="259" t="s">
        <v>3310</v>
      </c>
      <c r="G299" s="260" t="s">
        <v>369</v>
      </c>
      <c r="H299" s="261">
        <v>5</v>
      </c>
      <c r="I299" s="262"/>
      <c r="J299" s="263">
        <f>ROUND(I299*H299,2)</f>
        <v>0</v>
      </c>
      <c r="K299" s="259" t="s">
        <v>19</v>
      </c>
      <c r="L299" s="264"/>
      <c r="M299" s="265" t="s">
        <v>19</v>
      </c>
      <c r="N299" s="266" t="s">
        <v>41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216</v>
      </c>
      <c r="AT299" s="217" t="s">
        <v>261</v>
      </c>
      <c r="AU299" s="217" t="s">
        <v>80</v>
      </c>
      <c r="AY299" s="19" t="s">
        <v>158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78</v>
      </c>
      <c r="BK299" s="218">
        <f>ROUND(I299*H299,2)</f>
        <v>0</v>
      </c>
      <c r="BL299" s="19" t="s">
        <v>165</v>
      </c>
      <c r="BM299" s="217" t="s">
        <v>1903</v>
      </c>
    </row>
    <row r="300" s="2" customFormat="1" ht="16.5" customHeight="1">
      <c r="A300" s="40"/>
      <c r="B300" s="41"/>
      <c r="C300" s="257" t="s">
        <v>1103</v>
      </c>
      <c r="D300" s="257" t="s">
        <v>261</v>
      </c>
      <c r="E300" s="258" t="s">
        <v>3255</v>
      </c>
      <c r="F300" s="259" t="s">
        <v>3311</v>
      </c>
      <c r="G300" s="260" t="s">
        <v>369</v>
      </c>
      <c r="H300" s="261">
        <v>4</v>
      </c>
      <c r="I300" s="262"/>
      <c r="J300" s="263">
        <f>ROUND(I300*H300,2)</f>
        <v>0</v>
      </c>
      <c r="K300" s="259" t="s">
        <v>19</v>
      </c>
      <c r="L300" s="264"/>
      <c r="M300" s="265" t="s">
        <v>19</v>
      </c>
      <c r="N300" s="266" t="s">
        <v>41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216</v>
      </c>
      <c r="AT300" s="217" t="s">
        <v>261</v>
      </c>
      <c r="AU300" s="217" t="s">
        <v>80</v>
      </c>
      <c r="AY300" s="19" t="s">
        <v>158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78</v>
      </c>
      <c r="BK300" s="218">
        <f>ROUND(I300*H300,2)</f>
        <v>0</v>
      </c>
      <c r="BL300" s="19" t="s">
        <v>165</v>
      </c>
      <c r="BM300" s="217" t="s">
        <v>1912</v>
      </c>
    </row>
    <row r="301" s="2" customFormat="1" ht="16.5" customHeight="1">
      <c r="A301" s="40"/>
      <c r="B301" s="41"/>
      <c r="C301" s="257" t="s">
        <v>1108</v>
      </c>
      <c r="D301" s="257" t="s">
        <v>261</v>
      </c>
      <c r="E301" s="258" t="s">
        <v>3312</v>
      </c>
      <c r="F301" s="259" t="s">
        <v>3313</v>
      </c>
      <c r="G301" s="260" t="s">
        <v>369</v>
      </c>
      <c r="H301" s="261">
        <v>1</v>
      </c>
      <c r="I301" s="262"/>
      <c r="J301" s="263">
        <f>ROUND(I301*H301,2)</f>
        <v>0</v>
      </c>
      <c r="K301" s="259" t="s">
        <v>19</v>
      </c>
      <c r="L301" s="264"/>
      <c r="M301" s="265" t="s">
        <v>19</v>
      </c>
      <c r="N301" s="266" t="s">
        <v>41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216</v>
      </c>
      <c r="AT301" s="217" t="s">
        <v>261</v>
      </c>
      <c r="AU301" s="217" t="s">
        <v>80</v>
      </c>
      <c r="AY301" s="19" t="s">
        <v>158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78</v>
      </c>
      <c r="BK301" s="218">
        <f>ROUND(I301*H301,2)</f>
        <v>0</v>
      </c>
      <c r="BL301" s="19" t="s">
        <v>165</v>
      </c>
      <c r="BM301" s="217" t="s">
        <v>1921</v>
      </c>
    </row>
    <row r="302" s="2" customFormat="1" ht="16.5" customHeight="1">
      <c r="A302" s="40"/>
      <c r="B302" s="41"/>
      <c r="C302" s="257" t="s">
        <v>1112</v>
      </c>
      <c r="D302" s="257" t="s">
        <v>261</v>
      </c>
      <c r="E302" s="258" t="s">
        <v>3314</v>
      </c>
      <c r="F302" s="259" t="s">
        <v>3315</v>
      </c>
      <c r="G302" s="260" t="s">
        <v>369</v>
      </c>
      <c r="H302" s="261">
        <v>12</v>
      </c>
      <c r="I302" s="262"/>
      <c r="J302" s="263">
        <f>ROUND(I302*H302,2)</f>
        <v>0</v>
      </c>
      <c r="K302" s="259" t="s">
        <v>19</v>
      </c>
      <c r="L302" s="264"/>
      <c r="M302" s="265" t="s">
        <v>19</v>
      </c>
      <c r="N302" s="266" t="s">
        <v>41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216</v>
      </c>
      <c r="AT302" s="217" t="s">
        <v>261</v>
      </c>
      <c r="AU302" s="217" t="s">
        <v>80</v>
      </c>
      <c r="AY302" s="19" t="s">
        <v>158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78</v>
      </c>
      <c r="BK302" s="218">
        <f>ROUND(I302*H302,2)</f>
        <v>0</v>
      </c>
      <c r="BL302" s="19" t="s">
        <v>165</v>
      </c>
      <c r="BM302" s="217" t="s">
        <v>1930</v>
      </c>
    </row>
    <row r="303" s="2" customFormat="1" ht="16.5" customHeight="1">
      <c r="A303" s="40"/>
      <c r="B303" s="41"/>
      <c r="C303" s="257" t="s">
        <v>1117</v>
      </c>
      <c r="D303" s="257" t="s">
        <v>261</v>
      </c>
      <c r="E303" s="258" t="s">
        <v>3316</v>
      </c>
      <c r="F303" s="259" t="s">
        <v>3317</v>
      </c>
      <c r="G303" s="260" t="s">
        <v>369</v>
      </c>
      <c r="H303" s="261">
        <v>6</v>
      </c>
      <c r="I303" s="262"/>
      <c r="J303" s="263">
        <f>ROUND(I303*H303,2)</f>
        <v>0</v>
      </c>
      <c r="K303" s="259" t="s">
        <v>19</v>
      </c>
      <c r="L303" s="264"/>
      <c r="M303" s="265" t="s">
        <v>19</v>
      </c>
      <c r="N303" s="266" t="s">
        <v>41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216</v>
      </c>
      <c r="AT303" s="217" t="s">
        <v>261</v>
      </c>
      <c r="AU303" s="217" t="s">
        <v>80</v>
      </c>
      <c r="AY303" s="19" t="s">
        <v>158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78</v>
      </c>
      <c r="BK303" s="218">
        <f>ROUND(I303*H303,2)</f>
        <v>0</v>
      </c>
      <c r="BL303" s="19" t="s">
        <v>165</v>
      </c>
      <c r="BM303" s="217" t="s">
        <v>1938</v>
      </c>
    </row>
    <row r="304" s="2" customFormat="1" ht="16.5" customHeight="1">
      <c r="A304" s="40"/>
      <c r="B304" s="41"/>
      <c r="C304" s="257" t="s">
        <v>1121</v>
      </c>
      <c r="D304" s="257" t="s">
        <v>261</v>
      </c>
      <c r="E304" s="258" t="s">
        <v>3318</v>
      </c>
      <c r="F304" s="259" t="s">
        <v>3319</v>
      </c>
      <c r="G304" s="260" t="s">
        <v>369</v>
      </c>
      <c r="H304" s="261">
        <v>6</v>
      </c>
      <c r="I304" s="262"/>
      <c r="J304" s="263">
        <f>ROUND(I304*H304,2)</f>
        <v>0</v>
      </c>
      <c r="K304" s="259" t="s">
        <v>19</v>
      </c>
      <c r="L304" s="264"/>
      <c r="M304" s="265" t="s">
        <v>19</v>
      </c>
      <c r="N304" s="266" t="s">
        <v>41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216</v>
      </c>
      <c r="AT304" s="217" t="s">
        <v>261</v>
      </c>
      <c r="AU304" s="217" t="s">
        <v>80</v>
      </c>
      <c r="AY304" s="19" t="s">
        <v>158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78</v>
      </c>
      <c r="BK304" s="218">
        <f>ROUND(I304*H304,2)</f>
        <v>0</v>
      </c>
      <c r="BL304" s="19" t="s">
        <v>165</v>
      </c>
      <c r="BM304" s="217" t="s">
        <v>1947</v>
      </c>
    </row>
    <row r="305" s="2" customFormat="1" ht="16.5" customHeight="1">
      <c r="A305" s="40"/>
      <c r="B305" s="41"/>
      <c r="C305" s="257" t="s">
        <v>1127</v>
      </c>
      <c r="D305" s="257" t="s">
        <v>261</v>
      </c>
      <c r="E305" s="258" t="s">
        <v>3320</v>
      </c>
      <c r="F305" s="259" t="s">
        <v>3321</v>
      </c>
      <c r="G305" s="260" t="s">
        <v>3322</v>
      </c>
      <c r="H305" s="261">
        <v>64</v>
      </c>
      <c r="I305" s="262"/>
      <c r="J305" s="263">
        <f>ROUND(I305*H305,2)</f>
        <v>0</v>
      </c>
      <c r="K305" s="259" t="s">
        <v>19</v>
      </c>
      <c r="L305" s="264"/>
      <c r="M305" s="265" t="s">
        <v>19</v>
      </c>
      <c r="N305" s="266" t="s">
        <v>41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216</v>
      </c>
      <c r="AT305" s="217" t="s">
        <v>261</v>
      </c>
      <c r="AU305" s="217" t="s">
        <v>80</v>
      </c>
      <c r="AY305" s="19" t="s">
        <v>158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78</v>
      </c>
      <c r="BK305" s="218">
        <f>ROUND(I305*H305,2)</f>
        <v>0</v>
      </c>
      <c r="BL305" s="19" t="s">
        <v>165</v>
      </c>
      <c r="BM305" s="217" t="s">
        <v>1956</v>
      </c>
    </row>
    <row r="306" s="2" customFormat="1" ht="16.5" customHeight="1">
      <c r="A306" s="40"/>
      <c r="B306" s="41"/>
      <c r="C306" s="257" t="s">
        <v>1132</v>
      </c>
      <c r="D306" s="257" t="s">
        <v>261</v>
      </c>
      <c r="E306" s="258" t="s">
        <v>3323</v>
      </c>
      <c r="F306" s="259" t="s">
        <v>3324</v>
      </c>
      <c r="G306" s="260" t="s">
        <v>369</v>
      </c>
      <c r="H306" s="261">
        <v>2</v>
      </c>
      <c r="I306" s="262"/>
      <c r="J306" s="263">
        <f>ROUND(I306*H306,2)</f>
        <v>0</v>
      </c>
      <c r="K306" s="259" t="s">
        <v>19</v>
      </c>
      <c r="L306" s="264"/>
      <c r="M306" s="265" t="s">
        <v>19</v>
      </c>
      <c r="N306" s="266" t="s">
        <v>41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216</v>
      </c>
      <c r="AT306" s="217" t="s">
        <v>261</v>
      </c>
      <c r="AU306" s="217" t="s">
        <v>80</v>
      </c>
      <c r="AY306" s="19" t="s">
        <v>158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78</v>
      </c>
      <c r="BK306" s="218">
        <f>ROUND(I306*H306,2)</f>
        <v>0</v>
      </c>
      <c r="BL306" s="19" t="s">
        <v>165</v>
      </c>
      <c r="BM306" s="217" t="s">
        <v>1976</v>
      </c>
    </row>
    <row r="307" s="2" customFormat="1" ht="16.5" customHeight="1">
      <c r="A307" s="40"/>
      <c r="B307" s="41"/>
      <c r="C307" s="257" t="s">
        <v>1137</v>
      </c>
      <c r="D307" s="257" t="s">
        <v>261</v>
      </c>
      <c r="E307" s="258" t="s">
        <v>3325</v>
      </c>
      <c r="F307" s="259" t="s">
        <v>3326</v>
      </c>
      <c r="G307" s="260" t="s">
        <v>369</v>
      </c>
      <c r="H307" s="261">
        <v>2</v>
      </c>
      <c r="I307" s="262"/>
      <c r="J307" s="263">
        <f>ROUND(I307*H307,2)</f>
        <v>0</v>
      </c>
      <c r="K307" s="259" t="s">
        <v>19</v>
      </c>
      <c r="L307" s="264"/>
      <c r="M307" s="265" t="s">
        <v>19</v>
      </c>
      <c r="N307" s="266" t="s">
        <v>41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216</v>
      </c>
      <c r="AT307" s="217" t="s">
        <v>261</v>
      </c>
      <c r="AU307" s="217" t="s">
        <v>80</v>
      </c>
      <c r="AY307" s="19" t="s">
        <v>158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78</v>
      </c>
      <c r="BK307" s="218">
        <f>ROUND(I307*H307,2)</f>
        <v>0</v>
      </c>
      <c r="BL307" s="19" t="s">
        <v>165</v>
      </c>
      <c r="BM307" s="217" t="s">
        <v>1985</v>
      </c>
    </row>
    <row r="308" s="12" customFormat="1" ht="22.8" customHeight="1">
      <c r="A308" s="12"/>
      <c r="B308" s="190"/>
      <c r="C308" s="191"/>
      <c r="D308" s="192" t="s">
        <v>69</v>
      </c>
      <c r="E308" s="204" t="s">
        <v>3327</v>
      </c>
      <c r="F308" s="204" t="s">
        <v>3328</v>
      </c>
      <c r="G308" s="191"/>
      <c r="H308" s="191"/>
      <c r="I308" s="194"/>
      <c r="J308" s="205">
        <f>BK308</f>
        <v>0</v>
      </c>
      <c r="K308" s="191"/>
      <c r="L308" s="196"/>
      <c r="M308" s="197"/>
      <c r="N308" s="198"/>
      <c r="O308" s="198"/>
      <c r="P308" s="199">
        <f>SUM(P309:P312)</f>
        <v>0</v>
      </c>
      <c r="Q308" s="198"/>
      <c r="R308" s="199">
        <f>SUM(R309:R312)</f>
        <v>0</v>
      </c>
      <c r="S308" s="198"/>
      <c r="T308" s="200">
        <f>SUM(T309:T312)</f>
        <v>0.023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1" t="s">
        <v>78</v>
      </c>
      <c r="AT308" s="202" t="s">
        <v>69</v>
      </c>
      <c r="AU308" s="202" t="s">
        <v>78</v>
      </c>
      <c r="AY308" s="201" t="s">
        <v>158</v>
      </c>
      <c r="BK308" s="203">
        <f>SUM(BK309:BK312)</f>
        <v>0</v>
      </c>
    </row>
    <row r="309" s="2" customFormat="1" ht="16.5" customHeight="1">
      <c r="A309" s="40"/>
      <c r="B309" s="41"/>
      <c r="C309" s="206" t="s">
        <v>1142</v>
      </c>
      <c r="D309" s="206" t="s">
        <v>160</v>
      </c>
      <c r="E309" s="207" t="s">
        <v>3329</v>
      </c>
      <c r="F309" s="208" t="s">
        <v>3330</v>
      </c>
      <c r="G309" s="209" t="s">
        <v>369</v>
      </c>
      <c r="H309" s="210">
        <v>1</v>
      </c>
      <c r="I309" s="211"/>
      <c r="J309" s="212">
        <f>ROUND(I309*H309,2)</f>
        <v>0</v>
      </c>
      <c r="K309" s="208" t="s">
        <v>164</v>
      </c>
      <c r="L309" s="46"/>
      <c r="M309" s="213" t="s">
        <v>19</v>
      </c>
      <c r="N309" s="214" t="s">
        <v>41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0.023</v>
      </c>
      <c r="T309" s="216">
        <f>S309*H309</f>
        <v>0.023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165</v>
      </c>
      <c r="AT309" s="217" t="s">
        <v>160</v>
      </c>
      <c r="AU309" s="217" t="s">
        <v>80</v>
      </c>
      <c r="AY309" s="19" t="s">
        <v>158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78</v>
      </c>
      <c r="BK309" s="218">
        <f>ROUND(I309*H309,2)</f>
        <v>0</v>
      </c>
      <c r="BL309" s="19" t="s">
        <v>165</v>
      </c>
      <c r="BM309" s="217" t="s">
        <v>1997</v>
      </c>
    </row>
    <row r="310" s="2" customFormat="1">
      <c r="A310" s="40"/>
      <c r="B310" s="41"/>
      <c r="C310" s="42"/>
      <c r="D310" s="219" t="s">
        <v>167</v>
      </c>
      <c r="E310" s="42"/>
      <c r="F310" s="220" t="s">
        <v>3331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167</v>
      </c>
      <c r="AU310" s="19" t="s">
        <v>80</v>
      </c>
    </row>
    <row r="311" s="2" customFormat="1" ht="16.5" customHeight="1">
      <c r="A311" s="40"/>
      <c r="B311" s="41"/>
      <c r="C311" s="206" t="s">
        <v>1148</v>
      </c>
      <c r="D311" s="206" t="s">
        <v>160</v>
      </c>
      <c r="E311" s="207" t="s">
        <v>3332</v>
      </c>
      <c r="F311" s="208" t="s">
        <v>3333</v>
      </c>
      <c r="G311" s="209" t="s">
        <v>369</v>
      </c>
      <c r="H311" s="210">
        <v>4</v>
      </c>
      <c r="I311" s="211"/>
      <c r="J311" s="212">
        <f>ROUND(I311*H311,2)</f>
        <v>0</v>
      </c>
      <c r="K311" s="208" t="s">
        <v>19</v>
      </c>
      <c r="L311" s="46"/>
      <c r="M311" s="213" t="s">
        <v>19</v>
      </c>
      <c r="N311" s="214" t="s">
        <v>41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165</v>
      </c>
      <c r="AT311" s="217" t="s">
        <v>160</v>
      </c>
      <c r="AU311" s="217" t="s">
        <v>80</v>
      </c>
      <c r="AY311" s="19" t="s">
        <v>158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78</v>
      </c>
      <c r="BK311" s="218">
        <f>ROUND(I311*H311,2)</f>
        <v>0</v>
      </c>
      <c r="BL311" s="19" t="s">
        <v>165</v>
      </c>
      <c r="BM311" s="217" t="s">
        <v>2008</v>
      </c>
    </row>
    <row r="312" s="2" customFormat="1" ht="16.5" customHeight="1">
      <c r="A312" s="40"/>
      <c r="B312" s="41"/>
      <c r="C312" s="206" t="s">
        <v>1153</v>
      </c>
      <c r="D312" s="206" t="s">
        <v>160</v>
      </c>
      <c r="E312" s="207" t="s">
        <v>3334</v>
      </c>
      <c r="F312" s="208" t="s">
        <v>3335</v>
      </c>
      <c r="G312" s="209" t="s">
        <v>369</v>
      </c>
      <c r="H312" s="210">
        <v>1</v>
      </c>
      <c r="I312" s="211"/>
      <c r="J312" s="212">
        <f>ROUND(I312*H312,2)</f>
        <v>0</v>
      </c>
      <c r="K312" s="208" t="s">
        <v>19</v>
      </c>
      <c r="L312" s="46"/>
      <c r="M312" s="213" t="s">
        <v>19</v>
      </c>
      <c r="N312" s="214" t="s">
        <v>41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165</v>
      </c>
      <c r="AT312" s="217" t="s">
        <v>160</v>
      </c>
      <c r="AU312" s="217" t="s">
        <v>80</v>
      </c>
      <c r="AY312" s="19" t="s">
        <v>158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78</v>
      </c>
      <c r="BK312" s="218">
        <f>ROUND(I312*H312,2)</f>
        <v>0</v>
      </c>
      <c r="BL312" s="19" t="s">
        <v>165</v>
      </c>
      <c r="BM312" s="217" t="s">
        <v>2019</v>
      </c>
    </row>
    <row r="313" s="12" customFormat="1" ht="22.8" customHeight="1">
      <c r="A313" s="12"/>
      <c r="B313" s="190"/>
      <c r="C313" s="191"/>
      <c r="D313" s="192" t="s">
        <v>69</v>
      </c>
      <c r="E313" s="204" t="s">
        <v>3336</v>
      </c>
      <c r="F313" s="204" t="s">
        <v>976</v>
      </c>
      <c r="G313" s="191"/>
      <c r="H313" s="191"/>
      <c r="I313" s="194"/>
      <c r="J313" s="205">
        <f>BK313</f>
        <v>0</v>
      </c>
      <c r="K313" s="191"/>
      <c r="L313" s="196"/>
      <c r="M313" s="197"/>
      <c r="N313" s="198"/>
      <c r="O313" s="198"/>
      <c r="P313" s="199">
        <f>SUM(P314:P315)</f>
        <v>0</v>
      </c>
      <c r="Q313" s="198"/>
      <c r="R313" s="199">
        <f>SUM(R314:R315)</f>
        <v>0</v>
      </c>
      <c r="S313" s="198"/>
      <c r="T313" s="200">
        <f>SUM(T314:T315)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1" t="s">
        <v>78</v>
      </c>
      <c r="AT313" s="202" t="s">
        <v>69</v>
      </c>
      <c r="AU313" s="202" t="s">
        <v>78</v>
      </c>
      <c r="AY313" s="201" t="s">
        <v>158</v>
      </c>
      <c r="BK313" s="203">
        <f>SUM(BK314:BK315)</f>
        <v>0</v>
      </c>
    </row>
    <row r="314" s="2" customFormat="1" ht="24.15" customHeight="1">
      <c r="A314" s="40"/>
      <c r="B314" s="41"/>
      <c r="C314" s="206" t="s">
        <v>1160</v>
      </c>
      <c r="D314" s="206" t="s">
        <v>160</v>
      </c>
      <c r="E314" s="207" t="s">
        <v>3337</v>
      </c>
      <c r="F314" s="208" t="s">
        <v>3338</v>
      </c>
      <c r="G314" s="209" t="s">
        <v>236</v>
      </c>
      <c r="H314" s="210">
        <v>0.29999999999999999</v>
      </c>
      <c r="I314" s="211"/>
      <c r="J314" s="212">
        <f>ROUND(I314*H314,2)</f>
        <v>0</v>
      </c>
      <c r="K314" s="208" t="s">
        <v>164</v>
      </c>
      <c r="L314" s="46"/>
      <c r="M314" s="213" t="s">
        <v>19</v>
      </c>
      <c r="N314" s="214" t="s">
        <v>41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165</v>
      </c>
      <c r="AT314" s="217" t="s">
        <v>160</v>
      </c>
      <c r="AU314" s="217" t="s">
        <v>80</v>
      </c>
      <c r="AY314" s="19" t="s">
        <v>158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78</v>
      </c>
      <c r="BK314" s="218">
        <f>ROUND(I314*H314,2)</f>
        <v>0</v>
      </c>
      <c r="BL314" s="19" t="s">
        <v>165</v>
      </c>
      <c r="BM314" s="217" t="s">
        <v>2028</v>
      </c>
    </row>
    <row r="315" s="2" customFormat="1">
      <c r="A315" s="40"/>
      <c r="B315" s="41"/>
      <c r="C315" s="42"/>
      <c r="D315" s="219" t="s">
        <v>167</v>
      </c>
      <c r="E315" s="42"/>
      <c r="F315" s="220" t="s">
        <v>3339</v>
      </c>
      <c r="G315" s="42"/>
      <c r="H315" s="42"/>
      <c r="I315" s="221"/>
      <c r="J315" s="42"/>
      <c r="K315" s="42"/>
      <c r="L315" s="46"/>
      <c r="M315" s="271"/>
      <c r="N315" s="272"/>
      <c r="O315" s="273"/>
      <c r="P315" s="273"/>
      <c r="Q315" s="273"/>
      <c r="R315" s="273"/>
      <c r="S315" s="273"/>
      <c r="T315" s="274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167</v>
      </c>
      <c r="AU315" s="19" t="s">
        <v>80</v>
      </c>
    </row>
    <row r="316" s="2" customFormat="1" ht="6.96" customHeight="1">
      <c r="A316" s="40"/>
      <c r="B316" s="61"/>
      <c r="C316" s="62"/>
      <c r="D316" s="62"/>
      <c r="E316" s="62"/>
      <c r="F316" s="62"/>
      <c r="G316" s="62"/>
      <c r="H316" s="62"/>
      <c r="I316" s="62"/>
      <c r="J316" s="62"/>
      <c r="K316" s="62"/>
      <c r="L316" s="46"/>
      <c r="M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</row>
  </sheetData>
  <sheetProtection sheet="1" autoFilter="0" formatColumns="0" formatRows="0" objects="1" scenarios="1" spinCount="100000" saltValue="2xJIVVhKYkUe6kTw2jN+bKuoDr0L1OHkh/4WNA6oINSNKaamVtKytJU4jT+T1/SlA6Uons49B836ZEnplqVOWw==" hashValue="dp+ztCuclkkowx+85FJpsNwaYCuux35zBZyp/zG07COHuPb1xCv4SzHO2hpyW87MJ6/3nUgME7UWuFB1xsjlVQ==" algorithmName="SHA-512" password="CC35"/>
  <autoFilter ref="C96:K315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5_01/974032132"/>
    <hyperlink ref="F106" r:id="rId2" display="https://podminky.urs.cz/item/CS_URS_2025_01/742330001"/>
    <hyperlink ref="F110" r:id="rId3" display="https://podminky.urs.cz/item/CS_URS_2025_01/742330012"/>
    <hyperlink ref="F114" r:id="rId4" display="https://podminky.urs.cz/item/CS_URS_2025_01/742330022"/>
    <hyperlink ref="F117" r:id="rId5" display="https://podminky.urs.cz/item/CS_URS_2025_01/742330023"/>
    <hyperlink ref="F120" r:id="rId6" display="https://podminky.urs.cz/item/CS_URS_2025_01/742330024"/>
    <hyperlink ref="F123" r:id="rId7" display="https://podminky.urs.cz/item/CS_URS_2025_01/742330042"/>
    <hyperlink ref="F128" r:id="rId8" display="https://podminky.urs.cz/item/CS_URS_2025_01/742330051"/>
    <hyperlink ref="F130" r:id="rId9" display="https://podminky.urs.cz/item/CS_URS_2025_01/742330052"/>
    <hyperlink ref="F132" r:id="rId10" display="https://podminky.urs.cz/item/CS_URS_2025_01/742330101"/>
    <hyperlink ref="F137" r:id="rId11" display="https://podminky.urs.cz/item/CS_URS_2025_01/742220005"/>
    <hyperlink ref="F140" r:id="rId12" display="https://podminky.urs.cz/item/CS_URS_2025_01/742220141"/>
    <hyperlink ref="F143" r:id="rId13" display="https://podminky.urs.cz/item/CS_URS_2025_01/742220232"/>
    <hyperlink ref="F147" r:id="rId14" display="https://podminky.urs.cz/item/CS_URS_2025_01/742220236"/>
    <hyperlink ref="F151" r:id="rId15" display="https://podminky.urs.cz/item/CS_URS_2025_01/742220256"/>
    <hyperlink ref="F154" r:id="rId16" display="https://podminky.urs.cz/item/CS_URS_2025_01/742220411"/>
    <hyperlink ref="F156" r:id="rId17" display="https://podminky.urs.cz/item/CS_URS_2025_01/742220511"/>
    <hyperlink ref="F161" r:id="rId18" display="https://podminky.urs.cz/item/CS_URS_2025_01/741120201"/>
    <hyperlink ref="F165" r:id="rId19" display="https://podminky.urs.cz/item/CS_URS_2025_01/741122016"/>
    <hyperlink ref="F169" r:id="rId20" display="https://podminky.urs.cz/item/CS_URS_2025_01/742121001"/>
    <hyperlink ref="F182" r:id="rId21" display="https://podminky.urs.cz/item/CS_URS_2025_01/742110002"/>
    <hyperlink ref="F187" r:id="rId22" display="https://podminky.urs.cz/item/CS_URS_2025_01/742110504"/>
    <hyperlink ref="F190" r:id="rId23" display="https://podminky.urs.cz/item/CS_URS_2025_01/742111001"/>
    <hyperlink ref="F194" r:id="rId24" display="https://podminky.urs.cz/item/CS_URS_2025_01/742190002"/>
    <hyperlink ref="F196" r:id="rId25" display="https://podminky.urs.cz/item/CS_URS_2025_01/742190004"/>
    <hyperlink ref="F199" r:id="rId26" display="https://podminky.urs.cz/item/CS_URS_2025_01/953991111"/>
    <hyperlink ref="F203" r:id="rId27" display="https://podminky.urs.cz/item/CS_URS_2025_01/742123001"/>
    <hyperlink ref="F206" r:id="rId28" display="https://podminky.urs.cz/item/CS_URS_2025_01/742230003"/>
    <hyperlink ref="F209" r:id="rId29" display="https://podminky.urs.cz/item/CS_URS_2025_01/742230009"/>
    <hyperlink ref="F212" r:id="rId30" display="https://podminky.urs.cz/item/CS_URS_2025_01/742230103"/>
    <hyperlink ref="F215" r:id="rId31" display="https://podminky.urs.cz/item/CS_URS_2025_01/R_0048"/>
    <hyperlink ref="F221" r:id="rId32" display="https://podminky.urs.cz/item/CS_URS_2025_01/742420021"/>
    <hyperlink ref="F224" r:id="rId33" display="https://podminky.urs.cz/item/CS_URS_2025_01/742420031"/>
    <hyperlink ref="F227" r:id="rId34" display="https://podminky.urs.cz/item/CS_URS_2025_01/742420061"/>
    <hyperlink ref="F230" r:id="rId35" display="https://podminky.urs.cz/item/CS_URS_2025_01/742420041"/>
    <hyperlink ref="F233" r:id="rId36" display="https://podminky.urs.cz/item/CS_URS_2025_01/742420051"/>
    <hyperlink ref="F236" r:id="rId37" display="https://podminky.urs.cz/item/CS_URS_2025_01/742420111"/>
    <hyperlink ref="F239" r:id="rId38" display="https://podminky.urs.cz/item/CS_URS_2025_01/742420121"/>
    <hyperlink ref="F242" r:id="rId39" display="https://podminky.urs.cz/item/CS_URS_2025_01/742420201"/>
    <hyperlink ref="F254" r:id="rId40" display="https://podminky.urs.cz/item/CS_URS_2025_01/742310002"/>
    <hyperlink ref="F257" r:id="rId41" display="https://podminky.urs.cz/item/CS_URS_2025_01/742310004"/>
    <hyperlink ref="F260" r:id="rId42" display="https://podminky.urs.cz/item/CS_URS_2025_01/742310006"/>
    <hyperlink ref="F263" r:id="rId43" display="https://podminky.urs.cz/item/CS_URS_2025_01/742320012"/>
    <hyperlink ref="F271" r:id="rId44" display="https://podminky.urs.cz/item/CS_URS_2025_01/742320031"/>
    <hyperlink ref="F283" r:id="rId45" display="https://podminky.urs.cz/item/CS_URS_2025_01/742320012"/>
    <hyperlink ref="F310" r:id="rId46" display="https://podminky.urs.cz/item/CS_URS_2025_01/742330801"/>
    <hyperlink ref="F315" r:id="rId47" display="https://podminky.urs.cz/item/CS_URS_2025_01/998742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objektu Jiráskova 602/3, 268 01 Hořovice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3340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Městský úřad Hořovice, Palackého náměstí 2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ROUND((SUM(BE82:BE230)),  2)</f>
        <v>0</v>
      </c>
      <c r="G33" s="40"/>
      <c r="H33" s="40"/>
      <c r="I33" s="150">
        <v>0.20999999999999999</v>
      </c>
      <c r="J33" s="149">
        <f>ROUND(((SUM(BE82:BE230))*I33),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ROUND((SUM(BF82:BF230)),  2)</f>
        <v>0</v>
      </c>
      <c r="G34" s="40"/>
      <c r="H34" s="40"/>
      <c r="I34" s="150">
        <v>0.12</v>
      </c>
      <c r="J34" s="149">
        <f>ROUND(((SUM(BF82:BF230))*I34),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ROUND((SUM(BG82:BG230)),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ROUND((SUM(BH82:BH230)),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ROUND((SUM(BI82:BI230)),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objektu Jiráskova 602/3, 268 01 Hořovice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VZT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Městský úřad Hořovice, Palackého náměstí 2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3341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3342</v>
      </c>
      <c r="E61" s="170"/>
      <c r="F61" s="170"/>
      <c r="G61" s="170"/>
      <c r="H61" s="170"/>
      <c r="I61" s="170"/>
      <c r="J61" s="171">
        <f>J151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3343</v>
      </c>
      <c r="E62" s="170"/>
      <c r="F62" s="170"/>
      <c r="G62" s="170"/>
      <c r="H62" s="170"/>
      <c r="I62" s="170"/>
      <c r="J62" s="171">
        <f>J221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143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Stavební úpravy objektu Jiráskova 602/3, 268 01 Hořovice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106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05 - VZT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28. 4. 2025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Městský úřad Hořovice, Palackého náměstí 2</v>
      </c>
      <c r="G78" s="42"/>
      <c r="H78" s="42"/>
      <c r="I78" s="34" t="s">
        <v>31</v>
      </c>
      <c r="J78" s="38" t="str">
        <f>E21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33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144</v>
      </c>
      <c r="D81" s="182" t="s">
        <v>55</v>
      </c>
      <c r="E81" s="182" t="s">
        <v>51</v>
      </c>
      <c r="F81" s="182" t="s">
        <v>52</v>
      </c>
      <c r="G81" s="182" t="s">
        <v>145</v>
      </c>
      <c r="H81" s="182" t="s">
        <v>146</v>
      </c>
      <c r="I81" s="182" t="s">
        <v>147</v>
      </c>
      <c r="J81" s="182" t="s">
        <v>110</v>
      </c>
      <c r="K81" s="183" t="s">
        <v>148</v>
      </c>
      <c r="L81" s="184"/>
      <c r="M81" s="94" t="s">
        <v>19</v>
      </c>
      <c r="N81" s="95" t="s">
        <v>40</v>
      </c>
      <c r="O81" s="95" t="s">
        <v>149</v>
      </c>
      <c r="P81" s="95" t="s">
        <v>150</v>
      </c>
      <c r="Q81" s="95" t="s">
        <v>151</v>
      </c>
      <c r="R81" s="95" t="s">
        <v>152</v>
      </c>
      <c r="S81" s="95" t="s">
        <v>153</v>
      </c>
      <c r="T81" s="96" t="s">
        <v>154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155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P83+P151+P221</f>
        <v>0</v>
      </c>
      <c r="Q82" s="98"/>
      <c r="R82" s="187">
        <f>R83+R151+R221</f>
        <v>1.90253502</v>
      </c>
      <c r="S82" s="98"/>
      <c r="T82" s="188">
        <f>T83+T151+T221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69</v>
      </c>
      <c r="AU82" s="19" t="s">
        <v>111</v>
      </c>
      <c r="BK82" s="189">
        <f>BK83+BK151+BK221</f>
        <v>0</v>
      </c>
    </row>
    <row r="83" s="12" customFormat="1" ht="25.92" customHeight="1">
      <c r="A83" s="12"/>
      <c r="B83" s="190"/>
      <c r="C83" s="191"/>
      <c r="D83" s="192" t="s">
        <v>69</v>
      </c>
      <c r="E83" s="193" t="s">
        <v>78</v>
      </c>
      <c r="F83" s="193" t="s">
        <v>3344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SUM(P84:P150)</f>
        <v>0</v>
      </c>
      <c r="Q83" s="198"/>
      <c r="R83" s="199">
        <f>SUM(R84:R150)</f>
        <v>0.91071210000000002</v>
      </c>
      <c r="S83" s="198"/>
      <c r="T83" s="200">
        <f>SUM(T84:T150)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78</v>
      </c>
      <c r="AT83" s="202" t="s">
        <v>69</v>
      </c>
      <c r="AU83" s="202" t="s">
        <v>70</v>
      </c>
      <c r="AY83" s="201" t="s">
        <v>158</v>
      </c>
      <c r="BK83" s="203">
        <f>SUM(BK84:BK150)</f>
        <v>0</v>
      </c>
    </row>
    <row r="84" s="2" customFormat="1" ht="24.15" customHeight="1">
      <c r="A84" s="40"/>
      <c r="B84" s="41"/>
      <c r="C84" s="206" t="s">
        <v>78</v>
      </c>
      <c r="D84" s="206" t="s">
        <v>160</v>
      </c>
      <c r="E84" s="207" t="s">
        <v>3345</v>
      </c>
      <c r="F84" s="208" t="s">
        <v>3346</v>
      </c>
      <c r="G84" s="209" t="s">
        <v>369</v>
      </c>
      <c r="H84" s="210">
        <v>1</v>
      </c>
      <c r="I84" s="211"/>
      <c r="J84" s="212">
        <f>ROUND(I84*H84,2)</f>
        <v>0</v>
      </c>
      <c r="K84" s="208" t="s">
        <v>164</v>
      </c>
      <c r="L84" s="46"/>
      <c r="M84" s="213" t="s">
        <v>19</v>
      </c>
      <c r="N84" s="214" t="s">
        <v>41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266</v>
      </c>
      <c r="AT84" s="217" t="s">
        <v>160</v>
      </c>
      <c r="AU84" s="217" t="s">
        <v>78</v>
      </c>
      <c r="AY84" s="19" t="s">
        <v>158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78</v>
      </c>
      <c r="BK84" s="218">
        <f>ROUND(I84*H84,2)</f>
        <v>0</v>
      </c>
      <c r="BL84" s="19" t="s">
        <v>266</v>
      </c>
      <c r="BM84" s="217" t="s">
        <v>3347</v>
      </c>
    </row>
    <row r="85" s="2" customFormat="1">
      <c r="A85" s="40"/>
      <c r="B85" s="41"/>
      <c r="C85" s="42"/>
      <c r="D85" s="219" t="s">
        <v>167</v>
      </c>
      <c r="E85" s="42"/>
      <c r="F85" s="220" t="s">
        <v>3348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167</v>
      </c>
      <c r="AU85" s="19" t="s">
        <v>78</v>
      </c>
    </row>
    <row r="86" s="2" customFormat="1" ht="24.15" customHeight="1">
      <c r="A86" s="40"/>
      <c r="B86" s="41"/>
      <c r="C86" s="257" t="s">
        <v>80</v>
      </c>
      <c r="D86" s="257" t="s">
        <v>261</v>
      </c>
      <c r="E86" s="258" t="s">
        <v>3349</v>
      </c>
      <c r="F86" s="259" t="s">
        <v>3350</v>
      </c>
      <c r="G86" s="260" t="s">
        <v>3351</v>
      </c>
      <c r="H86" s="261">
        <v>1</v>
      </c>
      <c r="I86" s="262"/>
      <c r="J86" s="263">
        <f>ROUND(I86*H86,2)</f>
        <v>0</v>
      </c>
      <c r="K86" s="259" t="s">
        <v>19</v>
      </c>
      <c r="L86" s="264"/>
      <c r="M86" s="265" t="s">
        <v>19</v>
      </c>
      <c r="N86" s="266" t="s">
        <v>41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216</v>
      </c>
      <c r="AT86" s="217" t="s">
        <v>261</v>
      </c>
      <c r="AU86" s="217" t="s">
        <v>78</v>
      </c>
      <c r="AY86" s="19" t="s">
        <v>158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78</v>
      </c>
      <c r="BK86" s="218">
        <f>ROUND(I86*H86,2)</f>
        <v>0</v>
      </c>
      <c r="BL86" s="19" t="s">
        <v>165</v>
      </c>
      <c r="BM86" s="217" t="s">
        <v>3352</v>
      </c>
    </row>
    <row r="87" s="2" customFormat="1" ht="16.5" customHeight="1">
      <c r="A87" s="40"/>
      <c r="B87" s="41"/>
      <c r="C87" s="206" t="s">
        <v>180</v>
      </c>
      <c r="D87" s="206" t="s">
        <v>160</v>
      </c>
      <c r="E87" s="207" t="s">
        <v>3353</v>
      </c>
      <c r="F87" s="208" t="s">
        <v>3354</v>
      </c>
      <c r="G87" s="209" t="s">
        <v>369</v>
      </c>
      <c r="H87" s="210">
        <v>1</v>
      </c>
      <c r="I87" s="211"/>
      <c r="J87" s="212">
        <f>ROUND(I87*H87,2)</f>
        <v>0</v>
      </c>
      <c r="K87" s="208" t="s">
        <v>164</v>
      </c>
      <c r="L87" s="46"/>
      <c r="M87" s="213" t="s">
        <v>19</v>
      </c>
      <c r="N87" s="214" t="s">
        <v>41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266</v>
      </c>
      <c r="AT87" s="217" t="s">
        <v>160</v>
      </c>
      <c r="AU87" s="217" t="s">
        <v>78</v>
      </c>
      <c r="AY87" s="19" t="s">
        <v>158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78</v>
      </c>
      <c r="BK87" s="218">
        <f>ROUND(I87*H87,2)</f>
        <v>0</v>
      </c>
      <c r="BL87" s="19" t="s">
        <v>266</v>
      </c>
      <c r="BM87" s="217" t="s">
        <v>3355</v>
      </c>
    </row>
    <row r="88" s="2" customFormat="1">
      <c r="A88" s="40"/>
      <c r="B88" s="41"/>
      <c r="C88" s="42"/>
      <c r="D88" s="219" t="s">
        <v>167</v>
      </c>
      <c r="E88" s="42"/>
      <c r="F88" s="220" t="s">
        <v>3356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167</v>
      </c>
      <c r="AU88" s="19" t="s">
        <v>78</v>
      </c>
    </row>
    <row r="89" s="2" customFormat="1" ht="16.5" customHeight="1">
      <c r="A89" s="40"/>
      <c r="B89" s="41"/>
      <c r="C89" s="257" t="s">
        <v>165</v>
      </c>
      <c r="D89" s="257" t="s">
        <v>261</v>
      </c>
      <c r="E89" s="258" t="s">
        <v>3357</v>
      </c>
      <c r="F89" s="259" t="s">
        <v>3358</v>
      </c>
      <c r="G89" s="260" t="s">
        <v>3351</v>
      </c>
      <c r="H89" s="261">
        <v>1</v>
      </c>
      <c r="I89" s="262"/>
      <c r="J89" s="263">
        <f>ROUND(I89*H89,2)</f>
        <v>0</v>
      </c>
      <c r="K89" s="259" t="s">
        <v>19</v>
      </c>
      <c r="L89" s="264"/>
      <c r="M89" s="265" t="s">
        <v>19</v>
      </c>
      <c r="N89" s="266" t="s">
        <v>41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216</v>
      </c>
      <c r="AT89" s="217" t="s">
        <v>261</v>
      </c>
      <c r="AU89" s="217" t="s">
        <v>78</v>
      </c>
      <c r="AY89" s="19" t="s">
        <v>158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78</v>
      </c>
      <c r="BK89" s="218">
        <f>ROUND(I89*H89,2)</f>
        <v>0</v>
      </c>
      <c r="BL89" s="19" t="s">
        <v>165</v>
      </c>
      <c r="BM89" s="217" t="s">
        <v>3359</v>
      </c>
    </row>
    <row r="90" s="2" customFormat="1" ht="21.75" customHeight="1">
      <c r="A90" s="40"/>
      <c r="B90" s="41"/>
      <c r="C90" s="206" t="s">
        <v>193</v>
      </c>
      <c r="D90" s="206" t="s">
        <v>160</v>
      </c>
      <c r="E90" s="207" t="s">
        <v>3360</v>
      </c>
      <c r="F90" s="208" t="s">
        <v>3361</v>
      </c>
      <c r="G90" s="209" t="s">
        <v>3351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41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165</v>
      </c>
      <c r="AT90" s="217" t="s">
        <v>160</v>
      </c>
      <c r="AU90" s="217" t="s">
        <v>78</v>
      </c>
      <c r="AY90" s="19" t="s">
        <v>158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78</v>
      </c>
      <c r="BK90" s="218">
        <f>ROUND(I90*H90,2)</f>
        <v>0</v>
      </c>
      <c r="BL90" s="19" t="s">
        <v>165</v>
      </c>
      <c r="BM90" s="217" t="s">
        <v>200</v>
      </c>
    </row>
    <row r="91" s="2" customFormat="1">
      <c r="A91" s="40"/>
      <c r="B91" s="41"/>
      <c r="C91" s="42"/>
      <c r="D91" s="226" t="s">
        <v>2421</v>
      </c>
      <c r="E91" s="42"/>
      <c r="F91" s="270" t="s">
        <v>3362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2421</v>
      </c>
      <c r="AU91" s="19" t="s">
        <v>78</v>
      </c>
    </row>
    <row r="92" s="2" customFormat="1" ht="21.75" customHeight="1">
      <c r="A92" s="40"/>
      <c r="B92" s="41"/>
      <c r="C92" s="206" t="s">
        <v>200</v>
      </c>
      <c r="D92" s="206" t="s">
        <v>160</v>
      </c>
      <c r="E92" s="207" t="s">
        <v>3363</v>
      </c>
      <c r="F92" s="208" t="s">
        <v>3364</v>
      </c>
      <c r="G92" s="209" t="s">
        <v>3351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41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165</v>
      </c>
      <c r="AT92" s="217" t="s">
        <v>160</v>
      </c>
      <c r="AU92" s="217" t="s">
        <v>78</v>
      </c>
      <c r="AY92" s="19" t="s">
        <v>158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78</v>
      </c>
      <c r="BK92" s="218">
        <f>ROUND(I92*H92,2)</f>
        <v>0</v>
      </c>
      <c r="BL92" s="19" t="s">
        <v>165</v>
      </c>
      <c r="BM92" s="217" t="s">
        <v>216</v>
      </c>
    </row>
    <row r="93" s="2" customFormat="1">
      <c r="A93" s="40"/>
      <c r="B93" s="41"/>
      <c r="C93" s="42"/>
      <c r="D93" s="226" t="s">
        <v>2421</v>
      </c>
      <c r="E93" s="42"/>
      <c r="F93" s="270" t="s">
        <v>3362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2421</v>
      </c>
      <c r="AU93" s="19" t="s">
        <v>78</v>
      </c>
    </row>
    <row r="94" s="2" customFormat="1" ht="16.5" customHeight="1">
      <c r="A94" s="40"/>
      <c r="B94" s="41"/>
      <c r="C94" s="206" t="s">
        <v>207</v>
      </c>
      <c r="D94" s="206" t="s">
        <v>160</v>
      </c>
      <c r="E94" s="207" t="s">
        <v>3365</v>
      </c>
      <c r="F94" s="208" t="s">
        <v>3366</v>
      </c>
      <c r="G94" s="209" t="s">
        <v>3351</v>
      </c>
      <c r="H94" s="210">
        <v>1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41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165</v>
      </c>
      <c r="AT94" s="217" t="s">
        <v>160</v>
      </c>
      <c r="AU94" s="217" t="s">
        <v>78</v>
      </c>
      <c r="AY94" s="19" t="s">
        <v>158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78</v>
      </c>
      <c r="BK94" s="218">
        <f>ROUND(I94*H94,2)</f>
        <v>0</v>
      </c>
      <c r="BL94" s="19" t="s">
        <v>165</v>
      </c>
      <c r="BM94" s="217" t="s">
        <v>96</v>
      </c>
    </row>
    <row r="95" s="2" customFormat="1">
      <c r="A95" s="40"/>
      <c r="B95" s="41"/>
      <c r="C95" s="42"/>
      <c r="D95" s="226" t="s">
        <v>2421</v>
      </c>
      <c r="E95" s="42"/>
      <c r="F95" s="270" t="s">
        <v>3362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2421</v>
      </c>
      <c r="AU95" s="19" t="s">
        <v>78</v>
      </c>
    </row>
    <row r="96" s="2" customFormat="1" ht="21.75" customHeight="1">
      <c r="A96" s="40"/>
      <c r="B96" s="41"/>
      <c r="C96" s="206" t="s">
        <v>216</v>
      </c>
      <c r="D96" s="206" t="s">
        <v>160</v>
      </c>
      <c r="E96" s="207" t="s">
        <v>3367</v>
      </c>
      <c r="F96" s="208" t="s">
        <v>3368</v>
      </c>
      <c r="G96" s="209" t="s">
        <v>3351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41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165</v>
      </c>
      <c r="AT96" s="217" t="s">
        <v>160</v>
      </c>
      <c r="AU96" s="217" t="s">
        <v>78</v>
      </c>
      <c r="AY96" s="19" t="s">
        <v>158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165</v>
      </c>
      <c r="BM96" s="217" t="s">
        <v>8</v>
      </c>
    </row>
    <row r="97" s="2" customFormat="1">
      <c r="A97" s="40"/>
      <c r="B97" s="41"/>
      <c r="C97" s="42"/>
      <c r="D97" s="226" t="s">
        <v>2421</v>
      </c>
      <c r="E97" s="42"/>
      <c r="F97" s="270" t="s">
        <v>3362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2421</v>
      </c>
      <c r="AU97" s="19" t="s">
        <v>78</v>
      </c>
    </row>
    <row r="98" s="2" customFormat="1" ht="16.5" customHeight="1">
      <c r="A98" s="40"/>
      <c r="B98" s="41"/>
      <c r="C98" s="206" t="s">
        <v>222</v>
      </c>
      <c r="D98" s="206" t="s">
        <v>160</v>
      </c>
      <c r="E98" s="207" t="s">
        <v>3369</v>
      </c>
      <c r="F98" s="208" t="s">
        <v>3370</v>
      </c>
      <c r="G98" s="209" t="s">
        <v>3351</v>
      </c>
      <c r="H98" s="210">
        <v>1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41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165</v>
      </c>
      <c r="AT98" s="217" t="s">
        <v>160</v>
      </c>
      <c r="AU98" s="217" t="s">
        <v>78</v>
      </c>
      <c r="AY98" s="19" t="s">
        <v>158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165</v>
      </c>
      <c r="BM98" s="217" t="s">
        <v>252</v>
      </c>
    </row>
    <row r="99" s="2" customFormat="1">
      <c r="A99" s="40"/>
      <c r="B99" s="41"/>
      <c r="C99" s="42"/>
      <c r="D99" s="226" t="s">
        <v>2421</v>
      </c>
      <c r="E99" s="42"/>
      <c r="F99" s="270" t="s">
        <v>3362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2421</v>
      </c>
      <c r="AU99" s="19" t="s">
        <v>78</v>
      </c>
    </row>
    <row r="100" s="2" customFormat="1" ht="21.75" customHeight="1">
      <c r="A100" s="40"/>
      <c r="B100" s="41"/>
      <c r="C100" s="206" t="s">
        <v>96</v>
      </c>
      <c r="D100" s="206" t="s">
        <v>160</v>
      </c>
      <c r="E100" s="207" t="s">
        <v>3371</v>
      </c>
      <c r="F100" s="208" t="s">
        <v>3368</v>
      </c>
      <c r="G100" s="209" t="s">
        <v>3351</v>
      </c>
      <c r="H100" s="210">
        <v>1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165</v>
      </c>
      <c r="AT100" s="217" t="s">
        <v>160</v>
      </c>
      <c r="AU100" s="217" t="s">
        <v>78</v>
      </c>
      <c r="AY100" s="19" t="s">
        <v>158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165</v>
      </c>
      <c r="BM100" s="217" t="s">
        <v>266</v>
      </c>
    </row>
    <row r="101" s="2" customFormat="1">
      <c r="A101" s="40"/>
      <c r="B101" s="41"/>
      <c r="C101" s="42"/>
      <c r="D101" s="226" t="s">
        <v>2421</v>
      </c>
      <c r="E101" s="42"/>
      <c r="F101" s="270" t="s">
        <v>3362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2421</v>
      </c>
      <c r="AU101" s="19" t="s">
        <v>78</v>
      </c>
    </row>
    <row r="102" s="2" customFormat="1" ht="21.75" customHeight="1">
      <c r="A102" s="40"/>
      <c r="B102" s="41"/>
      <c r="C102" s="206" t="s">
        <v>233</v>
      </c>
      <c r="D102" s="206" t="s">
        <v>160</v>
      </c>
      <c r="E102" s="207" t="s">
        <v>3372</v>
      </c>
      <c r="F102" s="208" t="s">
        <v>3373</v>
      </c>
      <c r="G102" s="209" t="s">
        <v>3351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41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165</v>
      </c>
      <c r="AT102" s="217" t="s">
        <v>160</v>
      </c>
      <c r="AU102" s="217" t="s">
        <v>78</v>
      </c>
      <c r="AY102" s="19" t="s">
        <v>158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78</v>
      </c>
      <c r="BK102" s="218">
        <f>ROUND(I102*H102,2)</f>
        <v>0</v>
      </c>
      <c r="BL102" s="19" t="s">
        <v>165</v>
      </c>
      <c r="BM102" s="217" t="s">
        <v>278</v>
      </c>
    </row>
    <row r="103" s="2" customFormat="1">
      <c r="A103" s="40"/>
      <c r="B103" s="41"/>
      <c r="C103" s="42"/>
      <c r="D103" s="226" t="s">
        <v>2421</v>
      </c>
      <c r="E103" s="42"/>
      <c r="F103" s="270" t="s">
        <v>3362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2421</v>
      </c>
      <c r="AU103" s="19" t="s">
        <v>78</v>
      </c>
    </row>
    <row r="104" s="2" customFormat="1" ht="16.5" customHeight="1">
      <c r="A104" s="40"/>
      <c r="B104" s="41"/>
      <c r="C104" s="206" t="s">
        <v>8</v>
      </c>
      <c r="D104" s="206" t="s">
        <v>160</v>
      </c>
      <c r="E104" s="207" t="s">
        <v>3374</v>
      </c>
      <c r="F104" s="208" t="s">
        <v>3370</v>
      </c>
      <c r="G104" s="209" t="s">
        <v>3351</v>
      </c>
      <c r="H104" s="210">
        <v>1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41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165</v>
      </c>
      <c r="AT104" s="217" t="s">
        <v>160</v>
      </c>
      <c r="AU104" s="217" t="s">
        <v>78</v>
      </c>
      <c r="AY104" s="19" t="s">
        <v>158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165</v>
      </c>
      <c r="BM104" s="217" t="s">
        <v>99</v>
      </c>
    </row>
    <row r="105" s="2" customFormat="1">
      <c r="A105" s="40"/>
      <c r="B105" s="41"/>
      <c r="C105" s="42"/>
      <c r="D105" s="226" t="s">
        <v>2421</v>
      </c>
      <c r="E105" s="42"/>
      <c r="F105" s="270" t="s">
        <v>3362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2421</v>
      </c>
      <c r="AU105" s="19" t="s">
        <v>78</v>
      </c>
    </row>
    <row r="106" s="2" customFormat="1" ht="16.5" customHeight="1">
      <c r="A106" s="40"/>
      <c r="B106" s="41"/>
      <c r="C106" s="206" t="s">
        <v>246</v>
      </c>
      <c r="D106" s="206" t="s">
        <v>160</v>
      </c>
      <c r="E106" s="207" t="s">
        <v>3375</v>
      </c>
      <c r="F106" s="208" t="s">
        <v>3366</v>
      </c>
      <c r="G106" s="209" t="s">
        <v>3351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41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165</v>
      </c>
      <c r="AT106" s="217" t="s">
        <v>160</v>
      </c>
      <c r="AU106" s="217" t="s">
        <v>78</v>
      </c>
      <c r="AY106" s="19" t="s">
        <v>158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165</v>
      </c>
      <c r="BM106" s="217" t="s">
        <v>299</v>
      </c>
    </row>
    <row r="107" s="2" customFormat="1">
      <c r="A107" s="40"/>
      <c r="B107" s="41"/>
      <c r="C107" s="42"/>
      <c r="D107" s="226" t="s">
        <v>2421</v>
      </c>
      <c r="E107" s="42"/>
      <c r="F107" s="270" t="s">
        <v>3362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2421</v>
      </c>
      <c r="AU107" s="19" t="s">
        <v>78</v>
      </c>
    </row>
    <row r="108" s="2" customFormat="1" ht="16.5" customHeight="1">
      <c r="A108" s="40"/>
      <c r="B108" s="41"/>
      <c r="C108" s="206" t="s">
        <v>252</v>
      </c>
      <c r="D108" s="206" t="s">
        <v>160</v>
      </c>
      <c r="E108" s="207" t="s">
        <v>3376</v>
      </c>
      <c r="F108" s="208" t="s">
        <v>3377</v>
      </c>
      <c r="G108" s="209" t="s">
        <v>369</v>
      </c>
      <c r="H108" s="210">
        <v>8</v>
      </c>
      <c r="I108" s="211"/>
      <c r="J108" s="212">
        <f>ROUND(I108*H108,2)</f>
        <v>0</v>
      </c>
      <c r="K108" s="208" t="s">
        <v>164</v>
      </c>
      <c r="L108" s="46"/>
      <c r="M108" s="213" t="s">
        <v>19</v>
      </c>
      <c r="N108" s="214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266</v>
      </c>
      <c r="AT108" s="217" t="s">
        <v>160</v>
      </c>
      <c r="AU108" s="217" t="s">
        <v>78</v>
      </c>
      <c r="AY108" s="19" t="s">
        <v>158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266</v>
      </c>
      <c r="BM108" s="217" t="s">
        <v>3378</v>
      </c>
    </row>
    <row r="109" s="2" customFormat="1">
      <c r="A109" s="40"/>
      <c r="B109" s="41"/>
      <c r="C109" s="42"/>
      <c r="D109" s="219" t="s">
        <v>167</v>
      </c>
      <c r="E109" s="42"/>
      <c r="F109" s="220" t="s">
        <v>3379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167</v>
      </c>
      <c r="AU109" s="19" t="s">
        <v>78</v>
      </c>
    </row>
    <row r="110" s="2" customFormat="1" ht="16.5" customHeight="1">
      <c r="A110" s="40"/>
      <c r="B110" s="41"/>
      <c r="C110" s="257" t="s">
        <v>260</v>
      </c>
      <c r="D110" s="257" t="s">
        <v>261</v>
      </c>
      <c r="E110" s="258" t="s">
        <v>3380</v>
      </c>
      <c r="F110" s="259" t="s">
        <v>3381</v>
      </c>
      <c r="G110" s="260" t="s">
        <v>3351</v>
      </c>
      <c r="H110" s="261">
        <v>8</v>
      </c>
      <c r="I110" s="262"/>
      <c r="J110" s="263">
        <f>ROUND(I110*H110,2)</f>
        <v>0</v>
      </c>
      <c r="K110" s="259" t="s">
        <v>19</v>
      </c>
      <c r="L110" s="264"/>
      <c r="M110" s="265" t="s">
        <v>19</v>
      </c>
      <c r="N110" s="266" t="s">
        <v>41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216</v>
      </c>
      <c r="AT110" s="217" t="s">
        <v>261</v>
      </c>
      <c r="AU110" s="217" t="s">
        <v>78</v>
      </c>
      <c r="AY110" s="19" t="s">
        <v>158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165</v>
      </c>
      <c r="BM110" s="217" t="s">
        <v>3382</v>
      </c>
    </row>
    <row r="111" s="2" customFormat="1" ht="16.5" customHeight="1">
      <c r="A111" s="40"/>
      <c r="B111" s="41"/>
      <c r="C111" s="206" t="s">
        <v>266</v>
      </c>
      <c r="D111" s="206" t="s">
        <v>160</v>
      </c>
      <c r="E111" s="207" t="s">
        <v>3383</v>
      </c>
      <c r="F111" s="208" t="s">
        <v>3384</v>
      </c>
      <c r="G111" s="209" t="s">
        <v>369</v>
      </c>
      <c r="H111" s="210">
        <v>3</v>
      </c>
      <c r="I111" s="211"/>
      <c r="J111" s="212">
        <f>ROUND(I111*H111,2)</f>
        <v>0</v>
      </c>
      <c r="K111" s="208" t="s">
        <v>164</v>
      </c>
      <c r="L111" s="46"/>
      <c r="M111" s="213" t="s">
        <v>19</v>
      </c>
      <c r="N111" s="214" t="s">
        <v>41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266</v>
      </c>
      <c r="AT111" s="217" t="s">
        <v>160</v>
      </c>
      <c r="AU111" s="217" t="s">
        <v>78</v>
      </c>
      <c r="AY111" s="19" t="s">
        <v>158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78</v>
      </c>
      <c r="BK111" s="218">
        <f>ROUND(I111*H111,2)</f>
        <v>0</v>
      </c>
      <c r="BL111" s="19" t="s">
        <v>266</v>
      </c>
      <c r="BM111" s="217" t="s">
        <v>3385</v>
      </c>
    </row>
    <row r="112" s="2" customFormat="1">
      <c r="A112" s="40"/>
      <c r="B112" s="41"/>
      <c r="C112" s="42"/>
      <c r="D112" s="219" t="s">
        <v>167</v>
      </c>
      <c r="E112" s="42"/>
      <c r="F112" s="220" t="s">
        <v>3386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167</v>
      </c>
      <c r="AU112" s="19" t="s">
        <v>78</v>
      </c>
    </row>
    <row r="113" s="2" customFormat="1" ht="16.5" customHeight="1">
      <c r="A113" s="40"/>
      <c r="B113" s="41"/>
      <c r="C113" s="257" t="s">
        <v>273</v>
      </c>
      <c r="D113" s="257" t="s">
        <v>261</v>
      </c>
      <c r="E113" s="258" t="s">
        <v>3387</v>
      </c>
      <c r="F113" s="259" t="s">
        <v>3388</v>
      </c>
      <c r="G113" s="260" t="s">
        <v>3351</v>
      </c>
      <c r="H113" s="261">
        <v>3</v>
      </c>
      <c r="I113" s="262"/>
      <c r="J113" s="263">
        <f>ROUND(I113*H113,2)</f>
        <v>0</v>
      </c>
      <c r="K113" s="259" t="s">
        <v>19</v>
      </c>
      <c r="L113" s="264"/>
      <c r="M113" s="265" t="s">
        <v>19</v>
      </c>
      <c r="N113" s="266" t="s">
        <v>41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216</v>
      </c>
      <c r="AT113" s="217" t="s">
        <v>261</v>
      </c>
      <c r="AU113" s="217" t="s">
        <v>78</v>
      </c>
      <c r="AY113" s="19" t="s">
        <v>158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165</v>
      </c>
      <c r="BM113" s="217" t="s">
        <v>3389</v>
      </c>
    </row>
    <row r="114" s="2" customFormat="1" ht="16.5" customHeight="1">
      <c r="A114" s="40"/>
      <c r="B114" s="41"/>
      <c r="C114" s="206" t="s">
        <v>278</v>
      </c>
      <c r="D114" s="206" t="s">
        <v>160</v>
      </c>
      <c r="E114" s="207" t="s">
        <v>3390</v>
      </c>
      <c r="F114" s="208" t="s">
        <v>3391</v>
      </c>
      <c r="G114" s="209" t="s">
        <v>369</v>
      </c>
      <c r="H114" s="210">
        <v>8</v>
      </c>
      <c r="I114" s="211"/>
      <c r="J114" s="212">
        <f>ROUND(I114*H114,2)</f>
        <v>0</v>
      </c>
      <c r="K114" s="208" t="s">
        <v>164</v>
      </c>
      <c r="L114" s="46"/>
      <c r="M114" s="213" t="s">
        <v>19</v>
      </c>
      <c r="N114" s="214" t="s">
        <v>41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266</v>
      </c>
      <c r="AT114" s="217" t="s">
        <v>160</v>
      </c>
      <c r="AU114" s="217" t="s">
        <v>78</v>
      </c>
      <c r="AY114" s="19" t="s">
        <v>158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78</v>
      </c>
      <c r="BK114" s="218">
        <f>ROUND(I114*H114,2)</f>
        <v>0</v>
      </c>
      <c r="BL114" s="19" t="s">
        <v>266</v>
      </c>
      <c r="BM114" s="217" t="s">
        <v>3392</v>
      </c>
    </row>
    <row r="115" s="2" customFormat="1">
      <c r="A115" s="40"/>
      <c r="B115" s="41"/>
      <c r="C115" s="42"/>
      <c r="D115" s="219" t="s">
        <v>167</v>
      </c>
      <c r="E115" s="42"/>
      <c r="F115" s="220" t="s">
        <v>3393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167</v>
      </c>
      <c r="AU115" s="19" t="s">
        <v>78</v>
      </c>
    </row>
    <row r="116" s="14" customFormat="1">
      <c r="A116" s="14"/>
      <c r="B116" s="235"/>
      <c r="C116" s="236"/>
      <c r="D116" s="226" t="s">
        <v>169</v>
      </c>
      <c r="E116" s="237" t="s">
        <v>19</v>
      </c>
      <c r="F116" s="238" t="s">
        <v>3394</v>
      </c>
      <c r="G116" s="236"/>
      <c r="H116" s="239">
        <v>8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169</v>
      </c>
      <c r="AU116" s="245" t="s">
        <v>78</v>
      </c>
      <c r="AV116" s="14" t="s">
        <v>80</v>
      </c>
      <c r="AW116" s="14" t="s">
        <v>32</v>
      </c>
      <c r="AX116" s="14" t="s">
        <v>78</v>
      </c>
      <c r="AY116" s="245" t="s">
        <v>158</v>
      </c>
    </row>
    <row r="117" s="2" customFormat="1" ht="24.15" customHeight="1">
      <c r="A117" s="40"/>
      <c r="B117" s="41"/>
      <c r="C117" s="257" t="s">
        <v>282</v>
      </c>
      <c r="D117" s="257" t="s">
        <v>261</v>
      </c>
      <c r="E117" s="258" t="s">
        <v>3395</v>
      </c>
      <c r="F117" s="259" t="s">
        <v>3396</v>
      </c>
      <c r="G117" s="260" t="s">
        <v>3351</v>
      </c>
      <c r="H117" s="261">
        <v>4</v>
      </c>
      <c r="I117" s="262"/>
      <c r="J117" s="263">
        <f>ROUND(I117*H117,2)</f>
        <v>0</v>
      </c>
      <c r="K117" s="259" t="s">
        <v>19</v>
      </c>
      <c r="L117" s="264"/>
      <c r="M117" s="265" t="s">
        <v>19</v>
      </c>
      <c r="N117" s="266" t="s">
        <v>41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216</v>
      </c>
      <c r="AT117" s="217" t="s">
        <v>261</v>
      </c>
      <c r="AU117" s="217" t="s">
        <v>78</v>
      </c>
      <c r="AY117" s="19" t="s">
        <v>158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78</v>
      </c>
      <c r="BK117" s="218">
        <f>ROUND(I117*H117,2)</f>
        <v>0</v>
      </c>
      <c r="BL117" s="19" t="s">
        <v>165</v>
      </c>
      <c r="BM117" s="217" t="s">
        <v>3397</v>
      </c>
    </row>
    <row r="118" s="2" customFormat="1" ht="24.15" customHeight="1">
      <c r="A118" s="40"/>
      <c r="B118" s="41"/>
      <c r="C118" s="257" t="s">
        <v>99</v>
      </c>
      <c r="D118" s="257" t="s">
        <v>261</v>
      </c>
      <c r="E118" s="258" t="s">
        <v>3398</v>
      </c>
      <c r="F118" s="259" t="s">
        <v>3399</v>
      </c>
      <c r="G118" s="260" t="s">
        <v>3351</v>
      </c>
      <c r="H118" s="261">
        <v>3</v>
      </c>
      <c r="I118" s="262"/>
      <c r="J118" s="263">
        <f>ROUND(I118*H118,2)</f>
        <v>0</v>
      </c>
      <c r="K118" s="259" t="s">
        <v>19</v>
      </c>
      <c r="L118" s="264"/>
      <c r="M118" s="265" t="s">
        <v>19</v>
      </c>
      <c r="N118" s="266" t="s">
        <v>41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216</v>
      </c>
      <c r="AT118" s="217" t="s">
        <v>261</v>
      </c>
      <c r="AU118" s="217" t="s">
        <v>78</v>
      </c>
      <c r="AY118" s="19" t="s">
        <v>158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165</v>
      </c>
      <c r="BM118" s="217" t="s">
        <v>3400</v>
      </c>
    </row>
    <row r="119" s="2" customFormat="1" ht="24.15" customHeight="1">
      <c r="A119" s="40"/>
      <c r="B119" s="41"/>
      <c r="C119" s="257" t="s">
        <v>7</v>
      </c>
      <c r="D119" s="257" t="s">
        <v>261</v>
      </c>
      <c r="E119" s="258" t="s">
        <v>3401</v>
      </c>
      <c r="F119" s="259" t="s">
        <v>3402</v>
      </c>
      <c r="G119" s="260" t="s">
        <v>3351</v>
      </c>
      <c r="H119" s="261">
        <v>1</v>
      </c>
      <c r="I119" s="262"/>
      <c r="J119" s="263">
        <f>ROUND(I119*H119,2)</f>
        <v>0</v>
      </c>
      <c r="K119" s="259" t="s">
        <v>19</v>
      </c>
      <c r="L119" s="264"/>
      <c r="M119" s="265" t="s">
        <v>19</v>
      </c>
      <c r="N119" s="266" t="s">
        <v>41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216</v>
      </c>
      <c r="AT119" s="217" t="s">
        <v>261</v>
      </c>
      <c r="AU119" s="217" t="s">
        <v>78</v>
      </c>
      <c r="AY119" s="19" t="s">
        <v>158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78</v>
      </c>
      <c r="BK119" s="218">
        <f>ROUND(I119*H119,2)</f>
        <v>0</v>
      </c>
      <c r="BL119" s="19" t="s">
        <v>165</v>
      </c>
      <c r="BM119" s="217" t="s">
        <v>3403</v>
      </c>
    </row>
    <row r="120" s="2" customFormat="1" ht="16.5" customHeight="1">
      <c r="A120" s="40"/>
      <c r="B120" s="41"/>
      <c r="C120" s="206" t="s">
        <v>299</v>
      </c>
      <c r="D120" s="206" t="s">
        <v>160</v>
      </c>
      <c r="E120" s="207" t="s">
        <v>3404</v>
      </c>
      <c r="F120" s="208" t="s">
        <v>3405</v>
      </c>
      <c r="G120" s="209" t="s">
        <v>369</v>
      </c>
      <c r="H120" s="210">
        <v>8</v>
      </c>
      <c r="I120" s="211"/>
      <c r="J120" s="212">
        <f>ROUND(I120*H120,2)</f>
        <v>0</v>
      </c>
      <c r="K120" s="208" t="s">
        <v>164</v>
      </c>
      <c r="L120" s="46"/>
      <c r="M120" s="213" t="s">
        <v>19</v>
      </c>
      <c r="N120" s="214" t="s">
        <v>41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266</v>
      </c>
      <c r="AT120" s="217" t="s">
        <v>160</v>
      </c>
      <c r="AU120" s="217" t="s">
        <v>78</v>
      </c>
      <c r="AY120" s="19" t="s">
        <v>158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78</v>
      </c>
      <c r="BK120" s="218">
        <f>ROUND(I120*H120,2)</f>
        <v>0</v>
      </c>
      <c r="BL120" s="19" t="s">
        <v>266</v>
      </c>
      <c r="BM120" s="217" t="s">
        <v>3406</v>
      </c>
    </row>
    <row r="121" s="2" customFormat="1">
      <c r="A121" s="40"/>
      <c r="B121" s="41"/>
      <c r="C121" s="42"/>
      <c r="D121" s="219" t="s">
        <v>167</v>
      </c>
      <c r="E121" s="42"/>
      <c r="F121" s="220" t="s">
        <v>3407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167</v>
      </c>
      <c r="AU121" s="19" t="s">
        <v>78</v>
      </c>
    </row>
    <row r="122" s="14" customFormat="1">
      <c r="A122" s="14"/>
      <c r="B122" s="235"/>
      <c r="C122" s="236"/>
      <c r="D122" s="226" t="s">
        <v>169</v>
      </c>
      <c r="E122" s="237" t="s">
        <v>19</v>
      </c>
      <c r="F122" s="238" t="s">
        <v>3408</v>
      </c>
      <c r="G122" s="236"/>
      <c r="H122" s="239">
        <v>8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169</v>
      </c>
      <c r="AU122" s="245" t="s">
        <v>78</v>
      </c>
      <c r="AV122" s="14" t="s">
        <v>80</v>
      </c>
      <c r="AW122" s="14" t="s">
        <v>32</v>
      </c>
      <c r="AX122" s="14" t="s">
        <v>78</v>
      </c>
      <c r="AY122" s="245" t="s">
        <v>158</v>
      </c>
    </row>
    <row r="123" s="2" customFormat="1" ht="16.5" customHeight="1">
      <c r="A123" s="40"/>
      <c r="B123" s="41"/>
      <c r="C123" s="257" t="s">
        <v>304</v>
      </c>
      <c r="D123" s="257" t="s">
        <v>261</v>
      </c>
      <c r="E123" s="258" t="s">
        <v>3409</v>
      </c>
      <c r="F123" s="259" t="s">
        <v>3410</v>
      </c>
      <c r="G123" s="260" t="s">
        <v>3351</v>
      </c>
      <c r="H123" s="261">
        <v>4</v>
      </c>
      <c r="I123" s="262"/>
      <c r="J123" s="263">
        <f>ROUND(I123*H123,2)</f>
        <v>0</v>
      </c>
      <c r="K123" s="259" t="s">
        <v>19</v>
      </c>
      <c r="L123" s="264"/>
      <c r="M123" s="265" t="s">
        <v>19</v>
      </c>
      <c r="N123" s="266" t="s">
        <v>41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216</v>
      </c>
      <c r="AT123" s="217" t="s">
        <v>261</v>
      </c>
      <c r="AU123" s="217" t="s">
        <v>78</v>
      </c>
      <c r="AY123" s="19" t="s">
        <v>158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78</v>
      </c>
      <c r="BK123" s="218">
        <f>ROUND(I123*H123,2)</f>
        <v>0</v>
      </c>
      <c r="BL123" s="19" t="s">
        <v>165</v>
      </c>
      <c r="BM123" s="217" t="s">
        <v>3411</v>
      </c>
    </row>
    <row r="124" s="2" customFormat="1" ht="16.5" customHeight="1">
      <c r="A124" s="40"/>
      <c r="B124" s="41"/>
      <c r="C124" s="257" t="s">
        <v>312</v>
      </c>
      <c r="D124" s="257" t="s">
        <v>261</v>
      </c>
      <c r="E124" s="258" t="s">
        <v>3412</v>
      </c>
      <c r="F124" s="259" t="s">
        <v>3413</v>
      </c>
      <c r="G124" s="260" t="s">
        <v>3351</v>
      </c>
      <c r="H124" s="261">
        <v>4</v>
      </c>
      <c r="I124" s="262"/>
      <c r="J124" s="263">
        <f>ROUND(I124*H124,2)</f>
        <v>0</v>
      </c>
      <c r="K124" s="259" t="s">
        <v>19</v>
      </c>
      <c r="L124" s="264"/>
      <c r="M124" s="265" t="s">
        <v>19</v>
      </c>
      <c r="N124" s="266" t="s">
        <v>41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216</v>
      </c>
      <c r="AT124" s="217" t="s">
        <v>261</v>
      </c>
      <c r="AU124" s="217" t="s">
        <v>78</v>
      </c>
      <c r="AY124" s="19" t="s">
        <v>158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165</v>
      </c>
      <c r="BM124" s="217" t="s">
        <v>3414</v>
      </c>
    </row>
    <row r="125" s="2" customFormat="1" ht="24.15" customHeight="1">
      <c r="A125" s="40"/>
      <c r="B125" s="41"/>
      <c r="C125" s="206" t="s">
        <v>319</v>
      </c>
      <c r="D125" s="206" t="s">
        <v>160</v>
      </c>
      <c r="E125" s="207" t="s">
        <v>3415</v>
      </c>
      <c r="F125" s="208" t="s">
        <v>3416</v>
      </c>
      <c r="G125" s="209" t="s">
        <v>369</v>
      </c>
      <c r="H125" s="210">
        <v>1</v>
      </c>
      <c r="I125" s="211"/>
      <c r="J125" s="212">
        <f>ROUND(I125*H125,2)</f>
        <v>0</v>
      </c>
      <c r="K125" s="208" t="s">
        <v>164</v>
      </c>
      <c r="L125" s="46"/>
      <c r="M125" s="213" t="s">
        <v>19</v>
      </c>
      <c r="N125" s="214" t="s">
        <v>41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266</v>
      </c>
      <c r="AT125" s="217" t="s">
        <v>160</v>
      </c>
      <c r="AU125" s="217" t="s">
        <v>78</v>
      </c>
      <c r="AY125" s="19" t="s">
        <v>158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78</v>
      </c>
      <c r="BK125" s="218">
        <f>ROUND(I125*H125,2)</f>
        <v>0</v>
      </c>
      <c r="BL125" s="19" t="s">
        <v>266</v>
      </c>
      <c r="BM125" s="217" t="s">
        <v>3417</v>
      </c>
    </row>
    <row r="126" s="2" customFormat="1">
      <c r="A126" s="40"/>
      <c r="B126" s="41"/>
      <c r="C126" s="42"/>
      <c r="D126" s="219" t="s">
        <v>167</v>
      </c>
      <c r="E126" s="42"/>
      <c r="F126" s="220" t="s">
        <v>3418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167</v>
      </c>
      <c r="AU126" s="19" t="s">
        <v>78</v>
      </c>
    </row>
    <row r="127" s="2" customFormat="1" ht="16.5" customHeight="1">
      <c r="A127" s="40"/>
      <c r="B127" s="41"/>
      <c r="C127" s="257" t="s">
        <v>326</v>
      </c>
      <c r="D127" s="257" t="s">
        <v>261</v>
      </c>
      <c r="E127" s="258" t="s">
        <v>3419</v>
      </c>
      <c r="F127" s="259" t="s">
        <v>3420</v>
      </c>
      <c r="G127" s="260" t="s">
        <v>3351</v>
      </c>
      <c r="H127" s="261">
        <v>1</v>
      </c>
      <c r="I127" s="262"/>
      <c r="J127" s="263">
        <f>ROUND(I127*H127,2)</f>
        <v>0</v>
      </c>
      <c r="K127" s="259" t="s">
        <v>19</v>
      </c>
      <c r="L127" s="264"/>
      <c r="M127" s="265" t="s">
        <v>19</v>
      </c>
      <c r="N127" s="266" t="s">
        <v>41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216</v>
      </c>
      <c r="AT127" s="217" t="s">
        <v>261</v>
      </c>
      <c r="AU127" s="217" t="s">
        <v>78</v>
      </c>
      <c r="AY127" s="19" t="s">
        <v>158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78</v>
      </c>
      <c r="BK127" s="218">
        <f>ROUND(I127*H127,2)</f>
        <v>0</v>
      </c>
      <c r="BL127" s="19" t="s">
        <v>165</v>
      </c>
      <c r="BM127" s="217" t="s">
        <v>3421</v>
      </c>
    </row>
    <row r="128" s="2" customFormat="1" ht="16.5" customHeight="1">
      <c r="A128" s="40"/>
      <c r="B128" s="41"/>
      <c r="C128" s="206" t="s">
        <v>331</v>
      </c>
      <c r="D128" s="206" t="s">
        <v>160</v>
      </c>
      <c r="E128" s="207" t="s">
        <v>3422</v>
      </c>
      <c r="F128" s="208" t="s">
        <v>3423</v>
      </c>
      <c r="G128" s="209" t="s">
        <v>255</v>
      </c>
      <c r="H128" s="210">
        <v>19.068000000000001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41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165</v>
      </c>
      <c r="AT128" s="217" t="s">
        <v>160</v>
      </c>
      <c r="AU128" s="217" t="s">
        <v>78</v>
      </c>
      <c r="AY128" s="19" t="s">
        <v>158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165</v>
      </c>
      <c r="BM128" s="217" t="s">
        <v>199</v>
      </c>
    </row>
    <row r="129" s="2" customFormat="1">
      <c r="A129" s="40"/>
      <c r="B129" s="41"/>
      <c r="C129" s="42"/>
      <c r="D129" s="226" t="s">
        <v>2421</v>
      </c>
      <c r="E129" s="42"/>
      <c r="F129" s="270" t="s">
        <v>3362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2421</v>
      </c>
      <c r="AU129" s="19" t="s">
        <v>78</v>
      </c>
    </row>
    <row r="130" s="2" customFormat="1" ht="24.15" customHeight="1">
      <c r="A130" s="40"/>
      <c r="B130" s="41"/>
      <c r="C130" s="206" t="s">
        <v>337</v>
      </c>
      <c r="D130" s="206" t="s">
        <v>160</v>
      </c>
      <c r="E130" s="207" t="s">
        <v>3424</v>
      </c>
      <c r="F130" s="208" t="s">
        <v>3425</v>
      </c>
      <c r="G130" s="209" t="s">
        <v>255</v>
      </c>
      <c r="H130" s="210">
        <v>3.956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41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165</v>
      </c>
      <c r="AT130" s="217" t="s">
        <v>160</v>
      </c>
      <c r="AU130" s="217" t="s">
        <v>78</v>
      </c>
      <c r="AY130" s="19" t="s">
        <v>158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165</v>
      </c>
      <c r="BM130" s="217" t="s">
        <v>441</v>
      </c>
    </row>
    <row r="131" s="2" customFormat="1">
      <c r="A131" s="40"/>
      <c r="B131" s="41"/>
      <c r="C131" s="42"/>
      <c r="D131" s="226" t="s">
        <v>2421</v>
      </c>
      <c r="E131" s="42"/>
      <c r="F131" s="270" t="s">
        <v>3362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2421</v>
      </c>
      <c r="AU131" s="19" t="s">
        <v>78</v>
      </c>
    </row>
    <row r="132" s="2" customFormat="1" ht="21.75" customHeight="1">
      <c r="A132" s="40"/>
      <c r="B132" s="41"/>
      <c r="C132" s="206" t="s">
        <v>342</v>
      </c>
      <c r="D132" s="206" t="s">
        <v>160</v>
      </c>
      <c r="E132" s="207" t="s">
        <v>3426</v>
      </c>
      <c r="F132" s="208" t="s">
        <v>3427</v>
      </c>
      <c r="G132" s="209" t="s">
        <v>249</v>
      </c>
      <c r="H132" s="210">
        <v>37.350000000000001</v>
      </c>
      <c r="I132" s="211"/>
      <c r="J132" s="212">
        <f>ROUND(I132*H132,2)</f>
        <v>0</v>
      </c>
      <c r="K132" s="208" t="s">
        <v>164</v>
      </c>
      <c r="L132" s="46"/>
      <c r="M132" s="213" t="s">
        <v>19</v>
      </c>
      <c r="N132" s="214" t="s">
        <v>41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266</v>
      </c>
      <c r="AT132" s="217" t="s">
        <v>160</v>
      </c>
      <c r="AU132" s="217" t="s">
        <v>78</v>
      </c>
      <c r="AY132" s="19" t="s">
        <v>158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266</v>
      </c>
      <c r="BM132" s="217" t="s">
        <v>3428</v>
      </c>
    </row>
    <row r="133" s="2" customFormat="1">
      <c r="A133" s="40"/>
      <c r="B133" s="41"/>
      <c r="C133" s="42"/>
      <c r="D133" s="219" t="s">
        <v>167</v>
      </c>
      <c r="E133" s="42"/>
      <c r="F133" s="220" t="s">
        <v>3429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167</v>
      </c>
      <c r="AU133" s="19" t="s">
        <v>78</v>
      </c>
    </row>
    <row r="134" s="2" customFormat="1" ht="16.5" customHeight="1">
      <c r="A134" s="40"/>
      <c r="B134" s="41"/>
      <c r="C134" s="257" t="s">
        <v>348</v>
      </c>
      <c r="D134" s="257" t="s">
        <v>261</v>
      </c>
      <c r="E134" s="258" t="s">
        <v>3430</v>
      </c>
      <c r="F134" s="259" t="s">
        <v>3431</v>
      </c>
      <c r="G134" s="260" t="s">
        <v>249</v>
      </c>
      <c r="H134" s="261">
        <v>26.82</v>
      </c>
      <c r="I134" s="262"/>
      <c r="J134" s="263">
        <f>ROUND(I134*H134,2)</f>
        <v>0</v>
      </c>
      <c r="K134" s="259" t="s">
        <v>164</v>
      </c>
      <c r="L134" s="264"/>
      <c r="M134" s="265" t="s">
        <v>19</v>
      </c>
      <c r="N134" s="266" t="s">
        <v>41</v>
      </c>
      <c r="O134" s="86"/>
      <c r="P134" s="215">
        <f>O134*H134</f>
        <v>0</v>
      </c>
      <c r="Q134" s="215">
        <v>0.01367</v>
      </c>
      <c r="R134" s="215">
        <f>Q134*H134</f>
        <v>0.36662939999999999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360</v>
      </c>
      <c r="AT134" s="217" t="s">
        <v>261</v>
      </c>
      <c r="AU134" s="217" t="s">
        <v>78</v>
      </c>
      <c r="AY134" s="19" t="s">
        <v>158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266</v>
      </c>
      <c r="BM134" s="217" t="s">
        <v>3432</v>
      </c>
    </row>
    <row r="135" s="14" customFormat="1">
      <c r="A135" s="14"/>
      <c r="B135" s="235"/>
      <c r="C135" s="236"/>
      <c r="D135" s="226" t="s">
        <v>169</v>
      </c>
      <c r="E135" s="237" t="s">
        <v>19</v>
      </c>
      <c r="F135" s="238" t="s">
        <v>3433</v>
      </c>
      <c r="G135" s="236"/>
      <c r="H135" s="239">
        <v>22.350000000000001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169</v>
      </c>
      <c r="AU135" s="245" t="s">
        <v>78</v>
      </c>
      <c r="AV135" s="14" t="s">
        <v>80</v>
      </c>
      <c r="AW135" s="14" t="s">
        <v>32</v>
      </c>
      <c r="AX135" s="14" t="s">
        <v>78</v>
      </c>
      <c r="AY135" s="245" t="s">
        <v>158</v>
      </c>
    </row>
    <row r="136" s="14" customFormat="1">
      <c r="A136" s="14"/>
      <c r="B136" s="235"/>
      <c r="C136" s="236"/>
      <c r="D136" s="226" t="s">
        <v>169</v>
      </c>
      <c r="E136" s="236"/>
      <c r="F136" s="238" t="s">
        <v>3434</v>
      </c>
      <c r="G136" s="236"/>
      <c r="H136" s="239">
        <v>26.82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169</v>
      </c>
      <c r="AU136" s="245" t="s">
        <v>78</v>
      </c>
      <c r="AV136" s="14" t="s">
        <v>80</v>
      </c>
      <c r="AW136" s="14" t="s">
        <v>4</v>
      </c>
      <c r="AX136" s="14" t="s">
        <v>78</v>
      </c>
      <c r="AY136" s="245" t="s">
        <v>158</v>
      </c>
    </row>
    <row r="137" s="2" customFormat="1" ht="16.5" customHeight="1">
      <c r="A137" s="40"/>
      <c r="B137" s="41"/>
      <c r="C137" s="257" t="s">
        <v>355</v>
      </c>
      <c r="D137" s="257" t="s">
        <v>261</v>
      </c>
      <c r="E137" s="258" t="s">
        <v>3435</v>
      </c>
      <c r="F137" s="259" t="s">
        <v>3436</v>
      </c>
      <c r="G137" s="260" t="s">
        <v>249</v>
      </c>
      <c r="H137" s="261">
        <v>18</v>
      </c>
      <c r="I137" s="262"/>
      <c r="J137" s="263">
        <f>ROUND(I137*H137,2)</f>
        <v>0</v>
      </c>
      <c r="K137" s="259" t="s">
        <v>164</v>
      </c>
      <c r="L137" s="264"/>
      <c r="M137" s="265" t="s">
        <v>19</v>
      </c>
      <c r="N137" s="266" t="s">
        <v>41</v>
      </c>
      <c r="O137" s="86"/>
      <c r="P137" s="215">
        <f>O137*H137</f>
        <v>0</v>
      </c>
      <c r="Q137" s="215">
        <v>0.01848</v>
      </c>
      <c r="R137" s="215">
        <f>Q137*H137</f>
        <v>0.33263999999999999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360</v>
      </c>
      <c r="AT137" s="217" t="s">
        <v>261</v>
      </c>
      <c r="AU137" s="217" t="s">
        <v>78</v>
      </c>
      <c r="AY137" s="19" t="s">
        <v>158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78</v>
      </c>
      <c r="BK137" s="218">
        <f>ROUND(I137*H137,2)</f>
        <v>0</v>
      </c>
      <c r="BL137" s="19" t="s">
        <v>266</v>
      </c>
      <c r="BM137" s="217" t="s">
        <v>3437</v>
      </c>
    </row>
    <row r="138" s="14" customFormat="1">
      <c r="A138" s="14"/>
      <c r="B138" s="235"/>
      <c r="C138" s="236"/>
      <c r="D138" s="226" t="s">
        <v>169</v>
      </c>
      <c r="E138" s="237" t="s">
        <v>19</v>
      </c>
      <c r="F138" s="238" t="s">
        <v>3438</v>
      </c>
      <c r="G138" s="236"/>
      <c r="H138" s="239">
        <v>15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169</v>
      </c>
      <c r="AU138" s="245" t="s">
        <v>78</v>
      </c>
      <c r="AV138" s="14" t="s">
        <v>80</v>
      </c>
      <c r="AW138" s="14" t="s">
        <v>32</v>
      </c>
      <c r="AX138" s="14" t="s">
        <v>78</v>
      </c>
      <c r="AY138" s="245" t="s">
        <v>158</v>
      </c>
    </row>
    <row r="139" s="14" customFormat="1">
      <c r="A139" s="14"/>
      <c r="B139" s="235"/>
      <c r="C139" s="236"/>
      <c r="D139" s="226" t="s">
        <v>169</v>
      </c>
      <c r="E139" s="236"/>
      <c r="F139" s="238" t="s">
        <v>3439</v>
      </c>
      <c r="G139" s="236"/>
      <c r="H139" s="239">
        <v>18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169</v>
      </c>
      <c r="AU139" s="245" t="s">
        <v>78</v>
      </c>
      <c r="AV139" s="14" t="s">
        <v>80</v>
      </c>
      <c r="AW139" s="14" t="s">
        <v>4</v>
      </c>
      <c r="AX139" s="14" t="s">
        <v>78</v>
      </c>
      <c r="AY139" s="245" t="s">
        <v>158</v>
      </c>
    </row>
    <row r="140" s="2" customFormat="1" ht="24.15" customHeight="1">
      <c r="A140" s="40"/>
      <c r="B140" s="41"/>
      <c r="C140" s="206" t="s">
        <v>360</v>
      </c>
      <c r="D140" s="206" t="s">
        <v>160</v>
      </c>
      <c r="E140" s="207" t="s">
        <v>3440</v>
      </c>
      <c r="F140" s="208" t="s">
        <v>3441</v>
      </c>
      <c r="G140" s="209" t="s">
        <v>249</v>
      </c>
      <c r="H140" s="210">
        <v>79.549000000000007</v>
      </c>
      <c r="I140" s="211"/>
      <c r="J140" s="212">
        <f>ROUND(I140*H140,2)</f>
        <v>0</v>
      </c>
      <c r="K140" s="208" t="s">
        <v>164</v>
      </c>
      <c r="L140" s="46"/>
      <c r="M140" s="213" t="s">
        <v>19</v>
      </c>
      <c r="N140" s="214" t="s">
        <v>41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266</v>
      </c>
      <c r="AT140" s="217" t="s">
        <v>160</v>
      </c>
      <c r="AU140" s="217" t="s">
        <v>78</v>
      </c>
      <c r="AY140" s="19" t="s">
        <v>158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266</v>
      </c>
      <c r="BM140" s="217" t="s">
        <v>3442</v>
      </c>
    </row>
    <row r="141" s="2" customFormat="1">
      <c r="A141" s="40"/>
      <c r="B141" s="41"/>
      <c r="C141" s="42"/>
      <c r="D141" s="219" t="s">
        <v>167</v>
      </c>
      <c r="E141" s="42"/>
      <c r="F141" s="220" t="s">
        <v>3443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167</v>
      </c>
      <c r="AU141" s="19" t="s">
        <v>78</v>
      </c>
    </row>
    <row r="142" s="2" customFormat="1" ht="16.5" customHeight="1">
      <c r="A142" s="40"/>
      <c r="B142" s="41"/>
      <c r="C142" s="257" t="s">
        <v>366</v>
      </c>
      <c r="D142" s="257" t="s">
        <v>261</v>
      </c>
      <c r="E142" s="258" t="s">
        <v>3444</v>
      </c>
      <c r="F142" s="259" t="s">
        <v>3445</v>
      </c>
      <c r="G142" s="260" t="s">
        <v>249</v>
      </c>
      <c r="H142" s="261">
        <v>42.276000000000003</v>
      </c>
      <c r="I142" s="262"/>
      <c r="J142" s="263">
        <f>ROUND(I142*H142,2)</f>
        <v>0</v>
      </c>
      <c r="K142" s="259" t="s">
        <v>164</v>
      </c>
      <c r="L142" s="264"/>
      <c r="M142" s="265" t="s">
        <v>19</v>
      </c>
      <c r="N142" s="266" t="s">
        <v>41</v>
      </c>
      <c r="O142" s="86"/>
      <c r="P142" s="215">
        <f>O142*H142</f>
        <v>0</v>
      </c>
      <c r="Q142" s="215">
        <v>0.0028</v>
      </c>
      <c r="R142" s="215">
        <f>Q142*H142</f>
        <v>0.11837280000000001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360</v>
      </c>
      <c r="AT142" s="217" t="s">
        <v>261</v>
      </c>
      <c r="AU142" s="217" t="s">
        <v>78</v>
      </c>
      <c r="AY142" s="19" t="s">
        <v>158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266</v>
      </c>
      <c r="BM142" s="217" t="s">
        <v>3446</v>
      </c>
    </row>
    <row r="143" s="14" customFormat="1">
      <c r="A143" s="14"/>
      <c r="B143" s="235"/>
      <c r="C143" s="236"/>
      <c r="D143" s="226" t="s">
        <v>169</v>
      </c>
      <c r="E143" s="236"/>
      <c r="F143" s="238" t="s">
        <v>3447</v>
      </c>
      <c r="G143" s="236"/>
      <c r="H143" s="239">
        <v>42.276000000000003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169</v>
      </c>
      <c r="AU143" s="245" t="s">
        <v>78</v>
      </c>
      <c r="AV143" s="14" t="s">
        <v>80</v>
      </c>
      <c r="AW143" s="14" t="s">
        <v>4</v>
      </c>
      <c r="AX143" s="14" t="s">
        <v>78</v>
      </c>
      <c r="AY143" s="245" t="s">
        <v>158</v>
      </c>
    </row>
    <row r="144" s="2" customFormat="1" ht="16.5" customHeight="1">
      <c r="A144" s="40"/>
      <c r="B144" s="41"/>
      <c r="C144" s="257" t="s">
        <v>372</v>
      </c>
      <c r="D144" s="257" t="s">
        <v>261</v>
      </c>
      <c r="E144" s="258" t="s">
        <v>3448</v>
      </c>
      <c r="F144" s="259" t="s">
        <v>3449</v>
      </c>
      <c r="G144" s="260" t="s">
        <v>249</v>
      </c>
      <c r="H144" s="261">
        <v>44.319000000000003</v>
      </c>
      <c r="I144" s="262"/>
      <c r="J144" s="263">
        <f>ROUND(I144*H144,2)</f>
        <v>0</v>
      </c>
      <c r="K144" s="259" t="s">
        <v>164</v>
      </c>
      <c r="L144" s="264"/>
      <c r="M144" s="265" t="s">
        <v>19</v>
      </c>
      <c r="N144" s="266" t="s">
        <v>41</v>
      </c>
      <c r="O144" s="86"/>
      <c r="P144" s="215">
        <f>O144*H144</f>
        <v>0</v>
      </c>
      <c r="Q144" s="215">
        <v>0.0020999999999999999</v>
      </c>
      <c r="R144" s="215">
        <f>Q144*H144</f>
        <v>0.093069899999999997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360</v>
      </c>
      <c r="AT144" s="217" t="s">
        <v>261</v>
      </c>
      <c r="AU144" s="217" t="s">
        <v>78</v>
      </c>
      <c r="AY144" s="19" t="s">
        <v>158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266</v>
      </c>
      <c r="BM144" s="217" t="s">
        <v>3450</v>
      </c>
    </row>
    <row r="145" s="2" customFormat="1" ht="16.5" customHeight="1">
      <c r="A145" s="40"/>
      <c r="B145" s="41"/>
      <c r="C145" s="206" t="s">
        <v>387</v>
      </c>
      <c r="D145" s="206" t="s">
        <v>160</v>
      </c>
      <c r="E145" s="207" t="s">
        <v>3451</v>
      </c>
      <c r="F145" s="208" t="s">
        <v>3452</v>
      </c>
      <c r="G145" s="209" t="s">
        <v>3453</v>
      </c>
      <c r="H145" s="210">
        <v>0.78000000000000003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41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165</v>
      </c>
      <c r="AT145" s="217" t="s">
        <v>160</v>
      </c>
      <c r="AU145" s="217" t="s">
        <v>78</v>
      </c>
      <c r="AY145" s="19" t="s">
        <v>158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78</v>
      </c>
      <c r="BK145" s="218">
        <f>ROUND(I145*H145,2)</f>
        <v>0</v>
      </c>
      <c r="BL145" s="19" t="s">
        <v>165</v>
      </c>
      <c r="BM145" s="217" t="s">
        <v>525</v>
      </c>
    </row>
    <row r="146" s="2" customFormat="1">
      <c r="A146" s="40"/>
      <c r="B146" s="41"/>
      <c r="C146" s="42"/>
      <c r="D146" s="226" t="s">
        <v>2421</v>
      </c>
      <c r="E146" s="42"/>
      <c r="F146" s="270" t="s">
        <v>3362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2421</v>
      </c>
      <c r="AU146" s="19" t="s">
        <v>78</v>
      </c>
    </row>
    <row r="147" s="2" customFormat="1" ht="16.5" customHeight="1">
      <c r="A147" s="40"/>
      <c r="B147" s="41"/>
      <c r="C147" s="206" t="s">
        <v>397</v>
      </c>
      <c r="D147" s="206" t="s">
        <v>160</v>
      </c>
      <c r="E147" s="207" t="s">
        <v>3454</v>
      </c>
      <c r="F147" s="208" t="s">
        <v>3455</v>
      </c>
      <c r="G147" s="209" t="s">
        <v>3453</v>
      </c>
      <c r="H147" s="210">
        <v>3.8119999999999998</v>
      </c>
      <c r="I147" s="211"/>
      <c r="J147" s="212">
        <f>ROUND(I147*H147,2)</f>
        <v>0</v>
      </c>
      <c r="K147" s="208" t="s">
        <v>19</v>
      </c>
      <c r="L147" s="46"/>
      <c r="M147" s="213" t="s">
        <v>19</v>
      </c>
      <c r="N147" s="214" t="s">
        <v>41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165</v>
      </c>
      <c r="AT147" s="217" t="s">
        <v>160</v>
      </c>
      <c r="AU147" s="217" t="s">
        <v>78</v>
      </c>
      <c r="AY147" s="19" t="s">
        <v>158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165</v>
      </c>
      <c r="BM147" s="217" t="s">
        <v>538</v>
      </c>
    </row>
    <row r="148" s="2" customFormat="1">
      <c r="A148" s="40"/>
      <c r="B148" s="41"/>
      <c r="C148" s="42"/>
      <c r="D148" s="226" t="s">
        <v>2421</v>
      </c>
      <c r="E148" s="42"/>
      <c r="F148" s="270" t="s">
        <v>3362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2421</v>
      </c>
      <c r="AU148" s="19" t="s">
        <v>78</v>
      </c>
    </row>
    <row r="149" s="2" customFormat="1" ht="16.5" customHeight="1">
      <c r="A149" s="40"/>
      <c r="B149" s="41"/>
      <c r="C149" s="206" t="s">
        <v>404</v>
      </c>
      <c r="D149" s="206" t="s">
        <v>160</v>
      </c>
      <c r="E149" s="207" t="s">
        <v>3456</v>
      </c>
      <c r="F149" s="208" t="s">
        <v>3457</v>
      </c>
      <c r="G149" s="209" t="s">
        <v>3453</v>
      </c>
      <c r="H149" s="210">
        <v>6.3600000000000003</v>
      </c>
      <c r="I149" s="211"/>
      <c r="J149" s="212">
        <f>ROUND(I149*H149,2)</f>
        <v>0</v>
      </c>
      <c r="K149" s="208" t="s">
        <v>19</v>
      </c>
      <c r="L149" s="46"/>
      <c r="M149" s="213" t="s">
        <v>19</v>
      </c>
      <c r="N149" s="214" t="s">
        <v>41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165</v>
      </c>
      <c r="AT149" s="217" t="s">
        <v>160</v>
      </c>
      <c r="AU149" s="217" t="s">
        <v>78</v>
      </c>
      <c r="AY149" s="19" t="s">
        <v>158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78</v>
      </c>
      <c r="BK149" s="218">
        <f>ROUND(I149*H149,2)</f>
        <v>0</v>
      </c>
      <c r="BL149" s="19" t="s">
        <v>165</v>
      </c>
      <c r="BM149" s="217" t="s">
        <v>548</v>
      </c>
    </row>
    <row r="150" s="2" customFormat="1">
      <c r="A150" s="40"/>
      <c r="B150" s="41"/>
      <c r="C150" s="42"/>
      <c r="D150" s="226" t="s">
        <v>2421</v>
      </c>
      <c r="E150" s="42"/>
      <c r="F150" s="270" t="s">
        <v>3362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2421</v>
      </c>
      <c r="AU150" s="19" t="s">
        <v>78</v>
      </c>
    </row>
    <row r="151" s="12" customFormat="1" ht="25.92" customHeight="1">
      <c r="A151" s="12"/>
      <c r="B151" s="190"/>
      <c r="C151" s="191"/>
      <c r="D151" s="192" t="s">
        <v>69</v>
      </c>
      <c r="E151" s="193" t="s">
        <v>3458</v>
      </c>
      <c r="F151" s="193" t="s">
        <v>3459</v>
      </c>
      <c r="G151" s="191"/>
      <c r="H151" s="191"/>
      <c r="I151" s="194"/>
      <c r="J151" s="195">
        <f>BK151</f>
        <v>0</v>
      </c>
      <c r="K151" s="191"/>
      <c r="L151" s="196"/>
      <c r="M151" s="197"/>
      <c r="N151" s="198"/>
      <c r="O151" s="198"/>
      <c r="P151" s="199">
        <f>SUM(P152:P220)</f>
        <v>0</v>
      </c>
      <c r="Q151" s="198"/>
      <c r="R151" s="199">
        <f>SUM(R152:R220)</f>
        <v>0.99182291999999994</v>
      </c>
      <c r="S151" s="198"/>
      <c r="T151" s="200">
        <f>SUM(T152:T220)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1" t="s">
        <v>78</v>
      </c>
      <c r="AT151" s="202" t="s">
        <v>69</v>
      </c>
      <c r="AU151" s="202" t="s">
        <v>70</v>
      </c>
      <c r="AY151" s="201" t="s">
        <v>158</v>
      </c>
      <c r="BK151" s="203">
        <f>SUM(BK152:BK220)</f>
        <v>0</v>
      </c>
    </row>
    <row r="152" s="2" customFormat="1" ht="16.5" customHeight="1">
      <c r="A152" s="40"/>
      <c r="B152" s="41"/>
      <c r="C152" s="206" t="s">
        <v>172</v>
      </c>
      <c r="D152" s="206" t="s">
        <v>160</v>
      </c>
      <c r="E152" s="207" t="s">
        <v>3353</v>
      </c>
      <c r="F152" s="208" t="s">
        <v>3354</v>
      </c>
      <c r="G152" s="209" t="s">
        <v>369</v>
      </c>
      <c r="H152" s="210">
        <v>2</v>
      </c>
      <c r="I152" s="211"/>
      <c r="J152" s="212">
        <f>ROUND(I152*H152,2)</f>
        <v>0</v>
      </c>
      <c r="K152" s="208" t="s">
        <v>164</v>
      </c>
      <c r="L152" s="46"/>
      <c r="M152" s="213" t="s">
        <v>19</v>
      </c>
      <c r="N152" s="214" t="s">
        <v>41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266</v>
      </c>
      <c r="AT152" s="217" t="s">
        <v>160</v>
      </c>
      <c r="AU152" s="217" t="s">
        <v>78</v>
      </c>
      <c r="AY152" s="19" t="s">
        <v>158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266</v>
      </c>
      <c r="BM152" s="217" t="s">
        <v>3460</v>
      </c>
    </row>
    <row r="153" s="2" customFormat="1">
      <c r="A153" s="40"/>
      <c r="B153" s="41"/>
      <c r="C153" s="42"/>
      <c r="D153" s="219" t="s">
        <v>167</v>
      </c>
      <c r="E153" s="42"/>
      <c r="F153" s="220" t="s">
        <v>3356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167</v>
      </c>
      <c r="AU153" s="19" t="s">
        <v>78</v>
      </c>
    </row>
    <row r="154" s="2" customFormat="1" ht="16.5" customHeight="1">
      <c r="A154" s="40"/>
      <c r="B154" s="41"/>
      <c r="C154" s="257" t="s">
        <v>420</v>
      </c>
      <c r="D154" s="257" t="s">
        <v>261</v>
      </c>
      <c r="E154" s="258" t="s">
        <v>3461</v>
      </c>
      <c r="F154" s="259" t="s">
        <v>3358</v>
      </c>
      <c r="G154" s="260" t="s">
        <v>3351</v>
      </c>
      <c r="H154" s="261">
        <v>1</v>
      </c>
      <c r="I154" s="262"/>
      <c r="J154" s="263">
        <f>ROUND(I154*H154,2)</f>
        <v>0</v>
      </c>
      <c r="K154" s="259" t="s">
        <v>19</v>
      </c>
      <c r="L154" s="264"/>
      <c r="M154" s="265" t="s">
        <v>19</v>
      </c>
      <c r="N154" s="266" t="s">
        <v>41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216</v>
      </c>
      <c r="AT154" s="217" t="s">
        <v>261</v>
      </c>
      <c r="AU154" s="217" t="s">
        <v>78</v>
      </c>
      <c r="AY154" s="19" t="s">
        <v>158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165</v>
      </c>
      <c r="BM154" s="217" t="s">
        <v>3462</v>
      </c>
    </row>
    <row r="155" s="2" customFormat="1" ht="16.5" customHeight="1">
      <c r="A155" s="40"/>
      <c r="B155" s="41"/>
      <c r="C155" s="257" t="s">
        <v>199</v>
      </c>
      <c r="D155" s="257" t="s">
        <v>261</v>
      </c>
      <c r="E155" s="258" t="s">
        <v>3463</v>
      </c>
      <c r="F155" s="259" t="s">
        <v>3358</v>
      </c>
      <c r="G155" s="260" t="s">
        <v>3351</v>
      </c>
      <c r="H155" s="261">
        <v>1</v>
      </c>
      <c r="I155" s="262"/>
      <c r="J155" s="263">
        <f>ROUND(I155*H155,2)</f>
        <v>0</v>
      </c>
      <c r="K155" s="259" t="s">
        <v>19</v>
      </c>
      <c r="L155" s="264"/>
      <c r="M155" s="265" t="s">
        <v>19</v>
      </c>
      <c r="N155" s="266" t="s">
        <v>41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216</v>
      </c>
      <c r="AT155" s="217" t="s">
        <v>261</v>
      </c>
      <c r="AU155" s="217" t="s">
        <v>78</v>
      </c>
      <c r="AY155" s="19" t="s">
        <v>158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78</v>
      </c>
      <c r="BK155" s="218">
        <f>ROUND(I155*H155,2)</f>
        <v>0</v>
      </c>
      <c r="BL155" s="19" t="s">
        <v>165</v>
      </c>
      <c r="BM155" s="217" t="s">
        <v>3464</v>
      </c>
    </row>
    <row r="156" s="2" customFormat="1" ht="21.75" customHeight="1">
      <c r="A156" s="40"/>
      <c r="B156" s="41"/>
      <c r="C156" s="206" t="s">
        <v>435</v>
      </c>
      <c r="D156" s="206" t="s">
        <v>160</v>
      </c>
      <c r="E156" s="207" t="s">
        <v>3465</v>
      </c>
      <c r="F156" s="208" t="s">
        <v>3466</v>
      </c>
      <c r="G156" s="209" t="s">
        <v>3351</v>
      </c>
      <c r="H156" s="210">
        <v>1</v>
      </c>
      <c r="I156" s="211"/>
      <c r="J156" s="212">
        <f>ROUND(I156*H156,2)</f>
        <v>0</v>
      </c>
      <c r="K156" s="208" t="s">
        <v>19</v>
      </c>
      <c r="L156" s="46"/>
      <c r="M156" s="213" t="s">
        <v>19</v>
      </c>
      <c r="N156" s="214" t="s">
        <v>41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165</v>
      </c>
      <c r="AT156" s="217" t="s">
        <v>160</v>
      </c>
      <c r="AU156" s="217" t="s">
        <v>78</v>
      </c>
      <c r="AY156" s="19" t="s">
        <v>158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165</v>
      </c>
      <c r="BM156" s="217" t="s">
        <v>580</v>
      </c>
    </row>
    <row r="157" s="2" customFormat="1">
      <c r="A157" s="40"/>
      <c r="B157" s="41"/>
      <c r="C157" s="42"/>
      <c r="D157" s="226" t="s">
        <v>2421</v>
      </c>
      <c r="E157" s="42"/>
      <c r="F157" s="270" t="s">
        <v>3362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2421</v>
      </c>
      <c r="AU157" s="19" t="s">
        <v>78</v>
      </c>
    </row>
    <row r="158" s="2" customFormat="1" ht="21.75" customHeight="1">
      <c r="A158" s="40"/>
      <c r="B158" s="41"/>
      <c r="C158" s="206" t="s">
        <v>441</v>
      </c>
      <c r="D158" s="206" t="s">
        <v>160</v>
      </c>
      <c r="E158" s="207" t="s">
        <v>3467</v>
      </c>
      <c r="F158" s="208" t="s">
        <v>3364</v>
      </c>
      <c r="G158" s="209" t="s">
        <v>3351</v>
      </c>
      <c r="H158" s="210">
        <v>1</v>
      </c>
      <c r="I158" s="211"/>
      <c r="J158" s="212">
        <f>ROUND(I158*H158,2)</f>
        <v>0</v>
      </c>
      <c r="K158" s="208" t="s">
        <v>19</v>
      </c>
      <c r="L158" s="46"/>
      <c r="M158" s="213" t="s">
        <v>19</v>
      </c>
      <c r="N158" s="214" t="s">
        <v>41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165</v>
      </c>
      <c r="AT158" s="217" t="s">
        <v>160</v>
      </c>
      <c r="AU158" s="217" t="s">
        <v>78</v>
      </c>
      <c r="AY158" s="19" t="s">
        <v>158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165</v>
      </c>
      <c r="BM158" s="217" t="s">
        <v>595</v>
      </c>
    </row>
    <row r="159" s="2" customFormat="1">
      <c r="A159" s="40"/>
      <c r="B159" s="41"/>
      <c r="C159" s="42"/>
      <c r="D159" s="226" t="s">
        <v>2421</v>
      </c>
      <c r="E159" s="42"/>
      <c r="F159" s="270" t="s">
        <v>3362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2421</v>
      </c>
      <c r="AU159" s="19" t="s">
        <v>78</v>
      </c>
    </row>
    <row r="160" s="2" customFormat="1" ht="21.75" customHeight="1">
      <c r="A160" s="40"/>
      <c r="B160" s="41"/>
      <c r="C160" s="206" t="s">
        <v>447</v>
      </c>
      <c r="D160" s="206" t="s">
        <v>160</v>
      </c>
      <c r="E160" s="207" t="s">
        <v>3468</v>
      </c>
      <c r="F160" s="208" t="s">
        <v>3368</v>
      </c>
      <c r="G160" s="209" t="s">
        <v>3351</v>
      </c>
      <c r="H160" s="210">
        <v>1</v>
      </c>
      <c r="I160" s="211"/>
      <c r="J160" s="212">
        <f>ROUND(I160*H160,2)</f>
        <v>0</v>
      </c>
      <c r="K160" s="208" t="s">
        <v>19</v>
      </c>
      <c r="L160" s="46"/>
      <c r="M160" s="213" t="s">
        <v>19</v>
      </c>
      <c r="N160" s="214" t="s">
        <v>41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165</v>
      </c>
      <c r="AT160" s="217" t="s">
        <v>160</v>
      </c>
      <c r="AU160" s="217" t="s">
        <v>78</v>
      </c>
      <c r="AY160" s="19" t="s">
        <v>158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165</v>
      </c>
      <c r="BM160" s="217" t="s">
        <v>611</v>
      </c>
    </row>
    <row r="161" s="2" customFormat="1">
      <c r="A161" s="40"/>
      <c r="B161" s="41"/>
      <c r="C161" s="42"/>
      <c r="D161" s="226" t="s">
        <v>2421</v>
      </c>
      <c r="E161" s="42"/>
      <c r="F161" s="270" t="s">
        <v>3362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2421</v>
      </c>
      <c r="AU161" s="19" t="s">
        <v>78</v>
      </c>
    </row>
    <row r="162" s="2" customFormat="1" ht="16.5" customHeight="1">
      <c r="A162" s="40"/>
      <c r="B162" s="41"/>
      <c r="C162" s="206" t="s">
        <v>452</v>
      </c>
      <c r="D162" s="206" t="s">
        <v>160</v>
      </c>
      <c r="E162" s="207" t="s">
        <v>3469</v>
      </c>
      <c r="F162" s="208" t="s">
        <v>3370</v>
      </c>
      <c r="G162" s="209" t="s">
        <v>3351</v>
      </c>
      <c r="H162" s="210">
        <v>1</v>
      </c>
      <c r="I162" s="211"/>
      <c r="J162" s="212">
        <f>ROUND(I162*H162,2)</f>
        <v>0</v>
      </c>
      <c r="K162" s="208" t="s">
        <v>19</v>
      </c>
      <c r="L162" s="46"/>
      <c r="M162" s="213" t="s">
        <v>19</v>
      </c>
      <c r="N162" s="214" t="s">
        <v>41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165</v>
      </c>
      <c r="AT162" s="217" t="s">
        <v>160</v>
      </c>
      <c r="AU162" s="217" t="s">
        <v>78</v>
      </c>
      <c r="AY162" s="19" t="s">
        <v>158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78</v>
      </c>
      <c r="BK162" s="218">
        <f>ROUND(I162*H162,2)</f>
        <v>0</v>
      </c>
      <c r="BL162" s="19" t="s">
        <v>165</v>
      </c>
      <c r="BM162" s="217" t="s">
        <v>625</v>
      </c>
    </row>
    <row r="163" s="2" customFormat="1">
      <c r="A163" s="40"/>
      <c r="B163" s="41"/>
      <c r="C163" s="42"/>
      <c r="D163" s="226" t="s">
        <v>2421</v>
      </c>
      <c r="E163" s="42"/>
      <c r="F163" s="270" t="s">
        <v>3362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2421</v>
      </c>
      <c r="AU163" s="19" t="s">
        <v>78</v>
      </c>
    </row>
    <row r="164" s="2" customFormat="1" ht="21.75" customHeight="1">
      <c r="A164" s="40"/>
      <c r="B164" s="41"/>
      <c r="C164" s="206" t="s">
        <v>457</v>
      </c>
      <c r="D164" s="206" t="s">
        <v>160</v>
      </c>
      <c r="E164" s="207" t="s">
        <v>3470</v>
      </c>
      <c r="F164" s="208" t="s">
        <v>3373</v>
      </c>
      <c r="G164" s="209" t="s">
        <v>3351</v>
      </c>
      <c r="H164" s="210">
        <v>1</v>
      </c>
      <c r="I164" s="211"/>
      <c r="J164" s="212">
        <f>ROUND(I164*H164,2)</f>
        <v>0</v>
      </c>
      <c r="K164" s="208" t="s">
        <v>19</v>
      </c>
      <c r="L164" s="46"/>
      <c r="M164" s="213" t="s">
        <v>19</v>
      </c>
      <c r="N164" s="214" t="s">
        <v>41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165</v>
      </c>
      <c r="AT164" s="217" t="s">
        <v>160</v>
      </c>
      <c r="AU164" s="217" t="s">
        <v>78</v>
      </c>
      <c r="AY164" s="19" t="s">
        <v>158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165</v>
      </c>
      <c r="BM164" s="217" t="s">
        <v>637</v>
      </c>
    </row>
    <row r="165" s="2" customFormat="1">
      <c r="A165" s="40"/>
      <c r="B165" s="41"/>
      <c r="C165" s="42"/>
      <c r="D165" s="226" t="s">
        <v>2421</v>
      </c>
      <c r="E165" s="42"/>
      <c r="F165" s="270" t="s">
        <v>3362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2421</v>
      </c>
      <c r="AU165" s="19" t="s">
        <v>78</v>
      </c>
    </row>
    <row r="166" s="2" customFormat="1" ht="16.5" customHeight="1">
      <c r="A166" s="40"/>
      <c r="B166" s="41"/>
      <c r="C166" s="206" t="s">
        <v>465</v>
      </c>
      <c r="D166" s="206" t="s">
        <v>160</v>
      </c>
      <c r="E166" s="207" t="s">
        <v>3471</v>
      </c>
      <c r="F166" s="208" t="s">
        <v>3366</v>
      </c>
      <c r="G166" s="209" t="s">
        <v>3351</v>
      </c>
      <c r="H166" s="210">
        <v>1</v>
      </c>
      <c r="I166" s="211"/>
      <c r="J166" s="212">
        <f>ROUND(I166*H166,2)</f>
        <v>0</v>
      </c>
      <c r="K166" s="208" t="s">
        <v>19</v>
      </c>
      <c r="L166" s="46"/>
      <c r="M166" s="213" t="s">
        <v>19</v>
      </c>
      <c r="N166" s="214" t="s">
        <v>41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165</v>
      </c>
      <c r="AT166" s="217" t="s">
        <v>160</v>
      </c>
      <c r="AU166" s="217" t="s">
        <v>78</v>
      </c>
      <c r="AY166" s="19" t="s">
        <v>158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78</v>
      </c>
      <c r="BK166" s="218">
        <f>ROUND(I166*H166,2)</f>
        <v>0</v>
      </c>
      <c r="BL166" s="19" t="s">
        <v>165</v>
      </c>
      <c r="BM166" s="217" t="s">
        <v>654</v>
      </c>
    </row>
    <row r="167" s="2" customFormat="1">
      <c r="A167" s="40"/>
      <c r="B167" s="41"/>
      <c r="C167" s="42"/>
      <c r="D167" s="226" t="s">
        <v>2421</v>
      </c>
      <c r="E167" s="42"/>
      <c r="F167" s="270" t="s">
        <v>3362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2421</v>
      </c>
      <c r="AU167" s="19" t="s">
        <v>78</v>
      </c>
    </row>
    <row r="168" s="2" customFormat="1" ht="21.75" customHeight="1">
      <c r="A168" s="40"/>
      <c r="B168" s="41"/>
      <c r="C168" s="206" t="s">
        <v>472</v>
      </c>
      <c r="D168" s="206" t="s">
        <v>160</v>
      </c>
      <c r="E168" s="207" t="s">
        <v>3472</v>
      </c>
      <c r="F168" s="208" t="s">
        <v>3373</v>
      </c>
      <c r="G168" s="209" t="s">
        <v>3351</v>
      </c>
      <c r="H168" s="210">
        <v>1</v>
      </c>
      <c r="I168" s="211"/>
      <c r="J168" s="212">
        <f>ROUND(I168*H168,2)</f>
        <v>0</v>
      </c>
      <c r="K168" s="208" t="s">
        <v>19</v>
      </c>
      <c r="L168" s="46"/>
      <c r="M168" s="213" t="s">
        <v>19</v>
      </c>
      <c r="N168" s="214" t="s">
        <v>41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165</v>
      </c>
      <c r="AT168" s="217" t="s">
        <v>160</v>
      </c>
      <c r="AU168" s="217" t="s">
        <v>78</v>
      </c>
      <c r="AY168" s="19" t="s">
        <v>158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165</v>
      </c>
      <c r="BM168" s="217" t="s">
        <v>666</v>
      </c>
    </row>
    <row r="169" s="2" customFormat="1">
      <c r="A169" s="40"/>
      <c r="B169" s="41"/>
      <c r="C169" s="42"/>
      <c r="D169" s="226" t="s">
        <v>2421</v>
      </c>
      <c r="E169" s="42"/>
      <c r="F169" s="270" t="s">
        <v>3362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2421</v>
      </c>
      <c r="AU169" s="19" t="s">
        <v>78</v>
      </c>
    </row>
    <row r="170" s="2" customFormat="1" ht="16.5" customHeight="1">
      <c r="A170" s="40"/>
      <c r="B170" s="41"/>
      <c r="C170" s="206" t="s">
        <v>479</v>
      </c>
      <c r="D170" s="206" t="s">
        <v>160</v>
      </c>
      <c r="E170" s="207" t="s">
        <v>3473</v>
      </c>
      <c r="F170" s="208" t="s">
        <v>3370</v>
      </c>
      <c r="G170" s="209" t="s">
        <v>3351</v>
      </c>
      <c r="H170" s="210">
        <v>1</v>
      </c>
      <c r="I170" s="211"/>
      <c r="J170" s="212">
        <f>ROUND(I170*H170,2)</f>
        <v>0</v>
      </c>
      <c r="K170" s="208" t="s">
        <v>19</v>
      </c>
      <c r="L170" s="46"/>
      <c r="M170" s="213" t="s">
        <v>19</v>
      </c>
      <c r="N170" s="214" t="s">
        <v>41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165</v>
      </c>
      <c r="AT170" s="217" t="s">
        <v>160</v>
      </c>
      <c r="AU170" s="217" t="s">
        <v>78</v>
      </c>
      <c r="AY170" s="19" t="s">
        <v>158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78</v>
      </c>
      <c r="BK170" s="218">
        <f>ROUND(I170*H170,2)</f>
        <v>0</v>
      </c>
      <c r="BL170" s="19" t="s">
        <v>165</v>
      </c>
      <c r="BM170" s="217" t="s">
        <v>677</v>
      </c>
    </row>
    <row r="171" s="2" customFormat="1">
      <c r="A171" s="40"/>
      <c r="B171" s="41"/>
      <c r="C171" s="42"/>
      <c r="D171" s="226" t="s">
        <v>2421</v>
      </c>
      <c r="E171" s="42"/>
      <c r="F171" s="270" t="s">
        <v>3362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2421</v>
      </c>
      <c r="AU171" s="19" t="s">
        <v>78</v>
      </c>
    </row>
    <row r="172" s="2" customFormat="1" ht="16.5" customHeight="1">
      <c r="A172" s="40"/>
      <c r="B172" s="41"/>
      <c r="C172" s="206" t="s">
        <v>485</v>
      </c>
      <c r="D172" s="206" t="s">
        <v>160</v>
      </c>
      <c r="E172" s="207" t="s">
        <v>3474</v>
      </c>
      <c r="F172" s="208" t="s">
        <v>3366</v>
      </c>
      <c r="G172" s="209" t="s">
        <v>3351</v>
      </c>
      <c r="H172" s="210">
        <v>1</v>
      </c>
      <c r="I172" s="211"/>
      <c r="J172" s="212">
        <f>ROUND(I172*H172,2)</f>
        <v>0</v>
      </c>
      <c r="K172" s="208" t="s">
        <v>19</v>
      </c>
      <c r="L172" s="46"/>
      <c r="M172" s="213" t="s">
        <v>19</v>
      </c>
      <c r="N172" s="214" t="s">
        <v>41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165</v>
      </c>
      <c r="AT172" s="217" t="s">
        <v>160</v>
      </c>
      <c r="AU172" s="217" t="s">
        <v>78</v>
      </c>
      <c r="AY172" s="19" t="s">
        <v>158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165</v>
      </c>
      <c r="BM172" s="217" t="s">
        <v>687</v>
      </c>
    </row>
    <row r="173" s="2" customFormat="1">
      <c r="A173" s="40"/>
      <c r="B173" s="41"/>
      <c r="C173" s="42"/>
      <c r="D173" s="226" t="s">
        <v>2421</v>
      </c>
      <c r="E173" s="42"/>
      <c r="F173" s="270" t="s">
        <v>3362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2421</v>
      </c>
      <c r="AU173" s="19" t="s">
        <v>78</v>
      </c>
    </row>
    <row r="174" s="2" customFormat="1" ht="16.5" customHeight="1">
      <c r="A174" s="40"/>
      <c r="B174" s="41"/>
      <c r="C174" s="206" t="s">
        <v>493</v>
      </c>
      <c r="D174" s="206" t="s">
        <v>160</v>
      </c>
      <c r="E174" s="207" t="s">
        <v>3475</v>
      </c>
      <c r="F174" s="208" t="s">
        <v>3366</v>
      </c>
      <c r="G174" s="209" t="s">
        <v>3351</v>
      </c>
      <c r="H174" s="210">
        <v>1</v>
      </c>
      <c r="I174" s="211"/>
      <c r="J174" s="212">
        <f>ROUND(I174*H174,2)</f>
        <v>0</v>
      </c>
      <c r="K174" s="208" t="s">
        <v>19</v>
      </c>
      <c r="L174" s="46"/>
      <c r="M174" s="213" t="s">
        <v>19</v>
      </c>
      <c r="N174" s="214" t="s">
        <v>41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165</v>
      </c>
      <c r="AT174" s="217" t="s">
        <v>160</v>
      </c>
      <c r="AU174" s="217" t="s">
        <v>78</v>
      </c>
      <c r="AY174" s="19" t="s">
        <v>158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78</v>
      </c>
      <c r="BK174" s="218">
        <f>ROUND(I174*H174,2)</f>
        <v>0</v>
      </c>
      <c r="BL174" s="19" t="s">
        <v>165</v>
      </c>
      <c r="BM174" s="217" t="s">
        <v>696</v>
      </c>
    </row>
    <row r="175" s="2" customFormat="1">
      <c r="A175" s="40"/>
      <c r="B175" s="41"/>
      <c r="C175" s="42"/>
      <c r="D175" s="226" t="s">
        <v>2421</v>
      </c>
      <c r="E175" s="42"/>
      <c r="F175" s="270" t="s">
        <v>3362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2421</v>
      </c>
      <c r="AU175" s="19" t="s">
        <v>78</v>
      </c>
    </row>
    <row r="176" s="2" customFormat="1" ht="24.15" customHeight="1">
      <c r="A176" s="40"/>
      <c r="B176" s="41"/>
      <c r="C176" s="206" t="s">
        <v>403</v>
      </c>
      <c r="D176" s="206" t="s">
        <v>160</v>
      </c>
      <c r="E176" s="207" t="s">
        <v>3476</v>
      </c>
      <c r="F176" s="208" t="s">
        <v>3477</v>
      </c>
      <c r="G176" s="209" t="s">
        <v>3351</v>
      </c>
      <c r="H176" s="210">
        <v>1</v>
      </c>
      <c r="I176" s="211"/>
      <c r="J176" s="212">
        <f>ROUND(I176*H176,2)</f>
        <v>0</v>
      </c>
      <c r="K176" s="208" t="s">
        <v>19</v>
      </c>
      <c r="L176" s="46"/>
      <c r="M176" s="213" t="s">
        <v>19</v>
      </c>
      <c r="N176" s="214" t="s">
        <v>41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165</v>
      </c>
      <c r="AT176" s="217" t="s">
        <v>160</v>
      </c>
      <c r="AU176" s="217" t="s">
        <v>78</v>
      </c>
      <c r="AY176" s="19" t="s">
        <v>158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78</v>
      </c>
      <c r="BK176" s="218">
        <f>ROUND(I176*H176,2)</f>
        <v>0</v>
      </c>
      <c r="BL176" s="19" t="s">
        <v>165</v>
      </c>
      <c r="BM176" s="217" t="s">
        <v>704</v>
      </c>
    </row>
    <row r="177" s="2" customFormat="1">
      <c r="A177" s="40"/>
      <c r="B177" s="41"/>
      <c r="C177" s="42"/>
      <c r="D177" s="226" t="s">
        <v>2421</v>
      </c>
      <c r="E177" s="42"/>
      <c r="F177" s="270" t="s">
        <v>3362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2421</v>
      </c>
      <c r="AU177" s="19" t="s">
        <v>78</v>
      </c>
    </row>
    <row r="178" s="2" customFormat="1" ht="24.15" customHeight="1">
      <c r="A178" s="40"/>
      <c r="B178" s="41"/>
      <c r="C178" s="206" t="s">
        <v>504</v>
      </c>
      <c r="D178" s="206" t="s">
        <v>160</v>
      </c>
      <c r="E178" s="207" t="s">
        <v>3478</v>
      </c>
      <c r="F178" s="208" t="s">
        <v>3477</v>
      </c>
      <c r="G178" s="209" t="s">
        <v>3351</v>
      </c>
      <c r="H178" s="210">
        <v>1</v>
      </c>
      <c r="I178" s="211"/>
      <c r="J178" s="212">
        <f>ROUND(I178*H178,2)</f>
        <v>0</v>
      </c>
      <c r="K178" s="208" t="s">
        <v>19</v>
      </c>
      <c r="L178" s="46"/>
      <c r="M178" s="213" t="s">
        <v>19</v>
      </c>
      <c r="N178" s="214" t="s">
        <v>41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165</v>
      </c>
      <c r="AT178" s="217" t="s">
        <v>160</v>
      </c>
      <c r="AU178" s="217" t="s">
        <v>78</v>
      </c>
      <c r="AY178" s="19" t="s">
        <v>158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165</v>
      </c>
      <c r="BM178" s="217" t="s">
        <v>713</v>
      </c>
    </row>
    <row r="179" s="2" customFormat="1">
      <c r="A179" s="40"/>
      <c r="B179" s="41"/>
      <c r="C179" s="42"/>
      <c r="D179" s="226" t="s">
        <v>2421</v>
      </c>
      <c r="E179" s="42"/>
      <c r="F179" s="270" t="s">
        <v>3362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2421</v>
      </c>
      <c r="AU179" s="19" t="s">
        <v>78</v>
      </c>
    </row>
    <row r="180" s="2" customFormat="1" ht="16.5" customHeight="1">
      <c r="A180" s="40"/>
      <c r="B180" s="41"/>
      <c r="C180" s="206" t="s">
        <v>510</v>
      </c>
      <c r="D180" s="206" t="s">
        <v>160</v>
      </c>
      <c r="E180" s="207" t="s">
        <v>3376</v>
      </c>
      <c r="F180" s="208" t="s">
        <v>3377</v>
      </c>
      <c r="G180" s="209" t="s">
        <v>369</v>
      </c>
      <c r="H180" s="210">
        <v>4</v>
      </c>
      <c r="I180" s="211"/>
      <c r="J180" s="212">
        <f>ROUND(I180*H180,2)</f>
        <v>0</v>
      </c>
      <c r="K180" s="208" t="s">
        <v>164</v>
      </c>
      <c r="L180" s="46"/>
      <c r="M180" s="213" t="s">
        <v>19</v>
      </c>
      <c r="N180" s="214" t="s">
        <v>41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266</v>
      </c>
      <c r="AT180" s="217" t="s">
        <v>160</v>
      </c>
      <c r="AU180" s="217" t="s">
        <v>78</v>
      </c>
      <c r="AY180" s="19" t="s">
        <v>158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78</v>
      </c>
      <c r="BK180" s="218">
        <f>ROUND(I180*H180,2)</f>
        <v>0</v>
      </c>
      <c r="BL180" s="19" t="s">
        <v>266</v>
      </c>
      <c r="BM180" s="217" t="s">
        <v>3479</v>
      </c>
    </row>
    <row r="181" s="2" customFormat="1">
      <c r="A181" s="40"/>
      <c r="B181" s="41"/>
      <c r="C181" s="42"/>
      <c r="D181" s="219" t="s">
        <v>167</v>
      </c>
      <c r="E181" s="42"/>
      <c r="F181" s="220" t="s">
        <v>3379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167</v>
      </c>
      <c r="AU181" s="19" t="s">
        <v>78</v>
      </c>
    </row>
    <row r="182" s="2" customFormat="1" ht="16.5" customHeight="1">
      <c r="A182" s="40"/>
      <c r="B182" s="41"/>
      <c r="C182" s="257" t="s">
        <v>515</v>
      </c>
      <c r="D182" s="257" t="s">
        <v>261</v>
      </c>
      <c r="E182" s="258" t="s">
        <v>3480</v>
      </c>
      <c r="F182" s="259" t="s">
        <v>3481</v>
      </c>
      <c r="G182" s="260" t="s">
        <v>3351</v>
      </c>
      <c r="H182" s="261">
        <v>4</v>
      </c>
      <c r="I182" s="262"/>
      <c r="J182" s="263">
        <f>ROUND(I182*H182,2)</f>
        <v>0</v>
      </c>
      <c r="K182" s="259" t="s">
        <v>19</v>
      </c>
      <c r="L182" s="264"/>
      <c r="M182" s="265" t="s">
        <v>19</v>
      </c>
      <c r="N182" s="266" t="s">
        <v>41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216</v>
      </c>
      <c r="AT182" s="217" t="s">
        <v>261</v>
      </c>
      <c r="AU182" s="217" t="s">
        <v>78</v>
      </c>
      <c r="AY182" s="19" t="s">
        <v>158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78</v>
      </c>
      <c r="BK182" s="218">
        <f>ROUND(I182*H182,2)</f>
        <v>0</v>
      </c>
      <c r="BL182" s="19" t="s">
        <v>165</v>
      </c>
      <c r="BM182" s="217" t="s">
        <v>3482</v>
      </c>
    </row>
    <row r="183" s="2" customFormat="1" ht="16.5" customHeight="1">
      <c r="A183" s="40"/>
      <c r="B183" s="41"/>
      <c r="C183" s="206" t="s">
        <v>471</v>
      </c>
      <c r="D183" s="206" t="s">
        <v>160</v>
      </c>
      <c r="E183" s="207" t="s">
        <v>3383</v>
      </c>
      <c r="F183" s="208" t="s">
        <v>3384</v>
      </c>
      <c r="G183" s="209" t="s">
        <v>369</v>
      </c>
      <c r="H183" s="210">
        <v>2</v>
      </c>
      <c r="I183" s="211"/>
      <c r="J183" s="212">
        <f>ROUND(I183*H183,2)</f>
        <v>0</v>
      </c>
      <c r="K183" s="208" t="s">
        <v>164</v>
      </c>
      <c r="L183" s="46"/>
      <c r="M183" s="213" t="s">
        <v>19</v>
      </c>
      <c r="N183" s="214" t="s">
        <v>41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266</v>
      </c>
      <c r="AT183" s="217" t="s">
        <v>160</v>
      </c>
      <c r="AU183" s="217" t="s">
        <v>78</v>
      </c>
      <c r="AY183" s="19" t="s">
        <v>158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78</v>
      </c>
      <c r="BK183" s="218">
        <f>ROUND(I183*H183,2)</f>
        <v>0</v>
      </c>
      <c r="BL183" s="19" t="s">
        <v>266</v>
      </c>
      <c r="BM183" s="217" t="s">
        <v>3483</v>
      </c>
    </row>
    <row r="184" s="2" customFormat="1">
      <c r="A184" s="40"/>
      <c r="B184" s="41"/>
      <c r="C184" s="42"/>
      <c r="D184" s="219" t="s">
        <v>167</v>
      </c>
      <c r="E184" s="42"/>
      <c r="F184" s="220" t="s">
        <v>3386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167</v>
      </c>
      <c r="AU184" s="19" t="s">
        <v>78</v>
      </c>
    </row>
    <row r="185" s="2" customFormat="1" ht="16.5" customHeight="1">
      <c r="A185" s="40"/>
      <c r="B185" s="41"/>
      <c r="C185" s="257" t="s">
        <v>525</v>
      </c>
      <c r="D185" s="257" t="s">
        <v>261</v>
      </c>
      <c r="E185" s="258" t="s">
        <v>3484</v>
      </c>
      <c r="F185" s="259" t="s">
        <v>3485</v>
      </c>
      <c r="G185" s="260" t="s">
        <v>3351</v>
      </c>
      <c r="H185" s="261">
        <v>2</v>
      </c>
      <c r="I185" s="262"/>
      <c r="J185" s="263">
        <f>ROUND(I185*H185,2)</f>
        <v>0</v>
      </c>
      <c r="K185" s="259" t="s">
        <v>19</v>
      </c>
      <c r="L185" s="264"/>
      <c r="M185" s="265" t="s">
        <v>19</v>
      </c>
      <c r="N185" s="266" t="s">
        <v>41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216</v>
      </c>
      <c r="AT185" s="217" t="s">
        <v>261</v>
      </c>
      <c r="AU185" s="217" t="s">
        <v>78</v>
      </c>
      <c r="AY185" s="19" t="s">
        <v>158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78</v>
      </c>
      <c r="BK185" s="218">
        <f>ROUND(I185*H185,2)</f>
        <v>0</v>
      </c>
      <c r="BL185" s="19" t="s">
        <v>165</v>
      </c>
      <c r="BM185" s="217" t="s">
        <v>3486</v>
      </c>
    </row>
    <row r="186" s="2" customFormat="1" ht="16.5" customHeight="1">
      <c r="A186" s="40"/>
      <c r="B186" s="41"/>
      <c r="C186" s="206" t="s">
        <v>533</v>
      </c>
      <c r="D186" s="206" t="s">
        <v>160</v>
      </c>
      <c r="E186" s="207" t="s">
        <v>3390</v>
      </c>
      <c r="F186" s="208" t="s">
        <v>3391</v>
      </c>
      <c r="G186" s="209" t="s">
        <v>369</v>
      </c>
      <c r="H186" s="210">
        <v>17</v>
      </c>
      <c r="I186" s="211"/>
      <c r="J186" s="212">
        <f>ROUND(I186*H186,2)</f>
        <v>0</v>
      </c>
      <c r="K186" s="208" t="s">
        <v>164</v>
      </c>
      <c r="L186" s="46"/>
      <c r="M186" s="213" t="s">
        <v>19</v>
      </c>
      <c r="N186" s="214" t="s">
        <v>41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266</v>
      </c>
      <c r="AT186" s="217" t="s">
        <v>160</v>
      </c>
      <c r="AU186" s="217" t="s">
        <v>78</v>
      </c>
      <c r="AY186" s="19" t="s">
        <v>158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78</v>
      </c>
      <c r="BK186" s="218">
        <f>ROUND(I186*H186,2)</f>
        <v>0</v>
      </c>
      <c r="BL186" s="19" t="s">
        <v>266</v>
      </c>
      <c r="BM186" s="217" t="s">
        <v>3487</v>
      </c>
    </row>
    <row r="187" s="2" customFormat="1">
      <c r="A187" s="40"/>
      <c r="B187" s="41"/>
      <c r="C187" s="42"/>
      <c r="D187" s="219" t="s">
        <v>167</v>
      </c>
      <c r="E187" s="42"/>
      <c r="F187" s="220" t="s">
        <v>3393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167</v>
      </c>
      <c r="AU187" s="19" t="s">
        <v>78</v>
      </c>
    </row>
    <row r="188" s="14" customFormat="1">
      <c r="A188" s="14"/>
      <c r="B188" s="235"/>
      <c r="C188" s="236"/>
      <c r="D188" s="226" t="s">
        <v>169</v>
      </c>
      <c r="E188" s="237" t="s">
        <v>19</v>
      </c>
      <c r="F188" s="238" t="s">
        <v>3488</v>
      </c>
      <c r="G188" s="236"/>
      <c r="H188" s="239">
        <v>17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169</v>
      </c>
      <c r="AU188" s="245" t="s">
        <v>78</v>
      </c>
      <c r="AV188" s="14" t="s">
        <v>80</v>
      </c>
      <c r="AW188" s="14" t="s">
        <v>32</v>
      </c>
      <c r="AX188" s="14" t="s">
        <v>78</v>
      </c>
      <c r="AY188" s="245" t="s">
        <v>158</v>
      </c>
    </row>
    <row r="189" s="2" customFormat="1" ht="24.15" customHeight="1">
      <c r="A189" s="40"/>
      <c r="B189" s="41"/>
      <c r="C189" s="257" t="s">
        <v>538</v>
      </c>
      <c r="D189" s="257" t="s">
        <v>261</v>
      </c>
      <c r="E189" s="258" t="s">
        <v>3489</v>
      </c>
      <c r="F189" s="259" t="s">
        <v>3490</v>
      </c>
      <c r="G189" s="260" t="s">
        <v>3351</v>
      </c>
      <c r="H189" s="261">
        <v>3</v>
      </c>
      <c r="I189" s="262"/>
      <c r="J189" s="263">
        <f>ROUND(I189*H189,2)</f>
        <v>0</v>
      </c>
      <c r="K189" s="259" t="s">
        <v>19</v>
      </c>
      <c r="L189" s="264"/>
      <c r="M189" s="265" t="s">
        <v>19</v>
      </c>
      <c r="N189" s="266" t="s">
        <v>41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216</v>
      </c>
      <c r="AT189" s="217" t="s">
        <v>261</v>
      </c>
      <c r="AU189" s="217" t="s">
        <v>78</v>
      </c>
      <c r="AY189" s="19" t="s">
        <v>158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78</v>
      </c>
      <c r="BK189" s="218">
        <f>ROUND(I189*H189,2)</f>
        <v>0</v>
      </c>
      <c r="BL189" s="19" t="s">
        <v>165</v>
      </c>
      <c r="BM189" s="217" t="s">
        <v>3491</v>
      </c>
    </row>
    <row r="190" s="2" customFormat="1" ht="24.15" customHeight="1">
      <c r="A190" s="40"/>
      <c r="B190" s="41"/>
      <c r="C190" s="257" t="s">
        <v>543</v>
      </c>
      <c r="D190" s="257" t="s">
        <v>261</v>
      </c>
      <c r="E190" s="258" t="s">
        <v>3492</v>
      </c>
      <c r="F190" s="259" t="s">
        <v>3493</v>
      </c>
      <c r="G190" s="260" t="s">
        <v>3351</v>
      </c>
      <c r="H190" s="261">
        <v>3</v>
      </c>
      <c r="I190" s="262"/>
      <c r="J190" s="263">
        <f>ROUND(I190*H190,2)</f>
        <v>0</v>
      </c>
      <c r="K190" s="259" t="s">
        <v>19</v>
      </c>
      <c r="L190" s="264"/>
      <c r="M190" s="265" t="s">
        <v>19</v>
      </c>
      <c r="N190" s="266" t="s">
        <v>41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216</v>
      </c>
      <c r="AT190" s="217" t="s">
        <v>261</v>
      </c>
      <c r="AU190" s="217" t="s">
        <v>78</v>
      </c>
      <c r="AY190" s="19" t="s">
        <v>158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78</v>
      </c>
      <c r="BK190" s="218">
        <f>ROUND(I190*H190,2)</f>
        <v>0</v>
      </c>
      <c r="BL190" s="19" t="s">
        <v>165</v>
      </c>
      <c r="BM190" s="217" t="s">
        <v>3494</v>
      </c>
    </row>
    <row r="191" s="2" customFormat="1" ht="24.15" customHeight="1">
      <c r="A191" s="40"/>
      <c r="B191" s="41"/>
      <c r="C191" s="257" t="s">
        <v>548</v>
      </c>
      <c r="D191" s="257" t="s">
        <v>261</v>
      </c>
      <c r="E191" s="258" t="s">
        <v>3495</v>
      </c>
      <c r="F191" s="259" t="s">
        <v>3402</v>
      </c>
      <c r="G191" s="260" t="s">
        <v>3351</v>
      </c>
      <c r="H191" s="261">
        <v>4</v>
      </c>
      <c r="I191" s="262"/>
      <c r="J191" s="263">
        <f>ROUND(I191*H191,2)</f>
        <v>0</v>
      </c>
      <c r="K191" s="259" t="s">
        <v>19</v>
      </c>
      <c r="L191" s="264"/>
      <c r="M191" s="265" t="s">
        <v>19</v>
      </c>
      <c r="N191" s="266" t="s">
        <v>41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216</v>
      </c>
      <c r="AT191" s="217" t="s">
        <v>261</v>
      </c>
      <c r="AU191" s="217" t="s">
        <v>78</v>
      </c>
      <c r="AY191" s="19" t="s">
        <v>158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78</v>
      </c>
      <c r="BK191" s="218">
        <f>ROUND(I191*H191,2)</f>
        <v>0</v>
      </c>
      <c r="BL191" s="19" t="s">
        <v>165</v>
      </c>
      <c r="BM191" s="217" t="s">
        <v>3496</v>
      </c>
    </row>
    <row r="192" s="2" customFormat="1" ht="24.15" customHeight="1">
      <c r="A192" s="40"/>
      <c r="B192" s="41"/>
      <c r="C192" s="257" t="s">
        <v>553</v>
      </c>
      <c r="D192" s="257" t="s">
        <v>261</v>
      </c>
      <c r="E192" s="258" t="s">
        <v>3497</v>
      </c>
      <c r="F192" s="259" t="s">
        <v>3498</v>
      </c>
      <c r="G192" s="260" t="s">
        <v>3351</v>
      </c>
      <c r="H192" s="261">
        <v>6</v>
      </c>
      <c r="I192" s="262"/>
      <c r="J192" s="263">
        <f>ROUND(I192*H192,2)</f>
        <v>0</v>
      </c>
      <c r="K192" s="259" t="s">
        <v>19</v>
      </c>
      <c r="L192" s="264"/>
      <c r="M192" s="265" t="s">
        <v>19</v>
      </c>
      <c r="N192" s="266" t="s">
        <v>41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216</v>
      </c>
      <c r="AT192" s="217" t="s">
        <v>261</v>
      </c>
      <c r="AU192" s="217" t="s">
        <v>78</v>
      </c>
      <c r="AY192" s="19" t="s">
        <v>158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78</v>
      </c>
      <c r="BK192" s="218">
        <f>ROUND(I192*H192,2)</f>
        <v>0</v>
      </c>
      <c r="BL192" s="19" t="s">
        <v>165</v>
      </c>
      <c r="BM192" s="217" t="s">
        <v>3499</v>
      </c>
    </row>
    <row r="193" s="2" customFormat="1" ht="24.15" customHeight="1">
      <c r="A193" s="40"/>
      <c r="B193" s="41"/>
      <c r="C193" s="257" t="s">
        <v>557</v>
      </c>
      <c r="D193" s="257" t="s">
        <v>261</v>
      </c>
      <c r="E193" s="258" t="s">
        <v>3500</v>
      </c>
      <c r="F193" s="259" t="s">
        <v>3498</v>
      </c>
      <c r="G193" s="260" t="s">
        <v>3351</v>
      </c>
      <c r="H193" s="261">
        <v>1</v>
      </c>
      <c r="I193" s="262"/>
      <c r="J193" s="263">
        <f>ROUND(I193*H193,2)</f>
        <v>0</v>
      </c>
      <c r="K193" s="259" t="s">
        <v>19</v>
      </c>
      <c r="L193" s="264"/>
      <c r="M193" s="265" t="s">
        <v>19</v>
      </c>
      <c r="N193" s="266" t="s">
        <v>41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216</v>
      </c>
      <c r="AT193" s="217" t="s">
        <v>261</v>
      </c>
      <c r="AU193" s="217" t="s">
        <v>78</v>
      </c>
      <c r="AY193" s="19" t="s">
        <v>158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78</v>
      </c>
      <c r="BK193" s="218">
        <f>ROUND(I193*H193,2)</f>
        <v>0</v>
      </c>
      <c r="BL193" s="19" t="s">
        <v>165</v>
      </c>
      <c r="BM193" s="217" t="s">
        <v>3501</v>
      </c>
    </row>
    <row r="194" s="2" customFormat="1" ht="16.5" customHeight="1">
      <c r="A194" s="40"/>
      <c r="B194" s="41"/>
      <c r="C194" s="206" t="s">
        <v>564</v>
      </c>
      <c r="D194" s="206" t="s">
        <v>160</v>
      </c>
      <c r="E194" s="207" t="s">
        <v>3502</v>
      </c>
      <c r="F194" s="208" t="s">
        <v>3423</v>
      </c>
      <c r="G194" s="209" t="s">
        <v>255</v>
      </c>
      <c r="H194" s="210">
        <v>27.283000000000001</v>
      </c>
      <c r="I194" s="211"/>
      <c r="J194" s="212">
        <f>ROUND(I194*H194,2)</f>
        <v>0</v>
      </c>
      <c r="K194" s="208" t="s">
        <v>19</v>
      </c>
      <c r="L194" s="46"/>
      <c r="M194" s="213" t="s">
        <v>19</v>
      </c>
      <c r="N194" s="214" t="s">
        <v>41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165</v>
      </c>
      <c r="AT194" s="217" t="s">
        <v>160</v>
      </c>
      <c r="AU194" s="217" t="s">
        <v>78</v>
      </c>
      <c r="AY194" s="19" t="s">
        <v>158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78</v>
      </c>
      <c r="BK194" s="218">
        <f>ROUND(I194*H194,2)</f>
        <v>0</v>
      </c>
      <c r="BL194" s="19" t="s">
        <v>165</v>
      </c>
      <c r="BM194" s="217" t="s">
        <v>836</v>
      </c>
    </row>
    <row r="195" s="2" customFormat="1">
      <c r="A195" s="40"/>
      <c r="B195" s="41"/>
      <c r="C195" s="42"/>
      <c r="D195" s="226" t="s">
        <v>2421</v>
      </c>
      <c r="E195" s="42"/>
      <c r="F195" s="270" t="s">
        <v>3362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2421</v>
      </c>
      <c r="AU195" s="19" t="s">
        <v>78</v>
      </c>
    </row>
    <row r="196" s="2" customFormat="1" ht="24.15" customHeight="1">
      <c r="A196" s="40"/>
      <c r="B196" s="41"/>
      <c r="C196" s="206" t="s">
        <v>569</v>
      </c>
      <c r="D196" s="206" t="s">
        <v>160</v>
      </c>
      <c r="E196" s="207" t="s">
        <v>3503</v>
      </c>
      <c r="F196" s="208" t="s">
        <v>3425</v>
      </c>
      <c r="G196" s="209" t="s">
        <v>255</v>
      </c>
      <c r="H196" s="210">
        <v>32.832000000000001</v>
      </c>
      <c r="I196" s="211"/>
      <c r="J196" s="212">
        <f>ROUND(I196*H196,2)</f>
        <v>0</v>
      </c>
      <c r="K196" s="208" t="s">
        <v>19</v>
      </c>
      <c r="L196" s="46"/>
      <c r="M196" s="213" t="s">
        <v>19</v>
      </c>
      <c r="N196" s="214" t="s">
        <v>41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165</v>
      </c>
      <c r="AT196" s="217" t="s">
        <v>160</v>
      </c>
      <c r="AU196" s="217" t="s">
        <v>78</v>
      </c>
      <c r="AY196" s="19" t="s">
        <v>158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78</v>
      </c>
      <c r="BK196" s="218">
        <f>ROUND(I196*H196,2)</f>
        <v>0</v>
      </c>
      <c r="BL196" s="19" t="s">
        <v>165</v>
      </c>
      <c r="BM196" s="217" t="s">
        <v>885</v>
      </c>
    </row>
    <row r="197" s="2" customFormat="1">
      <c r="A197" s="40"/>
      <c r="B197" s="41"/>
      <c r="C197" s="42"/>
      <c r="D197" s="226" t="s">
        <v>2421</v>
      </c>
      <c r="E197" s="42"/>
      <c r="F197" s="270" t="s">
        <v>3362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2421</v>
      </c>
      <c r="AU197" s="19" t="s">
        <v>78</v>
      </c>
    </row>
    <row r="198" s="2" customFormat="1" ht="21.75" customHeight="1">
      <c r="A198" s="40"/>
      <c r="B198" s="41"/>
      <c r="C198" s="206" t="s">
        <v>574</v>
      </c>
      <c r="D198" s="206" t="s">
        <v>160</v>
      </c>
      <c r="E198" s="207" t="s">
        <v>3426</v>
      </c>
      <c r="F198" s="208" t="s">
        <v>3427</v>
      </c>
      <c r="G198" s="209" t="s">
        <v>249</v>
      </c>
      <c r="H198" s="210">
        <v>45.329999999999998</v>
      </c>
      <c r="I198" s="211"/>
      <c r="J198" s="212">
        <f>ROUND(I198*H198,2)</f>
        <v>0</v>
      </c>
      <c r="K198" s="208" t="s">
        <v>164</v>
      </c>
      <c r="L198" s="46"/>
      <c r="M198" s="213" t="s">
        <v>19</v>
      </c>
      <c r="N198" s="214" t="s">
        <v>41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266</v>
      </c>
      <c r="AT198" s="217" t="s">
        <v>160</v>
      </c>
      <c r="AU198" s="217" t="s">
        <v>78</v>
      </c>
      <c r="AY198" s="19" t="s">
        <v>158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78</v>
      </c>
      <c r="BK198" s="218">
        <f>ROUND(I198*H198,2)</f>
        <v>0</v>
      </c>
      <c r="BL198" s="19" t="s">
        <v>266</v>
      </c>
      <c r="BM198" s="217" t="s">
        <v>3504</v>
      </c>
    </row>
    <row r="199" s="2" customFormat="1">
      <c r="A199" s="40"/>
      <c r="B199" s="41"/>
      <c r="C199" s="42"/>
      <c r="D199" s="219" t="s">
        <v>167</v>
      </c>
      <c r="E199" s="42"/>
      <c r="F199" s="220" t="s">
        <v>3429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167</v>
      </c>
      <c r="AU199" s="19" t="s">
        <v>78</v>
      </c>
    </row>
    <row r="200" s="2" customFormat="1" ht="16.5" customHeight="1">
      <c r="A200" s="40"/>
      <c r="B200" s="41"/>
      <c r="C200" s="257" t="s">
        <v>580</v>
      </c>
      <c r="D200" s="257" t="s">
        <v>261</v>
      </c>
      <c r="E200" s="258" t="s">
        <v>3430</v>
      </c>
      <c r="F200" s="259" t="s">
        <v>3431</v>
      </c>
      <c r="G200" s="260" t="s">
        <v>249</v>
      </c>
      <c r="H200" s="261">
        <v>27.995999999999999</v>
      </c>
      <c r="I200" s="262"/>
      <c r="J200" s="263">
        <f>ROUND(I200*H200,2)</f>
        <v>0</v>
      </c>
      <c r="K200" s="259" t="s">
        <v>164</v>
      </c>
      <c r="L200" s="264"/>
      <c r="M200" s="265" t="s">
        <v>19</v>
      </c>
      <c r="N200" s="266" t="s">
        <v>41</v>
      </c>
      <c r="O200" s="86"/>
      <c r="P200" s="215">
        <f>O200*H200</f>
        <v>0</v>
      </c>
      <c r="Q200" s="215">
        <v>0.01367</v>
      </c>
      <c r="R200" s="215">
        <f>Q200*H200</f>
        <v>0.38270531999999996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360</v>
      </c>
      <c r="AT200" s="217" t="s">
        <v>261</v>
      </c>
      <c r="AU200" s="217" t="s">
        <v>78</v>
      </c>
      <c r="AY200" s="19" t="s">
        <v>158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78</v>
      </c>
      <c r="BK200" s="218">
        <f>ROUND(I200*H200,2)</f>
        <v>0</v>
      </c>
      <c r="BL200" s="19" t="s">
        <v>266</v>
      </c>
      <c r="BM200" s="217" t="s">
        <v>3505</v>
      </c>
    </row>
    <row r="201" s="14" customFormat="1">
      <c r="A201" s="14"/>
      <c r="B201" s="235"/>
      <c r="C201" s="236"/>
      <c r="D201" s="226" t="s">
        <v>169</v>
      </c>
      <c r="E201" s="237" t="s">
        <v>19</v>
      </c>
      <c r="F201" s="238" t="s">
        <v>3506</v>
      </c>
      <c r="G201" s="236"/>
      <c r="H201" s="239">
        <v>23.329999999999998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169</v>
      </c>
      <c r="AU201" s="245" t="s">
        <v>78</v>
      </c>
      <c r="AV201" s="14" t="s">
        <v>80</v>
      </c>
      <c r="AW201" s="14" t="s">
        <v>32</v>
      </c>
      <c r="AX201" s="14" t="s">
        <v>78</v>
      </c>
      <c r="AY201" s="245" t="s">
        <v>158</v>
      </c>
    </row>
    <row r="202" s="14" customFormat="1">
      <c r="A202" s="14"/>
      <c r="B202" s="235"/>
      <c r="C202" s="236"/>
      <c r="D202" s="226" t="s">
        <v>169</v>
      </c>
      <c r="E202" s="236"/>
      <c r="F202" s="238" t="s">
        <v>3507</v>
      </c>
      <c r="G202" s="236"/>
      <c r="H202" s="239">
        <v>27.995999999999999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169</v>
      </c>
      <c r="AU202" s="245" t="s">
        <v>78</v>
      </c>
      <c r="AV202" s="14" t="s">
        <v>80</v>
      </c>
      <c r="AW202" s="14" t="s">
        <v>4</v>
      </c>
      <c r="AX202" s="14" t="s">
        <v>78</v>
      </c>
      <c r="AY202" s="245" t="s">
        <v>158</v>
      </c>
    </row>
    <row r="203" s="2" customFormat="1" ht="16.5" customHeight="1">
      <c r="A203" s="40"/>
      <c r="B203" s="41"/>
      <c r="C203" s="257" t="s">
        <v>586</v>
      </c>
      <c r="D203" s="257" t="s">
        <v>261</v>
      </c>
      <c r="E203" s="258" t="s">
        <v>3435</v>
      </c>
      <c r="F203" s="259" t="s">
        <v>3436</v>
      </c>
      <c r="G203" s="260" t="s">
        <v>249</v>
      </c>
      <c r="H203" s="261">
        <v>26.399999999999999</v>
      </c>
      <c r="I203" s="262"/>
      <c r="J203" s="263">
        <f>ROUND(I203*H203,2)</f>
        <v>0</v>
      </c>
      <c r="K203" s="259" t="s">
        <v>164</v>
      </c>
      <c r="L203" s="264"/>
      <c r="M203" s="265" t="s">
        <v>19</v>
      </c>
      <c r="N203" s="266" t="s">
        <v>41</v>
      </c>
      <c r="O203" s="86"/>
      <c r="P203" s="215">
        <f>O203*H203</f>
        <v>0</v>
      </c>
      <c r="Q203" s="215">
        <v>0.01848</v>
      </c>
      <c r="R203" s="215">
        <f>Q203*H203</f>
        <v>0.48787199999999997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360</v>
      </c>
      <c r="AT203" s="217" t="s">
        <v>261</v>
      </c>
      <c r="AU203" s="217" t="s">
        <v>78</v>
      </c>
      <c r="AY203" s="19" t="s">
        <v>158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78</v>
      </c>
      <c r="BK203" s="218">
        <f>ROUND(I203*H203,2)</f>
        <v>0</v>
      </c>
      <c r="BL203" s="19" t="s">
        <v>266</v>
      </c>
      <c r="BM203" s="217" t="s">
        <v>3508</v>
      </c>
    </row>
    <row r="204" s="14" customFormat="1">
      <c r="A204" s="14"/>
      <c r="B204" s="235"/>
      <c r="C204" s="236"/>
      <c r="D204" s="226" t="s">
        <v>169</v>
      </c>
      <c r="E204" s="237" t="s">
        <v>19</v>
      </c>
      <c r="F204" s="238" t="s">
        <v>3509</v>
      </c>
      <c r="G204" s="236"/>
      <c r="H204" s="239">
        <v>22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169</v>
      </c>
      <c r="AU204" s="245" t="s">
        <v>78</v>
      </c>
      <c r="AV204" s="14" t="s">
        <v>80</v>
      </c>
      <c r="AW204" s="14" t="s">
        <v>32</v>
      </c>
      <c r="AX204" s="14" t="s">
        <v>78</v>
      </c>
      <c r="AY204" s="245" t="s">
        <v>158</v>
      </c>
    </row>
    <row r="205" s="14" customFormat="1">
      <c r="A205" s="14"/>
      <c r="B205" s="235"/>
      <c r="C205" s="236"/>
      <c r="D205" s="226" t="s">
        <v>169</v>
      </c>
      <c r="E205" s="236"/>
      <c r="F205" s="238" t="s">
        <v>3510</v>
      </c>
      <c r="G205" s="236"/>
      <c r="H205" s="239">
        <v>26.399999999999999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169</v>
      </c>
      <c r="AU205" s="245" t="s">
        <v>78</v>
      </c>
      <c r="AV205" s="14" t="s">
        <v>80</v>
      </c>
      <c r="AW205" s="14" t="s">
        <v>4</v>
      </c>
      <c r="AX205" s="14" t="s">
        <v>78</v>
      </c>
      <c r="AY205" s="245" t="s">
        <v>158</v>
      </c>
    </row>
    <row r="206" s="2" customFormat="1" ht="21.75" customHeight="1">
      <c r="A206" s="40"/>
      <c r="B206" s="41"/>
      <c r="C206" s="206" t="s">
        <v>595</v>
      </c>
      <c r="D206" s="206" t="s">
        <v>160</v>
      </c>
      <c r="E206" s="207" t="s">
        <v>3511</v>
      </c>
      <c r="F206" s="208" t="s">
        <v>3512</v>
      </c>
      <c r="G206" s="209" t="s">
        <v>255</v>
      </c>
      <c r="H206" s="210">
        <v>2.552</v>
      </c>
      <c r="I206" s="211"/>
      <c r="J206" s="212">
        <f>ROUND(I206*H206,2)</f>
        <v>0</v>
      </c>
      <c r="K206" s="208" t="s">
        <v>19</v>
      </c>
      <c r="L206" s="46"/>
      <c r="M206" s="213" t="s">
        <v>19</v>
      </c>
      <c r="N206" s="214" t="s">
        <v>41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165</v>
      </c>
      <c r="AT206" s="217" t="s">
        <v>160</v>
      </c>
      <c r="AU206" s="217" t="s">
        <v>78</v>
      </c>
      <c r="AY206" s="19" t="s">
        <v>158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78</v>
      </c>
      <c r="BK206" s="218">
        <f>ROUND(I206*H206,2)</f>
        <v>0</v>
      </c>
      <c r="BL206" s="19" t="s">
        <v>165</v>
      </c>
      <c r="BM206" s="217" t="s">
        <v>928</v>
      </c>
    </row>
    <row r="207" s="2" customFormat="1">
      <c r="A207" s="40"/>
      <c r="B207" s="41"/>
      <c r="C207" s="42"/>
      <c r="D207" s="226" t="s">
        <v>2421</v>
      </c>
      <c r="E207" s="42"/>
      <c r="F207" s="270" t="s">
        <v>3362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2421</v>
      </c>
      <c r="AU207" s="19" t="s">
        <v>78</v>
      </c>
    </row>
    <row r="208" s="2" customFormat="1" ht="21.75" customHeight="1">
      <c r="A208" s="40"/>
      <c r="B208" s="41"/>
      <c r="C208" s="206" t="s">
        <v>602</v>
      </c>
      <c r="D208" s="206" t="s">
        <v>160</v>
      </c>
      <c r="E208" s="207" t="s">
        <v>3513</v>
      </c>
      <c r="F208" s="208" t="s">
        <v>3514</v>
      </c>
      <c r="G208" s="209" t="s">
        <v>255</v>
      </c>
      <c r="H208" s="210">
        <v>18.408000000000001</v>
      </c>
      <c r="I208" s="211"/>
      <c r="J208" s="212">
        <f>ROUND(I208*H208,2)</f>
        <v>0</v>
      </c>
      <c r="K208" s="208" t="s">
        <v>19</v>
      </c>
      <c r="L208" s="46"/>
      <c r="M208" s="213" t="s">
        <v>19</v>
      </c>
      <c r="N208" s="214" t="s">
        <v>41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165</v>
      </c>
      <c r="AT208" s="217" t="s">
        <v>160</v>
      </c>
      <c r="AU208" s="217" t="s">
        <v>78</v>
      </c>
      <c r="AY208" s="19" t="s">
        <v>158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78</v>
      </c>
      <c r="BK208" s="218">
        <f>ROUND(I208*H208,2)</f>
        <v>0</v>
      </c>
      <c r="BL208" s="19" t="s">
        <v>165</v>
      </c>
      <c r="BM208" s="217" t="s">
        <v>942</v>
      </c>
    </row>
    <row r="209" s="2" customFormat="1">
      <c r="A209" s="40"/>
      <c r="B209" s="41"/>
      <c r="C209" s="42"/>
      <c r="D209" s="226" t="s">
        <v>2421</v>
      </c>
      <c r="E209" s="42"/>
      <c r="F209" s="270" t="s">
        <v>3362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2421</v>
      </c>
      <c r="AU209" s="19" t="s">
        <v>78</v>
      </c>
    </row>
    <row r="210" s="2" customFormat="1" ht="24.15" customHeight="1">
      <c r="A210" s="40"/>
      <c r="B210" s="41"/>
      <c r="C210" s="206" t="s">
        <v>611</v>
      </c>
      <c r="D210" s="206" t="s">
        <v>160</v>
      </c>
      <c r="E210" s="207" t="s">
        <v>3440</v>
      </c>
      <c r="F210" s="208" t="s">
        <v>3441</v>
      </c>
      <c r="G210" s="209" t="s">
        <v>249</v>
      </c>
      <c r="H210" s="210">
        <v>50.049999999999997</v>
      </c>
      <c r="I210" s="211"/>
      <c r="J210" s="212">
        <f>ROUND(I210*H210,2)</f>
        <v>0</v>
      </c>
      <c r="K210" s="208" t="s">
        <v>164</v>
      </c>
      <c r="L210" s="46"/>
      <c r="M210" s="213" t="s">
        <v>19</v>
      </c>
      <c r="N210" s="214" t="s">
        <v>41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266</v>
      </c>
      <c r="AT210" s="217" t="s">
        <v>160</v>
      </c>
      <c r="AU210" s="217" t="s">
        <v>78</v>
      </c>
      <c r="AY210" s="19" t="s">
        <v>158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78</v>
      </c>
      <c r="BK210" s="218">
        <f>ROUND(I210*H210,2)</f>
        <v>0</v>
      </c>
      <c r="BL210" s="19" t="s">
        <v>266</v>
      </c>
      <c r="BM210" s="217" t="s">
        <v>3515</v>
      </c>
    </row>
    <row r="211" s="2" customFormat="1">
      <c r="A211" s="40"/>
      <c r="B211" s="41"/>
      <c r="C211" s="42"/>
      <c r="D211" s="219" t="s">
        <v>167</v>
      </c>
      <c r="E211" s="42"/>
      <c r="F211" s="220" t="s">
        <v>3443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167</v>
      </c>
      <c r="AU211" s="19" t="s">
        <v>78</v>
      </c>
    </row>
    <row r="212" s="2" customFormat="1" ht="16.5" customHeight="1">
      <c r="A212" s="40"/>
      <c r="B212" s="41"/>
      <c r="C212" s="257" t="s">
        <v>620</v>
      </c>
      <c r="D212" s="257" t="s">
        <v>261</v>
      </c>
      <c r="E212" s="258" t="s">
        <v>3444</v>
      </c>
      <c r="F212" s="259" t="s">
        <v>3445</v>
      </c>
      <c r="G212" s="260" t="s">
        <v>249</v>
      </c>
      <c r="H212" s="261">
        <v>15.372</v>
      </c>
      <c r="I212" s="262"/>
      <c r="J212" s="263">
        <f>ROUND(I212*H212,2)</f>
        <v>0</v>
      </c>
      <c r="K212" s="259" t="s">
        <v>164</v>
      </c>
      <c r="L212" s="264"/>
      <c r="M212" s="265" t="s">
        <v>19</v>
      </c>
      <c r="N212" s="266" t="s">
        <v>41</v>
      </c>
      <c r="O212" s="86"/>
      <c r="P212" s="215">
        <f>O212*H212</f>
        <v>0</v>
      </c>
      <c r="Q212" s="215">
        <v>0.0028</v>
      </c>
      <c r="R212" s="215">
        <f>Q212*H212</f>
        <v>0.043041599999999999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360</v>
      </c>
      <c r="AT212" s="217" t="s">
        <v>261</v>
      </c>
      <c r="AU212" s="217" t="s">
        <v>78</v>
      </c>
      <c r="AY212" s="19" t="s">
        <v>158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78</v>
      </c>
      <c r="BK212" s="218">
        <f>ROUND(I212*H212,2)</f>
        <v>0</v>
      </c>
      <c r="BL212" s="19" t="s">
        <v>266</v>
      </c>
      <c r="BM212" s="217" t="s">
        <v>3516</v>
      </c>
    </row>
    <row r="213" s="14" customFormat="1">
      <c r="A213" s="14"/>
      <c r="B213" s="235"/>
      <c r="C213" s="236"/>
      <c r="D213" s="226" t="s">
        <v>169</v>
      </c>
      <c r="E213" s="236"/>
      <c r="F213" s="238" t="s">
        <v>3517</v>
      </c>
      <c r="G213" s="236"/>
      <c r="H213" s="239">
        <v>15.372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169</v>
      </c>
      <c r="AU213" s="245" t="s">
        <v>78</v>
      </c>
      <c r="AV213" s="14" t="s">
        <v>80</v>
      </c>
      <c r="AW213" s="14" t="s">
        <v>4</v>
      </c>
      <c r="AX213" s="14" t="s">
        <v>78</v>
      </c>
      <c r="AY213" s="245" t="s">
        <v>158</v>
      </c>
    </row>
    <row r="214" s="2" customFormat="1" ht="16.5" customHeight="1">
      <c r="A214" s="40"/>
      <c r="B214" s="41"/>
      <c r="C214" s="257" t="s">
        <v>625</v>
      </c>
      <c r="D214" s="257" t="s">
        <v>261</v>
      </c>
      <c r="E214" s="258" t="s">
        <v>3448</v>
      </c>
      <c r="F214" s="259" t="s">
        <v>3449</v>
      </c>
      <c r="G214" s="260" t="s">
        <v>249</v>
      </c>
      <c r="H214" s="261">
        <v>37.240000000000002</v>
      </c>
      <c r="I214" s="262"/>
      <c r="J214" s="263">
        <f>ROUND(I214*H214,2)</f>
        <v>0</v>
      </c>
      <c r="K214" s="259" t="s">
        <v>164</v>
      </c>
      <c r="L214" s="264"/>
      <c r="M214" s="265" t="s">
        <v>19</v>
      </c>
      <c r="N214" s="266" t="s">
        <v>41</v>
      </c>
      <c r="O214" s="86"/>
      <c r="P214" s="215">
        <f>O214*H214</f>
        <v>0</v>
      </c>
      <c r="Q214" s="215">
        <v>0.0020999999999999999</v>
      </c>
      <c r="R214" s="215">
        <f>Q214*H214</f>
        <v>0.078203999999999996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360</v>
      </c>
      <c r="AT214" s="217" t="s">
        <v>261</v>
      </c>
      <c r="AU214" s="217" t="s">
        <v>78</v>
      </c>
      <c r="AY214" s="19" t="s">
        <v>158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78</v>
      </c>
      <c r="BK214" s="218">
        <f>ROUND(I214*H214,2)</f>
        <v>0</v>
      </c>
      <c r="BL214" s="19" t="s">
        <v>266</v>
      </c>
      <c r="BM214" s="217" t="s">
        <v>3518</v>
      </c>
    </row>
    <row r="215" s="2" customFormat="1" ht="16.5" customHeight="1">
      <c r="A215" s="40"/>
      <c r="B215" s="41"/>
      <c r="C215" s="206" t="s">
        <v>630</v>
      </c>
      <c r="D215" s="206" t="s">
        <v>160</v>
      </c>
      <c r="E215" s="207" t="s">
        <v>3519</v>
      </c>
      <c r="F215" s="208" t="s">
        <v>3452</v>
      </c>
      <c r="G215" s="209" t="s">
        <v>3453</v>
      </c>
      <c r="H215" s="210">
        <v>1.1699999999999999</v>
      </c>
      <c r="I215" s="211"/>
      <c r="J215" s="212">
        <f>ROUND(I215*H215,2)</f>
        <v>0</v>
      </c>
      <c r="K215" s="208" t="s">
        <v>19</v>
      </c>
      <c r="L215" s="46"/>
      <c r="M215" s="213" t="s">
        <v>19</v>
      </c>
      <c r="N215" s="214" t="s">
        <v>41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165</v>
      </c>
      <c r="AT215" s="217" t="s">
        <v>160</v>
      </c>
      <c r="AU215" s="217" t="s">
        <v>78</v>
      </c>
      <c r="AY215" s="19" t="s">
        <v>158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78</v>
      </c>
      <c r="BK215" s="218">
        <f>ROUND(I215*H215,2)</f>
        <v>0</v>
      </c>
      <c r="BL215" s="19" t="s">
        <v>165</v>
      </c>
      <c r="BM215" s="217" t="s">
        <v>977</v>
      </c>
    </row>
    <row r="216" s="2" customFormat="1">
      <c r="A216" s="40"/>
      <c r="B216" s="41"/>
      <c r="C216" s="42"/>
      <c r="D216" s="226" t="s">
        <v>2421</v>
      </c>
      <c r="E216" s="42"/>
      <c r="F216" s="270" t="s">
        <v>3362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2421</v>
      </c>
      <c r="AU216" s="19" t="s">
        <v>78</v>
      </c>
    </row>
    <row r="217" s="2" customFormat="1" ht="16.5" customHeight="1">
      <c r="A217" s="40"/>
      <c r="B217" s="41"/>
      <c r="C217" s="206" t="s">
        <v>637</v>
      </c>
      <c r="D217" s="206" t="s">
        <v>160</v>
      </c>
      <c r="E217" s="207" t="s">
        <v>3520</v>
      </c>
      <c r="F217" s="208" t="s">
        <v>3455</v>
      </c>
      <c r="G217" s="209" t="s">
        <v>3453</v>
      </c>
      <c r="H217" s="210">
        <v>4.3639999999999999</v>
      </c>
      <c r="I217" s="211"/>
      <c r="J217" s="212">
        <f>ROUND(I217*H217,2)</f>
        <v>0</v>
      </c>
      <c r="K217" s="208" t="s">
        <v>19</v>
      </c>
      <c r="L217" s="46"/>
      <c r="M217" s="213" t="s">
        <v>19</v>
      </c>
      <c r="N217" s="214" t="s">
        <v>41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165</v>
      </c>
      <c r="AT217" s="217" t="s">
        <v>160</v>
      </c>
      <c r="AU217" s="217" t="s">
        <v>78</v>
      </c>
      <c r="AY217" s="19" t="s">
        <v>158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78</v>
      </c>
      <c r="BK217" s="218">
        <f>ROUND(I217*H217,2)</f>
        <v>0</v>
      </c>
      <c r="BL217" s="19" t="s">
        <v>165</v>
      </c>
      <c r="BM217" s="217" t="s">
        <v>992</v>
      </c>
    </row>
    <row r="218" s="2" customFormat="1">
      <c r="A218" s="40"/>
      <c r="B218" s="41"/>
      <c r="C218" s="42"/>
      <c r="D218" s="226" t="s">
        <v>2421</v>
      </c>
      <c r="E218" s="42"/>
      <c r="F218" s="270" t="s">
        <v>3362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2421</v>
      </c>
      <c r="AU218" s="19" t="s">
        <v>78</v>
      </c>
    </row>
    <row r="219" s="2" customFormat="1" ht="16.5" customHeight="1">
      <c r="A219" s="40"/>
      <c r="B219" s="41"/>
      <c r="C219" s="206" t="s">
        <v>644</v>
      </c>
      <c r="D219" s="206" t="s">
        <v>160</v>
      </c>
      <c r="E219" s="207" t="s">
        <v>3521</v>
      </c>
      <c r="F219" s="208" t="s">
        <v>3457</v>
      </c>
      <c r="G219" s="209" t="s">
        <v>3453</v>
      </c>
      <c r="H219" s="210">
        <v>2.1819999999999999</v>
      </c>
      <c r="I219" s="211"/>
      <c r="J219" s="212">
        <f>ROUND(I219*H219,2)</f>
        <v>0</v>
      </c>
      <c r="K219" s="208" t="s">
        <v>19</v>
      </c>
      <c r="L219" s="46"/>
      <c r="M219" s="213" t="s">
        <v>19</v>
      </c>
      <c r="N219" s="214" t="s">
        <v>41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165</v>
      </c>
      <c r="AT219" s="217" t="s">
        <v>160</v>
      </c>
      <c r="AU219" s="217" t="s">
        <v>78</v>
      </c>
      <c r="AY219" s="19" t="s">
        <v>158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78</v>
      </c>
      <c r="BK219" s="218">
        <f>ROUND(I219*H219,2)</f>
        <v>0</v>
      </c>
      <c r="BL219" s="19" t="s">
        <v>165</v>
      </c>
      <c r="BM219" s="217" t="s">
        <v>1002</v>
      </c>
    </row>
    <row r="220" s="2" customFormat="1">
      <c r="A220" s="40"/>
      <c r="B220" s="41"/>
      <c r="C220" s="42"/>
      <c r="D220" s="226" t="s">
        <v>2421</v>
      </c>
      <c r="E220" s="42"/>
      <c r="F220" s="270" t="s">
        <v>3362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2421</v>
      </c>
      <c r="AU220" s="19" t="s">
        <v>78</v>
      </c>
    </row>
    <row r="221" s="12" customFormat="1" ht="25.92" customHeight="1">
      <c r="A221" s="12"/>
      <c r="B221" s="190"/>
      <c r="C221" s="191"/>
      <c r="D221" s="192" t="s">
        <v>69</v>
      </c>
      <c r="E221" s="193" t="s">
        <v>3522</v>
      </c>
      <c r="F221" s="193" t="s">
        <v>3523</v>
      </c>
      <c r="G221" s="191"/>
      <c r="H221" s="191"/>
      <c r="I221" s="194"/>
      <c r="J221" s="195">
        <f>BK221</f>
        <v>0</v>
      </c>
      <c r="K221" s="191"/>
      <c r="L221" s="196"/>
      <c r="M221" s="197"/>
      <c r="N221" s="198"/>
      <c r="O221" s="198"/>
      <c r="P221" s="199">
        <f>SUM(P222:P230)</f>
        <v>0</v>
      </c>
      <c r="Q221" s="198"/>
      <c r="R221" s="199">
        <f>SUM(R222:R230)</f>
        <v>0</v>
      </c>
      <c r="S221" s="198"/>
      <c r="T221" s="200">
        <f>SUM(T222:T230)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1" t="s">
        <v>78</v>
      </c>
      <c r="AT221" s="202" t="s">
        <v>69</v>
      </c>
      <c r="AU221" s="202" t="s">
        <v>70</v>
      </c>
      <c r="AY221" s="201" t="s">
        <v>158</v>
      </c>
      <c r="BK221" s="203">
        <f>SUM(BK222:BK230)</f>
        <v>0</v>
      </c>
    </row>
    <row r="222" s="2" customFormat="1" ht="16.5" customHeight="1">
      <c r="A222" s="40"/>
      <c r="B222" s="41"/>
      <c r="C222" s="206" t="s">
        <v>654</v>
      </c>
      <c r="D222" s="206" t="s">
        <v>160</v>
      </c>
      <c r="E222" s="207" t="s">
        <v>3524</v>
      </c>
      <c r="F222" s="208" t="s">
        <v>3525</v>
      </c>
      <c r="G222" s="209" t="s">
        <v>2410</v>
      </c>
      <c r="H222" s="210">
        <v>1</v>
      </c>
      <c r="I222" s="211"/>
      <c r="J222" s="212">
        <f>ROUND(I222*H222,2)</f>
        <v>0</v>
      </c>
      <c r="K222" s="208" t="s">
        <v>19</v>
      </c>
      <c r="L222" s="46"/>
      <c r="M222" s="213" t="s">
        <v>19</v>
      </c>
      <c r="N222" s="214" t="s">
        <v>41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165</v>
      </c>
      <c r="AT222" s="217" t="s">
        <v>160</v>
      </c>
      <c r="AU222" s="217" t="s">
        <v>78</v>
      </c>
      <c r="AY222" s="19" t="s">
        <v>158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78</v>
      </c>
      <c r="BK222" s="218">
        <f>ROUND(I222*H222,2)</f>
        <v>0</v>
      </c>
      <c r="BL222" s="19" t="s">
        <v>165</v>
      </c>
      <c r="BM222" s="217" t="s">
        <v>1012</v>
      </c>
    </row>
    <row r="223" s="2" customFormat="1" ht="16.5" customHeight="1">
      <c r="A223" s="40"/>
      <c r="B223" s="41"/>
      <c r="C223" s="206" t="s">
        <v>660</v>
      </c>
      <c r="D223" s="206" t="s">
        <v>160</v>
      </c>
      <c r="E223" s="207" t="s">
        <v>3526</v>
      </c>
      <c r="F223" s="208" t="s">
        <v>3527</v>
      </c>
      <c r="G223" s="209" t="s">
        <v>2410</v>
      </c>
      <c r="H223" s="210">
        <v>1</v>
      </c>
      <c r="I223" s="211"/>
      <c r="J223" s="212">
        <f>ROUND(I223*H223,2)</f>
        <v>0</v>
      </c>
      <c r="K223" s="208" t="s">
        <v>19</v>
      </c>
      <c r="L223" s="46"/>
      <c r="M223" s="213" t="s">
        <v>19</v>
      </c>
      <c r="N223" s="214" t="s">
        <v>41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165</v>
      </c>
      <c r="AT223" s="217" t="s">
        <v>160</v>
      </c>
      <c r="AU223" s="217" t="s">
        <v>78</v>
      </c>
      <c r="AY223" s="19" t="s">
        <v>158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78</v>
      </c>
      <c r="BK223" s="218">
        <f>ROUND(I223*H223,2)</f>
        <v>0</v>
      </c>
      <c r="BL223" s="19" t="s">
        <v>165</v>
      </c>
      <c r="BM223" s="217" t="s">
        <v>1022</v>
      </c>
    </row>
    <row r="224" s="2" customFormat="1" ht="16.5" customHeight="1">
      <c r="A224" s="40"/>
      <c r="B224" s="41"/>
      <c r="C224" s="206" t="s">
        <v>666</v>
      </c>
      <c r="D224" s="206" t="s">
        <v>160</v>
      </c>
      <c r="E224" s="207" t="s">
        <v>3528</v>
      </c>
      <c r="F224" s="208" t="s">
        <v>3529</v>
      </c>
      <c r="G224" s="209" t="s">
        <v>2410</v>
      </c>
      <c r="H224" s="210">
        <v>1</v>
      </c>
      <c r="I224" s="211"/>
      <c r="J224" s="212">
        <f>ROUND(I224*H224,2)</f>
        <v>0</v>
      </c>
      <c r="K224" s="208" t="s">
        <v>19</v>
      </c>
      <c r="L224" s="46"/>
      <c r="M224" s="213" t="s">
        <v>19</v>
      </c>
      <c r="N224" s="214" t="s">
        <v>41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165</v>
      </c>
      <c r="AT224" s="217" t="s">
        <v>160</v>
      </c>
      <c r="AU224" s="217" t="s">
        <v>78</v>
      </c>
      <c r="AY224" s="19" t="s">
        <v>158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78</v>
      </c>
      <c r="BK224" s="218">
        <f>ROUND(I224*H224,2)</f>
        <v>0</v>
      </c>
      <c r="BL224" s="19" t="s">
        <v>165</v>
      </c>
      <c r="BM224" s="217" t="s">
        <v>1040</v>
      </c>
    </row>
    <row r="225" s="2" customFormat="1" ht="16.5" customHeight="1">
      <c r="A225" s="40"/>
      <c r="B225" s="41"/>
      <c r="C225" s="206" t="s">
        <v>672</v>
      </c>
      <c r="D225" s="206" t="s">
        <v>160</v>
      </c>
      <c r="E225" s="207" t="s">
        <v>3530</v>
      </c>
      <c r="F225" s="208" t="s">
        <v>3531</v>
      </c>
      <c r="G225" s="209" t="s">
        <v>2410</v>
      </c>
      <c r="H225" s="210">
        <v>1</v>
      </c>
      <c r="I225" s="211"/>
      <c r="J225" s="212">
        <f>ROUND(I225*H225,2)</f>
        <v>0</v>
      </c>
      <c r="K225" s="208" t="s">
        <v>19</v>
      </c>
      <c r="L225" s="46"/>
      <c r="M225" s="213" t="s">
        <v>19</v>
      </c>
      <c r="N225" s="214" t="s">
        <v>41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165</v>
      </c>
      <c r="AT225" s="217" t="s">
        <v>160</v>
      </c>
      <c r="AU225" s="217" t="s">
        <v>78</v>
      </c>
      <c r="AY225" s="19" t="s">
        <v>158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78</v>
      </c>
      <c r="BK225" s="218">
        <f>ROUND(I225*H225,2)</f>
        <v>0</v>
      </c>
      <c r="BL225" s="19" t="s">
        <v>165</v>
      </c>
      <c r="BM225" s="217" t="s">
        <v>1052</v>
      </c>
    </row>
    <row r="226" s="2" customFormat="1" ht="16.5" customHeight="1">
      <c r="A226" s="40"/>
      <c r="B226" s="41"/>
      <c r="C226" s="206" t="s">
        <v>677</v>
      </c>
      <c r="D226" s="206" t="s">
        <v>160</v>
      </c>
      <c r="E226" s="207" t="s">
        <v>3532</v>
      </c>
      <c r="F226" s="208" t="s">
        <v>3533</v>
      </c>
      <c r="G226" s="209" t="s">
        <v>2410</v>
      </c>
      <c r="H226" s="210">
        <v>1</v>
      </c>
      <c r="I226" s="211"/>
      <c r="J226" s="212">
        <f>ROUND(I226*H226,2)</f>
        <v>0</v>
      </c>
      <c r="K226" s="208" t="s">
        <v>19</v>
      </c>
      <c r="L226" s="46"/>
      <c r="M226" s="213" t="s">
        <v>19</v>
      </c>
      <c r="N226" s="214" t="s">
        <v>41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165</v>
      </c>
      <c r="AT226" s="217" t="s">
        <v>160</v>
      </c>
      <c r="AU226" s="217" t="s">
        <v>78</v>
      </c>
      <c r="AY226" s="19" t="s">
        <v>158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78</v>
      </c>
      <c r="BK226" s="218">
        <f>ROUND(I226*H226,2)</f>
        <v>0</v>
      </c>
      <c r="BL226" s="19" t="s">
        <v>165</v>
      </c>
      <c r="BM226" s="217" t="s">
        <v>1066</v>
      </c>
    </row>
    <row r="227" s="2" customFormat="1" ht="16.5" customHeight="1">
      <c r="A227" s="40"/>
      <c r="B227" s="41"/>
      <c r="C227" s="206" t="s">
        <v>682</v>
      </c>
      <c r="D227" s="206" t="s">
        <v>160</v>
      </c>
      <c r="E227" s="207" t="s">
        <v>3534</v>
      </c>
      <c r="F227" s="208" t="s">
        <v>3535</v>
      </c>
      <c r="G227" s="209" t="s">
        <v>2410</v>
      </c>
      <c r="H227" s="210">
        <v>1</v>
      </c>
      <c r="I227" s="211"/>
      <c r="J227" s="212">
        <f>ROUND(I227*H227,2)</f>
        <v>0</v>
      </c>
      <c r="K227" s="208" t="s">
        <v>19</v>
      </c>
      <c r="L227" s="46"/>
      <c r="M227" s="213" t="s">
        <v>19</v>
      </c>
      <c r="N227" s="214" t="s">
        <v>41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165</v>
      </c>
      <c r="AT227" s="217" t="s">
        <v>160</v>
      </c>
      <c r="AU227" s="217" t="s">
        <v>78</v>
      </c>
      <c r="AY227" s="19" t="s">
        <v>158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78</v>
      </c>
      <c r="BK227" s="218">
        <f>ROUND(I227*H227,2)</f>
        <v>0</v>
      </c>
      <c r="BL227" s="19" t="s">
        <v>165</v>
      </c>
      <c r="BM227" s="217" t="s">
        <v>1079</v>
      </c>
    </row>
    <row r="228" s="2" customFormat="1" ht="16.5" customHeight="1">
      <c r="A228" s="40"/>
      <c r="B228" s="41"/>
      <c r="C228" s="206" t="s">
        <v>687</v>
      </c>
      <c r="D228" s="206" t="s">
        <v>160</v>
      </c>
      <c r="E228" s="207" t="s">
        <v>3536</v>
      </c>
      <c r="F228" s="208" t="s">
        <v>3537</v>
      </c>
      <c r="G228" s="209" t="s">
        <v>2410</v>
      </c>
      <c r="H228" s="210">
        <v>1</v>
      </c>
      <c r="I228" s="211"/>
      <c r="J228" s="212">
        <f>ROUND(I228*H228,2)</f>
        <v>0</v>
      </c>
      <c r="K228" s="208" t="s">
        <v>19</v>
      </c>
      <c r="L228" s="46"/>
      <c r="M228" s="213" t="s">
        <v>19</v>
      </c>
      <c r="N228" s="214" t="s">
        <v>41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165</v>
      </c>
      <c r="AT228" s="217" t="s">
        <v>160</v>
      </c>
      <c r="AU228" s="217" t="s">
        <v>78</v>
      </c>
      <c r="AY228" s="19" t="s">
        <v>158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78</v>
      </c>
      <c r="BK228" s="218">
        <f>ROUND(I228*H228,2)</f>
        <v>0</v>
      </c>
      <c r="BL228" s="19" t="s">
        <v>165</v>
      </c>
      <c r="BM228" s="217" t="s">
        <v>1092</v>
      </c>
    </row>
    <row r="229" s="2" customFormat="1" ht="16.5" customHeight="1">
      <c r="A229" s="40"/>
      <c r="B229" s="41"/>
      <c r="C229" s="206" t="s">
        <v>691</v>
      </c>
      <c r="D229" s="206" t="s">
        <v>160</v>
      </c>
      <c r="E229" s="207" t="s">
        <v>3538</v>
      </c>
      <c r="F229" s="208" t="s">
        <v>3539</v>
      </c>
      <c r="G229" s="209" t="s">
        <v>2410</v>
      </c>
      <c r="H229" s="210">
        <v>1</v>
      </c>
      <c r="I229" s="211"/>
      <c r="J229" s="212">
        <f>ROUND(I229*H229,2)</f>
        <v>0</v>
      </c>
      <c r="K229" s="208" t="s">
        <v>19</v>
      </c>
      <c r="L229" s="46"/>
      <c r="M229" s="213" t="s">
        <v>19</v>
      </c>
      <c r="N229" s="214" t="s">
        <v>41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165</v>
      </c>
      <c r="AT229" s="217" t="s">
        <v>160</v>
      </c>
      <c r="AU229" s="217" t="s">
        <v>78</v>
      </c>
      <c r="AY229" s="19" t="s">
        <v>158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78</v>
      </c>
      <c r="BK229" s="218">
        <f>ROUND(I229*H229,2)</f>
        <v>0</v>
      </c>
      <c r="BL229" s="19" t="s">
        <v>165</v>
      </c>
      <c r="BM229" s="217" t="s">
        <v>1103</v>
      </c>
    </row>
    <row r="230" s="2" customFormat="1" ht="16.5" customHeight="1">
      <c r="A230" s="40"/>
      <c r="B230" s="41"/>
      <c r="C230" s="206" t="s">
        <v>696</v>
      </c>
      <c r="D230" s="206" t="s">
        <v>160</v>
      </c>
      <c r="E230" s="207" t="s">
        <v>3540</v>
      </c>
      <c r="F230" s="208" t="s">
        <v>3541</v>
      </c>
      <c r="G230" s="209" t="s">
        <v>2410</v>
      </c>
      <c r="H230" s="210">
        <v>1</v>
      </c>
      <c r="I230" s="211"/>
      <c r="J230" s="212">
        <f>ROUND(I230*H230,2)</f>
        <v>0</v>
      </c>
      <c r="K230" s="208" t="s">
        <v>19</v>
      </c>
      <c r="L230" s="46"/>
      <c r="M230" s="275" t="s">
        <v>19</v>
      </c>
      <c r="N230" s="276" t="s">
        <v>41</v>
      </c>
      <c r="O230" s="273"/>
      <c r="P230" s="277">
        <f>O230*H230</f>
        <v>0</v>
      </c>
      <c r="Q230" s="277">
        <v>0</v>
      </c>
      <c r="R230" s="277">
        <f>Q230*H230</f>
        <v>0</v>
      </c>
      <c r="S230" s="277">
        <v>0</v>
      </c>
      <c r="T230" s="278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165</v>
      </c>
      <c r="AT230" s="217" t="s">
        <v>160</v>
      </c>
      <c r="AU230" s="217" t="s">
        <v>78</v>
      </c>
      <c r="AY230" s="19" t="s">
        <v>158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78</v>
      </c>
      <c r="BK230" s="218">
        <f>ROUND(I230*H230,2)</f>
        <v>0</v>
      </c>
      <c r="BL230" s="19" t="s">
        <v>165</v>
      </c>
      <c r="BM230" s="217" t="s">
        <v>1112</v>
      </c>
    </row>
    <row r="231" s="2" customFormat="1" ht="6.96" customHeight="1">
      <c r="A231" s="40"/>
      <c r="B231" s="61"/>
      <c r="C231" s="62"/>
      <c r="D231" s="62"/>
      <c r="E231" s="62"/>
      <c r="F231" s="62"/>
      <c r="G231" s="62"/>
      <c r="H231" s="62"/>
      <c r="I231" s="62"/>
      <c r="J231" s="62"/>
      <c r="K231" s="62"/>
      <c r="L231" s="46"/>
      <c r="M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</row>
  </sheetData>
  <sheetProtection sheet="1" autoFilter="0" formatColumns="0" formatRows="0" objects="1" scenarios="1" spinCount="100000" saltValue="wCel0LkuRc9kik+WwFDxz/28suK6hgHdDad2zC3Ry4fQtcrbmza/C9IGJ38XKXQO1LAB0J1g4yW830NIoBNcgQ==" hashValue="YeuJYdSKVJfRutEcXcjzL9IdpZQYOzNgKtDhxVU8M84tZI/8V+qOZbm6VR00iUeHVOYjydqqIxpL/2v569xx8A==" algorithmName="SHA-512" password="CC35"/>
  <autoFilter ref="C81:K23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5" r:id="rId1" display="https://podminky.urs.cz/item/CS_URS_2025_01/751611116"/>
    <hyperlink ref="F88" r:id="rId2" display="https://podminky.urs.cz/item/CS_URS_2025_01/751344122"/>
    <hyperlink ref="F109" r:id="rId3" display="https://podminky.urs.cz/item/CS_URS_2025_01/751311091"/>
    <hyperlink ref="F112" r:id="rId4" display="https://podminky.urs.cz/item/CS_URS_2025_01/751311092"/>
    <hyperlink ref="F115" r:id="rId5" display="https://podminky.urs.cz/item/CS_URS_2025_01/751311111"/>
    <hyperlink ref="F121" r:id="rId6" display="https://podminky.urs.cz/item/CS_URS_2025_01/751398021"/>
    <hyperlink ref="F126" r:id="rId7" display="https://podminky.urs.cz/item/CS_URS_2025_01/751398052"/>
    <hyperlink ref="F133" r:id="rId8" display="https://podminky.urs.cz/item/CS_URS_2025_01/751511005"/>
    <hyperlink ref="F141" r:id="rId9" display="https://podminky.urs.cz/item/CS_URS_2025_01/751511122"/>
    <hyperlink ref="F153" r:id="rId10" display="https://podminky.urs.cz/item/CS_URS_2025_01/751344122"/>
    <hyperlink ref="F181" r:id="rId11" display="https://podminky.urs.cz/item/CS_URS_2025_01/751311091"/>
    <hyperlink ref="F184" r:id="rId12" display="https://podminky.urs.cz/item/CS_URS_2025_01/751311092"/>
    <hyperlink ref="F187" r:id="rId13" display="https://podminky.urs.cz/item/CS_URS_2025_01/751311111"/>
    <hyperlink ref="F199" r:id="rId14" display="https://podminky.urs.cz/item/CS_URS_2025_01/751511005"/>
    <hyperlink ref="F211" r:id="rId15" display="https://podminky.urs.cz/item/CS_URS_2025_01/75151112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objektu Jiráskova 602/3, 268 01 Hořovice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3542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Městský úřad Hořovice, Palackého náměstí 2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ROUND((SUM(BE88:BE233)),  2)</f>
        <v>0</v>
      </c>
      <c r="G33" s="40"/>
      <c r="H33" s="40"/>
      <c r="I33" s="150">
        <v>0.20999999999999999</v>
      </c>
      <c r="J33" s="149">
        <f>ROUND(((SUM(BE88:BE233))*I33),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ROUND((SUM(BF88:BF233)),  2)</f>
        <v>0</v>
      </c>
      <c r="G34" s="40"/>
      <c r="H34" s="40"/>
      <c r="I34" s="150">
        <v>0.12</v>
      </c>
      <c r="J34" s="149">
        <f>ROUND(((SUM(BF88:BF233))*I34),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ROUND((SUM(BG88:BG233)),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ROUND((SUM(BH88:BH233)),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ROUND((SUM(BI88:BI233)),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objektu Jiráskova 602/3, 268 01 Hořovice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06 -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Městský úřad Hořovice, Palackého náměstí 2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121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124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3543</v>
      </c>
      <c r="E62" s="176"/>
      <c r="F62" s="176"/>
      <c r="G62" s="176"/>
      <c r="H62" s="176"/>
      <c r="I62" s="176"/>
      <c r="J62" s="177">
        <f>J109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130</v>
      </c>
      <c r="E63" s="176"/>
      <c r="F63" s="176"/>
      <c r="G63" s="176"/>
      <c r="H63" s="176"/>
      <c r="I63" s="176"/>
      <c r="J63" s="177">
        <f>J127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3544</v>
      </c>
      <c r="E64" s="176"/>
      <c r="F64" s="176"/>
      <c r="G64" s="176"/>
      <c r="H64" s="176"/>
      <c r="I64" s="176"/>
      <c r="J64" s="177">
        <f>J153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3545</v>
      </c>
      <c r="E65" s="176"/>
      <c r="F65" s="176"/>
      <c r="G65" s="176"/>
      <c r="H65" s="176"/>
      <c r="I65" s="176"/>
      <c r="J65" s="177">
        <f>J189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3546</v>
      </c>
      <c r="E66" s="170"/>
      <c r="F66" s="170"/>
      <c r="G66" s="170"/>
      <c r="H66" s="170"/>
      <c r="I66" s="170"/>
      <c r="J66" s="171">
        <f>J225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3547</v>
      </c>
      <c r="E67" s="176"/>
      <c r="F67" s="176"/>
      <c r="G67" s="176"/>
      <c r="H67" s="176"/>
      <c r="I67" s="176"/>
      <c r="J67" s="177">
        <f>J226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3548</v>
      </c>
      <c r="E68" s="176"/>
      <c r="F68" s="176"/>
      <c r="G68" s="176"/>
      <c r="H68" s="176"/>
      <c r="I68" s="176"/>
      <c r="J68" s="177">
        <f>J230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Stavební úpravy objektu Jiráskova 602/3, 268 01 Hořovice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106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06 - Vytápění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 xml:space="preserve"> </v>
      </c>
      <c r="G82" s="42"/>
      <c r="H82" s="42"/>
      <c r="I82" s="34" t="s">
        <v>23</v>
      </c>
      <c r="J82" s="74" t="str">
        <f>IF(J12="","",J12)</f>
        <v>28. 4. 2025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>Městský úřad Hořovice, Palackého náměstí 2</v>
      </c>
      <c r="G84" s="42"/>
      <c r="H84" s="42"/>
      <c r="I84" s="34" t="s">
        <v>31</v>
      </c>
      <c r="J84" s="38" t="str">
        <f>E21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33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144</v>
      </c>
      <c r="D87" s="182" t="s">
        <v>55</v>
      </c>
      <c r="E87" s="182" t="s">
        <v>51</v>
      </c>
      <c r="F87" s="182" t="s">
        <v>52</v>
      </c>
      <c r="G87" s="182" t="s">
        <v>145</v>
      </c>
      <c r="H87" s="182" t="s">
        <v>146</v>
      </c>
      <c r="I87" s="182" t="s">
        <v>147</v>
      </c>
      <c r="J87" s="182" t="s">
        <v>110</v>
      </c>
      <c r="K87" s="183" t="s">
        <v>148</v>
      </c>
      <c r="L87" s="184"/>
      <c r="M87" s="94" t="s">
        <v>19</v>
      </c>
      <c r="N87" s="95" t="s">
        <v>40</v>
      </c>
      <c r="O87" s="95" t="s">
        <v>149</v>
      </c>
      <c r="P87" s="95" t="s">
        <v>150</v>
      </c>
      <c r="Q87" s="95" t="s">
        <v>151</v>
      </c>
      <c r="R87" s="95" t="s">
        <v>152</v>
      </c>
      <c r="S87" s="95" t="s">
        <v>153</v>
      </c>
      <c r="T87" s="96" t="s">
        <v>154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155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P89+P225</f>
        <v>0</v>
      </c>
      <c r="Q88" s="98"/>
      <c r="R88" s="187">
        <f>R89+R225</f>
        <v>1.7475814321500001</v>
      </c>
      <c r="S88" s="98"/>
      <c r="T88" s="188">
        <f>T89+T225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69</v>
      </c>
      <c r="AU88" s="19" t="s">
        <v>111</v>
      </c>
      <c r="BK88" s="189">
        <f>BK89+BK225</f>
        <v>0</v>
      </c>
    </row>
    <row r="89" s="12" customFormat="1" ht="25.92" customHeight="1">
      <c r="A89" s="12"/>
      <c r="B89" s="190"/>
      <c r="C89" s="191"/>
      <c r="D89" s="192" t="s">
        <v>69</v>
      </c>
      <c r="E89" s="193" t="s">
        <v>982</v>
      </c>
      <c r="F89" s="193" t="s">
        <v>983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P90+P109+P127+P153+P189</f>
        <v>0</v>
      </c>
      <c r="Q89" s="198"/>
      <c r="R89" s="199">
        <f>R90+R109+R127+R153+R189</f>
        <v>1.7475814321500001</v>
      </c>
      <c r="S89" s="198"/>
      <c r="T89" s="200">
        <f>T90+T109+T127+T153+T189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69</v>
      </c>
      <c r="AU89" s="202" t="s">
        <v>70</v>
      </c>
      <c r="AY89" s="201" t="s">
        <v>158</v>
      </c>
      <c r="BK89" s="203">
        <f>BK90+BK109+BK127+BK153+BK189</f>
        <v>0</v>
      </c>
    </row>
    <row r="90" s="12" customFormat="1" ht="22.8" customHeight="1">
      <c r="A90" s="12"/>
      <c r="B90" s="190"/>
      <c r="C90" s="191"/>
      <c r="D90" s="192" t="s">
        <v>69</v>
      </c>
      <c r="E90" s="204" t="s">
        <v>1084</v>
      </c>
      <c r="F90" s="204" t="s">
        <v>1085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SUM(P91:P108)</f>
        <v>0</v>
      </c>
      <c r="Q90" s="198"/>
      <c r="R90" s="199">
        <f>SUM(R91:R108)</f>
        <v>0.23756877074999999</v>
      </c>
      <c r="S90" s="198"/>
      <c r="T90" s="200">
        <f>SUM(T91:T108)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80</v>
      </c>
      <c r="AT90" s="202" t="s">
        <v>69</v>
      </c>
      <c r="AU90" s="202" t="s">
        <v>78</v>
      </c>
      <c r="AY90" s="201" t="s">
        <v>158</v>
      </c>
      <c r="BK90" s="203">
        <f>SUM(BK91:BK108)</f>
        <v>0</v>
      </c>
    </row>
    <row r="91" s="2" customFormat="1" ht="33" customHeight="1">
      <c r="A91" s="40"/>
      <c r="B91" s="41"/>
      <c r="C91" s="206" t="s">
        <v>78</v>
      </c>
      <c r="D91" s="206" t="s">
        <v>160</v>
      </c>
      <c r="E91" s="207" t="s">
        <v>3549</v>
      </c>
      <c r="F91" s="208" t="s">
        <v>3550</v>
      </c>
      <c r="G91" s="209" t="s">
        <v>255</v>
      </c>
      <c r="H91" s="210">
        <v>10</v>
      </c>
      <c r="I91" s="211"/>
      <c r="J91" s="212">
        <f>ROUND(I91*H91,2)</f>
        <v>0</v>
      </c>
      <c r="K91" s="208" t="s">
        <v>164</v>
      </c>
      <c r="L91" s="46"/>
      <c r="M91" s="213" t="s">
        <v>19</v>
      </c>
      <c r="N91" s="214" t="s">
        <v>41</v>
      </c>
      <c r="O91" s="86"/>
      <c r="P91" s="215">
        <f>O91*H91</f>
        <v>0</v>
      </c>
      <c r="Q91" s="215">
        <v>0.00018000000000000001</v>
      </c>
      <c r="R91" s="215">
        <f>Q91*H91</f>
        <v>0.0018000000000000002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266</v>
      </c>
      <c r="AT91" s="217" t="s">
        <v>160</v>
      </c>
      <c r="AU91" s="217" t="s">
        <v>80</v>
      </c>
      <c r="AY91" s="19" t="s">
        <v>158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78</v>
      </c>
      <c r="BK91" s="218">
        <f>ROUND(I91*H91,2)</f>
        <v>0</v>
      </c>
      <c r="BL91" s="19" t="s">
        <v>266</v>
      </c>
      <c r="BM91" s="217" t="s">
        <v>3551</v>
      </c>
    </row>
    <row r="92" s="2" customFormat="1">
      <c r="A92" s="40"/>
      <c r="B92" s="41"/>
      <c r="C92" s="42"/>
      <c r="D92" s="219" t="s">
        <v>167</v>
      </c>
      <c r="E92" s="42"/>
      <c r="F92" s="220" t="s">
        <v>3552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167</v>
      </c>
      <c r="AU92" s="19" t="s">
        <v>80</v>
      </c>
    </row>
    <row r="93" s="2" customFormat="1" ht="16.5" customHeight="1">
      <c r="A93" s="40"/>
      <c r="B93" s="41"/>
      <c r="C93" s="257" t="s">
        <v>80</v>
      </c>
      <c r="D93" s="257" t="s">
        <v>261</v>
      </c>
      <c r="E93" s="258" t="s">
        <v>3553</v>
      </c>
      <c r="F93" s="259" t="s">
        <v>3554</v>
      </c>
      <c r="G93" s="260" t="s">
        <v>255</v>
      </c>
      <c r="H93" s="261">
        <v>10.5</v>
      </c>
      <c r="I93" s="262"/>
      <c r="J93" s="263">
        <f>ROUND(I93*H93,2)</f>
        <v>0</v>
      </c>
      <c r="K93" s="259" t="s">
        <v>164</v>
      </c>
      <c r="L93" s="264"/>
      <c r="M93" s="265" t="s">
        <v>19</v>
      </c>
      <c r="N93" s="266" t="s">
        <v>41</v>
      </c>
      <c r="O93" s="86"/>
      <c r="P93" s="215">
        <f>O93*H93</f>
        <v>0</v>
      </c>
      <c r="Q93" s="215">
        <v>0.0025999999999999999</v>
      </c>
      <c r="R93" s="215">
        <f>Q93*H93</f>
        <v>0.027299999999999998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360</v>
      </c>
      <c r="AT93" s="217" t="s">
        <v>261</v>
      </c>
      <c r="AU93" s="217" t="s">
        <v>80</v>
      </c>
      <c r="AY93" s="19" t="s">
        <v>158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78</v>
      </c>
      <c r="BK93" s="218">
        <f>ROUND(I93*H93,2)</f>
        <v>0</v>
      </c>
      <c r="BL93" s="19" t="s">
        <v>266</v>
      </c>
      <c r="BM93" s="217" t="s">
        <v>3555</v>
      </c>
    </row>
    <row r="94" s="14" customFormat="1">
      <c r="A94" s="14"/>
      <c r="B94" s="235"/>
      <c r="C94" s="236"/>
      <c r="D94" s="226" t="s">
        <v>169</v>
      </c>
      <c r="E94" s="236"/>
      <c r="F94" s="238" t="s">
        <v>3556</v>
      </c>
      <c r="G94" s="236"/>
      <c r="H94" s="239">
        <v>10.5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169</v>
      </c>
      <c r="AU94" s="245" t="s">
        <v>80</v>
      </c>
      <c r="AV94" s="14" t="s">
        <v>80</v>
      </c>
      <c r="AW94" s="14" t="s">
        <v>4</v>
      </c>
      <c r="AX94" s="14" t="s">
        <v>78</v>
      </c>
      <c r="AY94" s="245" t="s">
        <v>158</v>
      </c>
    </row>
    <row r="95" s="2" customFormat="1" ht="37.8" customHeight="1">
      <c r="A95" s="40"/>
      <c r="B95" s="41"/>
      <c r="C95" s="206" t="s">
        <v>180</v>
      </c>
      <c r="D95" s="206" t="s">
        <v>160</v>
      </c>
      <c r="E95" s="207" t="s">
        <v>3557</v>
      </c>
      <c r="F95" s="208" t="s">
        <v>3558</v>
      </c>
      <c r="G95" s="209" t="s">
        <v>249</v>
      </c>
      <c r="H95" s="210">
        <v>436.27499999999998</v>
      </c>
      <c r="I95" s="211"/>
      <c r="J95" s="212">
        <f>ROUND(I95*H95,2)</f>
        <v>0</v>
      </c>
      <c r="K95" s="208" t="s">
        <v>164</v>
      </c>
      <c r="L95" s="46"/>
      <c r="M95" s="213" t="s">
        <v>19</v>
      </c>
      <c r="N95" s="214" t="s">
        <v>41</v>
      </c>
      <c r="O95" s="86"/>
      <c r="P95" s="215">
        <f>O95*H95</f>
        <v>0</v>
      </c>
      <c r="Q95" s="215">
        <v>0.00019233</v>
      </c>
      <c r="R95" s="215">
        <f>Q95*H95</f>
        <v>0.08390877075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266</v>
      </c>
      <c r="AT95" s="217" t="s">
        <v>160</v>
      </c>
      <c r="AU95" s="217" t="s">
        <v>80</v>
      </c>
      <c r="AY95" s="19" t="s">
        <v>158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78</v>
      </c>
      <c r="BK95" s="218">
        <f>ROUND(I95*H95,2)</f>
        <v>0</v>
      </c>
      <c r="BL95" s="19" t="s">
        <v>266</v>
      </c>
      <c r="BM95" s="217" t="s">
        <v>3559</v>
      </c>
    </row>
    <row r="96" s="2" customFormat="1">
      <c r="A96" s="40"/>
      <c r="B96" s="41"/>
      <c r="C96" s="42"/>
      <c r="D96" s="219" t="s">
        <v>167</v>
      </c>
      <c r="E96" s="42"/>
      <c r="F96" s="220" t="s">
        <v>3560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167</v>
      </c>
      <c r="AU96" s="19" t="s">
        <v>80</v>
      </c>
    </row>
    <row r="97" s="2" customFormat="1" ht="16.5" customHeight="1">
      <c r="A97" s="40"/>
      <c r="B97" s="41"/>
      <c r="C97" s="257" t="s">
        <v>165</v>
      </c>
      <c r="D97" s="257" t="s">
        <v>261</v>
      </c>
      <c r="E97" s="258" t="s">
        <v>3561</v>
      </c>
      <c r="F97" s="259" t="s">
        <v>3562</v>
      </c>
      <c r="G97" s="260" t="s">
        <v>249</v>
      </c>
      <c r="H97" s="261">
        <v>350</v>
      </c>
      <c r="I97" s="262"/>
      <c r="J97" s="263">
        <f>ROUND(I97*H97,2)</f>
        <v>0</v>
      </c>
      <c r="K97" s="259" t="s">
        <v>164</v>
      </c>
      <c r="L97" s="264"/>
      <c r="M97" s="265" t="s">
        <v>19</v>
      </c>
      <c r="N97" s="266" t="s">
        <v>41</v>
      </c>
      <c r="O97" s="86"/>
      <c r="P97" s="215">
        <f>O97*H97</f>
        <v>0</v>
      </c>
      <c r="Q97" s="215">
        <v>0.00023000000000000001</v>
      </c>
      <c r="R97" s="215">
        <f>Q97*H97</f>
        <v>0.080500000000000002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360</v>
      </c>
      <c r="AT97" s="217" t="s">
        <v>261</v>
      </c>
      <c r="AU97" s="217" t="s">
        <v>80</v>
      </c>
      <c r="AY97" s="19" t="s">
        <v>158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78</v>
      </c>
      <c r="BK97" s="218">
        <f>ROUND(I97*H97,2)</f>
        <v>0</v>
      </c>
      <c r="BL97" s="19" t="s">
        <v>266</v>
      </c>
      <c r="BM97" s="217" t="s">
        <v>3563</v>
      </c>
    </row>
    <row r="98" s="14" customFormat="1">
      <c r="A98" s="14"/>
      <c r="B98" s="235"/>
      <c r="C98" s="236"/>
      <c r="D98" s="226" t="s">
        <v>169</v>
      </c>
      <c r="E98" s="236"/>
      <c r="F98" s="238" t="s">
        <v>3564</v>
      </c>
      <c r="G98" s="236"/>
      <c r="H98" s="239">
        <v>350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169</v>
      </c>
      <c r="AU98" s="245" t="s">
        <v>80</v>
      </c>
      <c r="AV98" s="14" t="s">
        <v>80</v>
      </c>
      <c r="AW98" s="14" t="s">
        <v>4</v>
      </c>
      <c r="AX98" s="14" t="s">
        <v>78</v>
      </c>
      <c r="AY98" s="245" t="s">
        <v>158</v>
      </c>
    </row>
    <row r="99" s="2" customFormat="1" ht="16.5" customHeight="1">
      <c r="A99" s="40"/>
      <c r="B99" s="41"/>
      <c r="C99" s="257" t="s">
        <v>193</v>
      </c>
      <c r="D99" s="257" t="s">
        <v>261</v>
      </c>
      <c r="E99" s="258" t="s">
        <v>3565</v>
      </c>
      <c r="F99" s="259" t="s">
        <v>3566</v>
      </c>
      <c r="G99" s="260" t="s">
        <v>249</v>
      </c>
      <c r="H99" s="261">
        <v>33</v>
      </c>
      <c r="I99" s="262"/>
      <c r="J99" s="263">
        <f>ROUND(I99*H99,2)</f>
        <v>0</v>
      </c>
      <c r="K99" s="259" t="s">
        <v>164</v>
      </c>
      <c r="L99" s="264"/>
      <c r="M99" s="265" t="s">
        <v>19</v>
      </c>
      <c r="N99" s="266" t="s">
        <v>41</v>
      </c>
      <c r="O99" s="86"/>
      <c r="P99" s="215">
        <f>O99*H99</f>
        <v>0</v>
      </c>
      <c r="Q99" s="215">
        <v>0.00025000000000000001</v>
      </c>
      <c r="R99" s="215">
        <f>Q99*H99</f>
        <v>0.0082500000000000004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360</v>
      </c>
      <c r="AT99" s="217" t="s">
        <v>261</v>
      </c>
      <c r="AU99" s="217" t="s">
        <v>80</v>
      </c>
      <c r="AY99" s="19" t="s">
        <v>158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266</v>
      </c>
      <c r="BM99" s="217" t="s">
        <v>3567</v>
      </c>
    </row>
    <row r="100" s="14" customFormat="1">
      <c r="A100" s="14"/>
      <c r="B100" s="235"/>
      <c r="C100" s="236"/>
      <c r="D100" s="226" t="s">
        <v>169</v>
      </c>
      <c r="E100" s="236"/>
      <c r="F100" s="238" t="s">
        <v>3568</v>
      </c>
      <c r="G100" s="236"/>
      <c r="H100" s="239">
        <v>33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169</v>
      </c>
      <c r="AU100" s="245" t="s">
        <v>80</v>
      </c>
      <c r="AV100" s="14" t="s">
        <v>80</v>
      </c>
      <c r="AW100" s="14" t="s">
        <v>4</v>
      </c>
      <c r="AX100" s="14" t="s">
        <v>78</v>
      </c>
      <c r="AY100" s="245" t="s">
        <v>158</v>
      </c>
    </row>
    <row r="101" s="2" customFormat="1" ht="16.5" customHeight="1">
      <c r="A101" s="40"/>
      <c r="B101" s="41"/>
      <c r="C101" s="257" t="s">
        <v>200</v>
      </c>
      <c r="D101" s="257" t="s">
        <v>261</v>
      </c>
      <c r="E101" s="258" t="s">
        <v>3569</v>
      </c>
      <c r="F101" s="259" t="s">
        <v>3570</v>
      </c>
      <c r="G101" s="260" t="s">
        <v>249</v>
      </c>
      <c r="H101" s="261">
        <v>25</v>
      </c>
      <c r="I101" s="262"/>
      <c r="J101" s="263">
        <f>ROUND(I101*H101,2)</f>
        <v>0</v>
      </c>
      <c r="K101" s="259" t="s">
        <v>164</v>
      </c>
      <c r="L101" s="264"/>
      <c r="M101" s="265" t="s">
        <v>19</v>
      </c>
      <c r="N101" s="266" t="s">
        <v>41</v>
      </c>
      <c r="O101" s="86"/>
      <c r="P101" s="215">
        <f>O101*H101</f>
        <v>0</v>
      </c>
      <c r="Q101" s="215">
        <v>0.00054000000000000001</v>
      </c>
      <c r="R101" s="215">
        <f>Q101*H101</f>
        <v>0.0135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360</v>
      </c>
      <c r="AT101" s="217" t="s">
        <v>261</v>
      </c>
      <c r="AU101" s="217" t="s">
        <v>80</v>
      </c>
      <c r="AY101" s="19" t="s">
        <v>158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266</v>
      </c>
      <c r="BM101" s="217" t="s">
        <v>3571</v>
      </c>
    </row>
    <row r="102" s="14" customFormat="1">
      <c r="A102" s="14"/>
      <c r="B102" s="235"/>
      <c r="C102" s="236"/>
      <c r="D102" s="226" t="s">
        <v>169</v>
      </c>
      <c r="E102" s="236"/>
      <c r="F102" s="238" t="s">
        <v>3572</v>
      </c>
      <c r="G102" s="236"/>
      <c r="H102" s="239">
        <v>25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169</v>
      </c>
      <c r="AU102" s="245" t="s">
        <v>80</v>
      </c>
      <c r="AV102" s="14" t="s">
        <v>80</v>
      </c>
      <c r="AW102" s="14" t="s">
        <v>4</v>
      </c>
      <c r="AX102" s="14" t="s">
        <v>78</v>
      </c>
      <c r="AY102" s="245" t="s">
        <v>158</v>
      </c>
    </row>
    <row r="103" s="2" customFormat="1" ht="16.5" customHeight="1">
      <c r="A103" s="40"/>
      <c r="B103" s="41"/>
      <c r="C103" s="257" t="s">
        <v>207</v>
      </c>
      <c r="D103" s="257" t="s">
        <v>261</v>
      </c>
      <c r="E103" s="258" t="s">
        <v>3573</v>
      </c>
      <c r="F103" s="259" t="s">
        <v>3574</v>
      </c>
      <c r="G103" s="260" t="s">
        <v>249</v>
      </c>
      <c r="H103" s="261">
        <v>29</v>
      </c>
      <c r="I103" s="262"/>
      <c r="J103" s="263">
        <f>ROUND(I103*H103,2)</f>
        <v>0</v>
      </c>
      <c r="K103" s="259" t="s">
        <v>164</v>
      </c>
      <c r="L103" s="264"/>
      <c r="M103" s="265" t="s">
        <v>19</v>
      </c>
      <c r="N103" s="266" t="s">
        <v>41</v>
      </c>
      <c r="O103" s="86"/>
      <c r="P103" s="215">
        <f>O103*H103</f>
        <v>0</v>
      </c>
      <c r="Q103" s="215">
        <v>0.00059000000000000003</v>
      </c>
      <c r="R103" s="215">
        <f>Q103*H103</f>
        <v>0.01711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360</v>
      </c>
      <c r="AT103" s="217" t="s">
        <v>261</v>
      </c>
      <c r="AU103" s="217" t="s">
        <v>80</v>
      </c>
      <c r="AY103" s="19" t="s">
        <v>158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78</v>
      </c>
      <c r="BK103" s="218">
        <f>ROUND(I103*H103,2)</f>
        <v>0</v>
      </c>
      <c r="BL103" s="19" t="s">
        <v>266</v>
      </c>
      <c r="BM103" s="217" t="s">
        <v>3575</v>
      </c>
    </row>
    <row r="104" s="14" customFormat="1">
      <c r="A104" s="14"/>
      <c r="B104" s="235"/>
      <c r="C104" s="236"/>
      <c r="D104" s="226" t="s">
        <v>169</v>
      </c>
      <c r="E104" s="236"/>
      <c r="F104" s="238" t="s">
        <v>3576</v>
      </c>
      <c r="G104" s="236"/>
      <c r="H104" s="239">
        <v>29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169</v>
      </c>
      <c r="AU104" s="245" t="s">
        <v>80</v>
      </c>
      <c r="AV104" s="14" t="s">
        <v>80</v>
      </c>
      <c r="AW104" s="14" t="s">
        <v>4</v>
      </c>
      <c r="AX104" s="14" t="s">
        <v>78</v>
      </c>
      <c r="AY104" s="245" t="s">
        <v>158</v>
      </c>
    </row>
    <row r="105" s="2" customFormat="1" ht="16.5" customHeight="1">
      <c r="A105" s="40"/>
      <c r="B105" s="41"/>
      <c r="C105" s="257" t="s">
        <v>216</v>
      </c>
      <c r="D105" s="257" t="s">
        <v>261</v>
      </c>
      <c r="E105" s="258" t="s">
        <v>3577</v>
      </c>
      <c r="F105" s="259" t="s">
        <v>3578</v>
      </c>
      <c r="G105" s="260" t="s">
        <v>249</v>
      </c>
      <c r="H105" s="261">
        <v>8</v>
      </c>
      <c r="I105" s="262"/>
      <c r="J105" s="263">
        <f>ROUND(I105*H105,2)</f>
        <v>0</v>
      </c>
      <c r="K105" s="259" t="s">
        <v>164</v>
      </c>
      <c r="L105" s="264"/>
      <c r="M105" s="265" t="s">
        <v>19</v>
      </c>
      <c r="N105" s="266" t="s">
        <v>41</v>
      </c>
      <c r="O105" s="86"/>
      <c r="P105" s="215">
        <f>O105*H105</f>
        <v>0</v>
      </c>
      <c r="Q105" s="215">
        <v>0.00064999999999999997</v>
      </c>
      <c r="R105" s="215">
        <f>Q105*H105</f>
        <v>0.0051999999999999998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360</v>
      </c>
      <c r="AT105" s="217" t="s">
        <v>261</v>
      </c>
      <c r="AU105" s="217" t="s">
        <v>80</v>
      </c>
      <c r="AY105" s="19" t="s">
        <v>158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78</v>
      </c>
      <c r="BK105" s="218">
        <f>ROUND(I105*H105,2)</f>
        <v>0</v>
      </c>
      <c r="BL105" s="19" t="s">
        <v>266</v>
      </c>
      <c r="BM105" s="217" t="s">
        <v>3579</v>
      </c>
    </row>
    <row r="106" s="14" customFormat="1">
      <c r="A106" s="14"/>
      <c r="B106" s="235"/>
      <c r="C106" s="236"/>
      <c r="D106" s="226" t="s">
        <v>169</v>
      </c>
      <c r="E106" s="236"/>
      <c r="F106" s="238" t="s">
        <v>3580</v>
      </c>
      <c r="G106" s="236"/>
      <c r="H106" s="239">
        <v>8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169</v>
      </c>
      <c r="AU106" s="245" t="s">
        <v>80</v>
      </c>
      <c r="AV106" s="14" t="s">
        <v>80</v>
      </c>
      <c r="AW106" s="14" t="s">
        <v>4</v>
      </c>
      <c r="AX106" s="14" t="s">
        <v>78</v>
      </c>
      <c r="AY106" s="245" t="s">
        <v>158</v>
      </c>
    </row>
    <row r="107" s="2" customFormat="1" ht="24.15" customHeight="1">
      <c r="A107" s="40"/>
      <c r="B107" s="41"/>
      <c r="C107" s="206" t="s">
        <v>222</v>
      </c>
      <c r="D107" s="206" t="s">
        <v>160</v>
      </c>
      <c r="E107" s="207" t="s">
        <v>3581</v>
      </c>
      <c r="F107" s="208" t="s">
        <v>3582</v>
      </c>
      <c r="G107" s="209" t="s">
        <v>236</v>
      </c>
      <c r="H107" s="210">
        <v>0.23799999999999999</v>
      </c>
      <c r="I107" s="211"/>
      <c r="J107" s="212">
        <f>ROUND(I107*H107,2)</f>
        <v>0</v>
      </c>
      <c r="K107" s="208" t="s">
        <v>164</v>
      </c>
      <c r="L107" s="46"/>
      <c r="M107" s="213" t="s">
        <v>19</v>
      </c>
      <c r="N107" s="214" t="s">
        <v>41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266</v>
      </c>
      <c r="AT107" s="217" t="s">
        <v>160</v>
      </c>
      <c r="AU107" s="217" t="s">
        <v>80</v>
      </c>
      <c r="AY107" s="19" t="s">
        <v>158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266</v>
      </c>
      <c r="BM107" s="217" t="s">
        <v>3583</v>
      </c>
    </row>
    <row r="108" s="2" customFormat="1">
      <c r="A108" s="40"/>
      <c r="B108" s="41"/>
      <c r="C108" s="42"/>
      <c r="D108" s="219" t="s">
        <v>167</v>
      </c>
      <c r="E108" s="42"/>
      <c r="F108" s="220" t="s">
        <v>3584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167</v>
      </c>
      <c r="AU108" s="19" t="s">
        <v>80</v>
      </c>
    </row>
    <row r="109" s="12" customFormat="1" ht="22.8" customHeight="1">
      <c r="A109" s="12"/>
      <c r="B109" s="190"/>
      <c r="C109" s="191"/>
      <c r="D109" s="192" t="s">
        <v>69</v>
      </c>
      <c r="E109" s="204" t="s">
        <v>3585</v>
      </c>
      <c r="F109" s="204" t="s">
        <v>3586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SUM(P110:P126)</f>
        <v>0</v>
      </c>
      <c r="Q109" s="198"/>
      <c r="R109" s="199">
        <f>SUM(R110:R126)</f>
        <v>0.39839169990000001</v>
      </c>
      <c r="S109" s="198"/>
      <c r="T109" s="200">
        <f>SUM(T110:T126)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80</v>
      </c>
      <c r="AT109" s="202" t="s">
        <v>69</v>
      </c>
      <c r="AU109" s="202" t="s">
        <v>78</v>
      </c>
      <c r="AY109" s="201" t="s">
        <v>158</v>
      </c>
      <c r="BK109" s="203">
        <f>SUM(BK110:BK126)</f>
        <v>0</v>
      </c>
    </row>
    <row r="110" s="2" customFormat="1" ht="16.5" customHeight="1">
      <c r="A110" s="40"/>
      <c r="B110" s="41"/>
      <c r="C110" s="206" t="s">
        <v>96</v>
      </c>
      <c r="D110" s="206" t="s">
        <v>160</v>
      </c>
      <c r="E110" s="207" t="s">
        <v>3587</v>
      </c>
      <c r="F110" s="208" t="s">
        <v>3588</v>
      </c>
      <c r="G110" s="209" t="s">
        <v>1194</v>
      </c>
      <c r="H110" s="210">
        <v>15</v>
      </c>
      <c r="I110" s="211"/>
      <c r="J110" s="212">
        <f>ROUND(I110*H110,2)</f>
        <v>0</v>
      </c>
      <c r="K110" s="208" t="s">
        <v>164</v>
      </c>
      <c r="L110" s="46"/>
      <c r="M110" s="213" t="s">
        <v>19</v>
      </c>
      <c r="N110" s="214" t="s">
        <v>41</v>
      </c>
      <c r="O110" s="86"/>
      <c r="P110" s="215">
        <f>O110*H110</f>
        <v>0</v>
      </c>
      <c r="Q110" s="215">
        <v>0.0011398999999999999</v>
      </c>
      <c r="R110" s="215">
        <f>Q110*H110</f>
        <v>0.017098499999999999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266</v>
      </c>
      <c r="AT110" s="217" t="s">
        <v>160</v>
      </c>
      <c r="AU110" s="217" t="s">
        <v>80</v>
      </c>
      <c r="AY110" s="19" t="s">
        <v>158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266</v>
      </c>
      <c r="BM110" s="217" t="s">
        <v>3589</v>
      </c>
    </row>
    <row r="111" s="2" customFormat="1">
      <c r="A111" s="40"/>
      <c r="B111" s="41"/>
      <c r="C111" s="42"/>
      <c r="D111" s="219" t="s">
        <v>167</v>
      </c>
      <c r="E111" s="42"/>
      <c r="F111" s="220" t="s">
        <v>3590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167</v>
      </c>
      <c r="AU111" s="19" t="s">
        <v>80</v>
      </c>
    </row>
    <row r="112" s="2" customFormat="1" ht="16.5" customHeight="1">
      <c r="A112" s="40"/>
      <c r="B112" s="41"/>
      <c r="C112" s="257" t="s">
        <v>233</v>
      </c>
      <c r="D112" s="257" t="s">
        <v>261</v>
      </c>
      <c r="E112" s="258" t="s">
        <v>3591</v>
      </c>
      <c r="F112" s="259" t="s">
        <v>3592</v>
      </c>
      <c r="G112" s="260" t="s">
        <v>369</v>
      </c>
      <c r="H112" s="261">
        <v>15</v>
      </c>
      <c r="I112" s="262"/>
      <c r="J112" s="263">
        <f>ROUND(I112*H112,2)</f>
        <v>0</v>
      </c>
      <c r="K112" s="259" t="s">
        <v>164</v>
      </c>
      <c r="L112" s="264"/>
      <c r="M112" s="265" t="s">
        <v>19</v>
      </c>
      <c r="N112" s="266" t="s">
        <v>41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360</v>
      </c>
      <c r="AT112" s="217" t="s">
        <v>261</v>
      </c>
      <c r="AU112" s="217" t="s">
        <v>80</v>
      </c>
      <c r="AY112" s="19" t="s">
        <v>158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266</v>
      </c>
      <c r="BM112" s="217" t="s">
        <v>3593</v>
      </c>
    </row>
    <row r="113" s="2" customFormat="1" ht="24.15" customHeight="1">
      <c r="A113" s="40"/>
      <c r="B113" s="41"/>
      <c r="C113" s="206" t="s">
        <v>8</v>
      </c>
      <c r="D113" s="206" t="s">
        <v>160</v>
      </c>
      <c r="E113" s="207" t="s">
        <v>3594</v>
      </c>
      <c r="F113" s="208" t="s">
        <v>3595</v>
      </c>
      <c r="G113" s="209" t="s">
        <v>1194</v>
      </c>
      <c r="H113" s="210">
        <v>1</v>
      </c>
      <c r="I113" s="211"/>
      <c r="J113" s="212">
        <f>ROUND(I113*H113,2)</f>
        <v>0</v>
      </c>
      <c r="K113" s="208" t="s">
        <v>164</v>
      </c>
      <c r="L113" s="46"/>
      <c r="M113" s="213" t="s">
        <v>19</v>
      </c>
      <c r="N113" s="214" t="s">
        <v>41</v>
      </c>
      <c r="O113" s="86"/>
      <c r="P113" s="215">
        <f>O113*H113</f>
        <v>0</v>
      </c>
      <c r="Q113" s="215">
        <v>0.13957447719999999</v>
      </c>
      <c r="R113" s="215">
        <f>Q113*H113</f>
        <v>0.13957447719999999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266</v>
      </c>
      <c r="AT113" s="217" t="s">
        <v>160</v>
      </c>
      <c r="AU113" s="217" t="s">
        <v>80</v>
      </c>
      <c r="AY113" s="19" t="s">
        <v>158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78</v>
      </c>
      <c r="BK113" s="218">
        <f>ROUND(I113*H113,2)</f>
        <v>0</v>
      </c>
      <c r="BL113" s="19" t="s">
        <v>266</v>
      </c>
      <c r="BM113" s="217" t="s">
        <v>3596</v>
      </c>
    </row>
    <row r="114" s="2" customFormat="1">
      <c r="A114" s="40"/>
      <c r="B114" s="41"/>
      <c r="C114" s="42"/>
      <c r="D114" s="219" t="s">
        <v>167</v>
      </c>
      <c r="E114" s="42"/>
      <c r="F114" s="220" t="s">
        <v>3597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167</v>
      </c>
      <c r="AU114" s="19" t="s">
        <v>80</v>
      </c>
    </row>
    <row r="115" s="2" customFormat="1" ht="24.15" customHeight="1">
      <c r="A115" s="40"/>
      <c r="B115" s="41"/>
      <c r="C115" s="206" t="s">
        <v>246</v>
      </c>
      <c r="D115" s="206" t="s">
        <v>160</v>
      </c>
      <c r="E115" s="207" t="s">
        <v>3598</v>
      </c>
      <c r="F115" s="208" t="s">
        <v>3599</v>
      </c>
      <c r="G115" s="209" t="s">
        <v>1194</v>
      </c>
      <c r="H115" s="210">
        <v>1</v>
      </c>
      <c r="I115" s="211"/>
      <c r="J115" s="212">
        <f>ROUND(I115*H115,2)</f>
        <v>0</v>
      </c>
      <c r="K115" s="208" t="s">
        <v>164</v>
      </c>
      <c r="L115" s="46"/>
      <c r="M115" s="213" t="s">
        <v>19</v>
      </c>
      <c r="N115" s="214" t="s">
        <v>41</v>
      </c>
      <c r="O115" s="86"/>
      <c r="P115" s="215">
        <f>O115*H115</f>
        <v>0</v>
      </c>
      <c r="Q115" s="215">
        <v>0.0085343645000000006</v>
      </c>
      <c r="R115" s="215">
        <f>Q115*H115</f>
        <v>0.0085343645000000006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266</v>
      </c>
      <c r="AT115" s="217" t="s">
        <v>160</v>
      </c>
      <c r="AU115" s="217" t="s">
        <v>80</v>
      </c>
      <c r="AY115" s="19" t="s">
        <v>158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78</v>
      </c>
      <c r="BK115" s="218">
        <f>ROUND(I115*H115,2)</f>
        <v>0</v>
      </c>
      <c r="BL115" s="19" t="s">
        <v>266</v>
      </c>
      <c r="BM115" s="217" t="s">
        <v>3600</v>
      </c>
    </row>
    <row r="116" s="2" customFormat="1">
      <c r="A116" s="40"/>
      <c r="B116" s="41"/>
      <c r="C116" s="42"/>
      <c r="D116" s="219" t="s">
        <v>167</v>
      </c>
      <c r="E116" s="42"/>
      <c r="F116" s="220" t="s">
        <v>3601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167</v>
      </c>
      <c r="AU116" s="19" t="s">
        <v>80</v>
      </c>
    </row>
    <row r="117" s="2" customFormat="1" ht="33" customHeight="1">
      <c r="A117" s="40"/>
      <c r="B117" s="41"/>
      <c r="C117" s="206" t="s">
        <v>252</v>
      </c>
      <c r="D117" s="206" t="s">
        <v>160</v>
      </c>
      <c r="E117" s="207" t="s">
        <v>3602</v>
      </c>
      <c r="F117" s="208" t="s">
        <v>3603</v>
      </c>
      <c r="G117" s="209" t="s">
        <v>1194</v>
      </c>
      <c r="H117" s="210">
        <v>1</v>
      </c>
      <c r="I117" s="211"/>
      <c r="J117" s="212">
        <f>ROUND(I117*H117,2)</f>
        <v>0</v>
      </c>
      <c r="K117" s="208" t="s">
        <v>164</v>
      </c>
      <c r="L117" s="46"/>
      <c r="M117" s="213" t="s">
        <v>19</v>
      </c>
      <c r="N117" s="214" t="s">
        <v>41</v>
      </c>
      <c r="O117" s="86"/>
      <c r="P117" s="215">
        <f>O117*H117</f>
        <v>0</v>
      </c>
      <c r="Q117" s="215">
        <v>0.0049843582000000004</v>
      </c>
      <c r="R117" s="215">
        <f>Q117*H117</f>
        <v>0.0049843582000000004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266</v>
      </c>
      <c r="AT117" s="217" t="s">
        <v>160</v>
      </c>
      <c r="AU117" s="217" t="s">
        <v>80</v>
      </c>
      <c r="AY117" s="19" t="s">
        <v>158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78</v>
      </c>
      <c r="BK117" s="218">
        <f>ROUND(I117*H117,2)</f>
        <v>0</v>
      </c>
      <c r="BL117" s="19" t="s">
        <v>266</v>
      </c>
      <c r="BM117" s="217" t="s">
        <v>3604</v>
      </c>
    </row>
    <row r="118" s="2" customFormat="1">
      <c r="A118" s="40"/>
      <c r="B118" s="41"/>
      <c r="C118" s="42"/>
      <c r="D118" s="219" t="s">
        <v>167</v>
      </c>
      <c r="E118" s="42"/>
      <c r="F118" s="220" t="s">
        <v>3605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167</v>
      </c>
      <c r="AU118" s="19" t="s">
        <v>80</v>
      </c>
    </row>
    <row r="119" s="2" customFormat="1" ht="16.5" customHeight="1">
      <c r="A119" s="40"/>
      <c r="B119" s="41"/>
      <c r="C119" s="206" t="s">
        <v>260</v>
      </c>
      <c r="D119" s="206" t="s">
        <v>160</v>
      </c>
      <c r="E119" s="207" t="s">
        <v>3606</v>
      </c>
      <c r="F119" s="208" t="s">
        <v>3607</v>
      </c>
      <c r="G119" s="209" t="s">
        <v>1194</v>
      </c>
      <c r="H119" s="210">
        <v>1</v>
      </c>
      <c r="I119" s="211"/>
      <c r="J119" s="212">
        <f>ROUND(I119*H119,2)</f>
        <v>0</v>
      </c>
      <c r="K119" s="208" t="s">
        <v>164</v>
      </c>
      <c r="L119" s="46"/>
      <c r="M119" s="213" t="s">
        <v>19</v>
      </c>
      <c r="N119" s="214" t="s">
        <v>41</v>
      </c>
      <c r="O119" s="86"/>
      <c r="P119" s="215">
        <f>O119*H119</f>
        <v>0</v>
      </c>
      <c r="Q119" s="215">
        <v>0.19420000000000001</v>
      </c>
      <c r="R119" s="215">
        <f>Q119*H119</f>
        <v>0.19420000000000001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266</v>
      </c>
      <c r="AT119" s="217" t="s">
        <v>160</v>
      </c>
      <c r="AU119" s="217" t="s">
        <v>80</v>
      </c>
      <c r="AY119" s="19" t="s">
        <v>158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78</v>
      </c>
      <c r="BK119" s="218">
        <f>ROUND(I119*H119,2)</f>
        <v>0</v>
      </c>
      <c r="BL119" s="19" t="s">
        <v>266</v>
      </c>
      <c r="BM119" s="217" t="s">
        <v>3608</v>
      </c>
    </row>
    <row r="120" s="2" customFormat="1">
      <c r="A120" s="40"/>
      <c r="B120" s="41"/>
      <c r="C120" s="42"/>
      <c r="D120" s="219" t="s">
        <v>167</v>
      </c>
      <c r="E120" s="42"/>
      <c r="F120" s="220" t="s">
        <v>3609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167</v>
      </c>
      <c r="AU120" s="19" t="s">
        <v>80</v>
      </c>
    </row>
    <row r="121" s="2" customFormat="1">
      <c r="A121" s="40"/>
      <c r="B121" s="41"/>
      <c r="C121" s="42"/>
      <c r="D121" s="226" t="s">
        <v>2421</v>
      </c>
      <c r="E121" s="42"/>
      <c r="F121" s="270" t="s">
        <v>3610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2421</v>
      </c>
      <c r="AU121" s="19" t="s">
        <v>80</v>
      </c>
    </row>
    <row r="122" s="2" customFormat="1" ht="24.15" customHeight="1">
      <c r="A122" s="40"/>
      <c r="B122" s="41"/>
      <c r="C122" s="206" t="s">
        <v>266</v>
      </c>
      <c r="D122" s="206" t="s">
        <v>160</v>
      </c>
      <c r="E122" s="207" t="s">
        <v>3611</v>
      </c>
      <c r="F122" s="208" t="s">
        <v>3612</v>
      </c>
      <c r="G122" s="209" t="s">
        <v>1194</v>
      </c>
      <c r="H122" s="210">
        <v>1</v>
      </c>
      <c r="I122" s="211"/>
      <c r="J122" s="212">
        <f>ROUND(I122*H122,2)</f>
        <v>0</v>
      </c>
      <c r="K122" s="208" t="s">
        <v>164</v>
      </c>
      <c r="L122" s="46"/>
      <c r="M122" s="213" t="s">
        <v>19</v>
      </c>
      <c r="N122" s="214" t="s">
        <v>41</v>
      </c>
      <c r="O122" s="86"/>
      <c r="P122" s="215">
        <f>O122*H122</f>
        <v>0</v>
      </c>
      <c r="Q122" s="215">
        <v>0.034000000000000002</v>
      </c>
      <c r="R122" s="215">
        <f>Q122*H122</f>
        <v>0.034000000000000002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266</v>
      </c>
      <c r="AT122" s="217" t="s">
        <v>160</v>
      </c>
      <c r="AU122" s="217" t="s">
        <v>80</v>
      </c>
      <c r="AY122" s="19" t="s">
        <v>158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266</v>
      </c>
      <c r="BM122" s="217" t="s">
        <v>3613</v>
      </c>
    </row>
    <row r="123" s="2" customFormat="1">
      <c r="A123" s="40"/>
      <c r="B123" s="41"/>
      <c r="C123" s="42"/>
      <c r="D123" s="219" t="s">
        <v>167</v>
      </c>
      <c r="E123" s="42"/>
      <c r="F123" s="220" t="s">
        <v>3614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167</v>
      </c>
      <c r="AU123" s="19" t="s">
        <v>80</v>
      </c>
    </row>
    <row r="124" s="2" customFormat="1">
      <c r="A124" s="40"/>
      <c r="B124" s="41"/>
      <c r="C124" s="42"/>
      <c r="D124" s="226" t="s">
        <v>2421</v>
      </c>
      <c r="E124" s="42"/>
      <c r="F124" s="270" t="s">
        <v>3615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2421</v>
      </c>
      <c r="AU124" s="19" t="s">
        <v>80</v>
      </c>
    </row>
    <row r="125" s="2" customFormat="1" ht="24.15" customHeight="1">
      <c r="A125" s="40"/>
      <c r="B125" s="41"/>
      <c r="C125" s="206" t="s">
        <v>273</v>
      </c>
      <c r="D125" s="206" t="s">
        <v>160</v>
      </c>
      <c r="E125" s="207" t="s">
        <v>3616</v>
      </c>
      <c r="F125" s="208" t="s">
        <v>3617</v>
      </c>
      <c r="G125" s="209" t="s">
        <v>236</v>
      </c>
      <c r="H125" s="210">
        <v>0.39800000000000002</v>
      </c>
      <c r="I125" s="211"/>
      <c r="J125" s="212">
        <f>ROUND(I125*H125,2)</f>
        <v>0</v>
      </c>
      <c r="K125" s="208" t="s">
        <v>164</v>
      </c>
      <c r="L125" s="46"/>
      <c r="M125" s="213" t="s">
        <v>19</v>
      </c>
      <c r="N125" s="214" t="s">
        <v>41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266</v>
      </c>
      <c r="AT125" s="217" t="s">
        <v>160</v>
      </c>
      <c r="AU125" s="217" t="s">
        <v>80</v>
      </c>
      <c r="AY125" s="19" t="s">
        <v>158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78</v>
      </c>
      <c r="BK125" s="218">
        <f>ROUND(I125*H125,2)</f>
        <v>0</v>
      </c>
      <c r="BL125" s="19" t="s">
        <v>266</v>
      </c>
      <c r="BM125" s="217" t="s">
        <v>3618</v>
      </c>
    </row>
    <row r="126" s="2" customFormat="1">
      <c r="A126" s="40"/>
      <c r="B126" s="41"/>
      <c r="C126" s="42"/>
      <c r="D126" s="219" t="s">
        <v>167</v>
      </c>
      <c r="E126" s="42"/>
      <c r="F126" s="220" t="s">
        <v>3619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167</v>
      </c>
      <c r="AU126" s="19" t="s">
        <v>80</v>
      </c>
    </row>
    <row r="127" s="12" customFormat="1" ht="22.8" customHeight="1">
      <c r="A127" s="12"/>
      <c r="B127" s="190"/>
      <c r="C127" s="191"/>
      <c r="D127" s="192" t="s">
        <v>69</v>
      </c>
      <c r="E127" s="204" t="s">
        <v>1247</v>
      </c>
      <c r="F127" s="204" t="s">
        <v>1248</v>
      </c>
      <c r="G127" s="191"/>
      <c r="H127" s="191"/>
      <c r="I127" s="194"/>
      <c r="J127" s="205">
        <f>BK127</f>
        <v>0</v>
      </c>
      <c r="K127" s="191"/>
      <c r="L127" s="196"/>
      <c r="M127" s="197"/>
      <c r="N127" s="198"/>
      <c r="O127" s="198"/>
      <c r="P127" s="199">
        <f>SUM(P128:P152)</f>
        <v>0</v>
      </c>
      <c r="Q127" s="198"/>
      <c r="R127" s="199">
        <f>SUM(R128:R152)</f>
        <v>0.25164398999999998</v>
      </c>
      <c r="S127" s="198"/>
      <c r="T127" s="200">
        <f>SUM(T128:T152)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1" t="s">
        <v>80</v>
      </c>
      <c r="AT127" s="202" t="s">
        <v>69</v>
      </c>
      <c r="AU127" s="202" t="s">
        <v>78</v>
      </c>
      <c r="AY127" s="201" t="s">
        <v>158</v>
      </c>
      <c r="BK127" s="203">
        <f>SUM(BK128:BK152)</f>
        <v>0</v>
      </c>
    </row>
    <row r="128" s="2" customFormat="1" ht="16.5" customHeight="1">
      <c r="A128" s="40"/>
      <c r="B128" s="41"/>
      <c r="C128" s="206" t="s">
        <v>278</v>
      </c>
      <c r="D128" s="206" t="s">
        <v>160</v>
      </c>
      <c r="E128" s="207" t="s">
        <v>3620</v>
      </c>
      <c r="F128" s="208" t="s">
        <v>3621</v>
      </c>
      <c r="G128" s="209" t="s">
        <v>249</v>
      </c>
      <c r="H128" s="210">
        <v>350</v>
      </c>
      <c r="I128" s="211"/>
      <c r="J128" s="212">
        <f>ROUND(I128*H128,2)</f>
        <v>0</v>
      </c>
      <c r="K128" s="208" t="s">
        <v>164</v>
      </c>
      <c r="L128" s="46"/>
      <c r="M128" s="213" t="s">
        <v>19</v>
      </c>
      <c r="N128" s="214" t="s">
        <v>41</v>
      </c>
      <c r="O128" s="86"/>
      <c r="P128" s="215">
        <f>O128*H128</f>
        <v>0</v>
      </c>
      <c r="Q128" s="215">
        <v>0.00046274</v>
      </c>
      <c r="R128" s="215">
        <f>Q128*H128</f>
        <v>0.16195899999999999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266</v>
      </c>
      <c r="AT128" s="217" t="s">
        <v>160</v>
      </c>
      <c r="AU128" s="217" t="s">
        <v>80</v>
      </c>
      <c r="AY128" s="19" t="s">
        <v>158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78</v>
      </c>
      <c r="BK128" s="218">
        <f>ROUND(I128*H128,2)</f>
        <v>0</v>
      </c>
      <c r="BL128" s="19" t="s">
        <v>266</v>
      </c>
      <c r="BM128" s="217" t="s">
        <v>3622</v>
      </c>
    </row>
    <row r="129" s="2" customFormat="1">
      <c r="A129" s="40"/>
      <c r="B129" s="41"/>
      <c r="C129" s="42"/>
      <c r="D129" s="219" t="s">
        <v>167</v>
      </c>
      <c r="E129" s="42"/>
      <c r="F129" s="220" t="s">
        <v>3623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167</v>
      </c>
      <c r="AU129" s="19" t="s">
        <v>80</v>
      </c>
    </row>
    <row r="130" s="2" customFormat="1" ht="16.5" customHeight="1">
      <c r="A130" s="40"/>
      <c r="B130" s="41"/>
      <c r="C130" s="206" t="s">
        <v>282</v>
      </c>
      <c r="D130" s="206" t="s">
        <v>160</v>
      </c>
      <c r="E130" s="207" t="s">
        <v>3624</v>
      </c>
      <c r="F130" s="208" t="s">
        <v>3625</v>
      </c>
      <c r="G130" s="209" t="s">
        <v>249</v>
      </c>
      <c r="H130" s="210">
        <v>33</v>
      </c>
      <c r="I130" s="211"/>
      <c r="J130" s="212">
        <f>ROUND(I130*H130,2)</f>
        <v>0</v>
      </c>
      <c r="K130" s="208" t="s">
        <v>164</v>
      </c>
      <c r="L130" s="46"/>
      <c r="M130" s="213" t="s">
        <v>19</v>
      </c>
      <c r="N130" s="214" t="s">
        <v>41</v>
      </c>
      <c r="O130" s="86"/>
      <c r="P130" s="215">
        <f>O130*H130</f>
        <v>0</v>
      </c>
      <c r="Q130" s="215">
        <v>0.00057323499999999996</v>
      </c>
      <c r="R130" s="215">
        <f>Q130*H130</f>
        <v>0.018916754999999997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266</v>
      </c>
      <c r="AT130" s="217" t="s">
        <v>160</v>
      </c>
      <c r="AU130" s="217" t="s">
        <v>80</v>
      </c>
      <c r="AY130" s="19" t="s">
        <v>158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78</v>
      </c>
      <c r="BK130" s="218">
        <f>ROUND(I130*H130,2)</f>
        <v>0</v>
      </c>
      <c r="BL130" s="19" t="s">
        <v>266</v>
      </c>
      <c r="BM130" s="217" t="s">
        <v>3626</v>
      </c>
    </row>
    <row r="131" s="2" customFormat="1">
      <c r="A131" s="40"/>
      <c r="B131" s="41"/>
      <c r="C131" s="42"/>
      <c r="D131" s="219" t="s">
        <v>167</v>
      </c>
      <c r="E131" s="42"/>
      <c r="F131" s="220" t="s">
        <v>3627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167</v>
      </c>
      <c r="AU131" s="19" t="s">
        <v>80</v>
      </c>
    </row>
    <row r="132" s="2" customFormat="1" ht="16.5" customHeight="1">
      <c r="A132" s="40"/>
      <c r="B132" s="41"/>
      <c r="C132" s="206" t="s">
        <v>99</v>
      </c>
      <c r="D132" s="206" t="s">
        <v>160</v>
      </c>
      <c r="E132" s="207" t="s">
        <v>3628</v>
      </c>
      <c r="F132" s="208" t="s">
        <v>3629</v>
      </c>
      <c r="G132" s="209" t="s">
        <v>249</v>
      </c>
      <c r="H132" s="210">
        <v>25</v>
      </c>
      <c r="I132" s="211"/>
      <c r="J132" s="212">
        <f>ROUND(I132*H132,2)</f>
        <v>0</v>
      </c>
      <c r="K132" s="208" t="s">
        <v>164</v>
      </c>
      <c r="L132" s="46"/>
      <c r="M132" s="213" t="s">
        <v>19</v>
      </c>
      <c r="N132" s="214" t="s">
        <v>41</v>
      </c>
      <c r="O132" s="86"/>
      <c r="P132" s="215">
        <f>O132*H132</f>
        <v>0</v>
      </c>
      <c r="Q132" s="215">
        <v>0.00072428499999999997</v>
      </c>
      <c r="R132" s="215">
        <f>Q132*H132</f>
        <v>0.018107124999999998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266</v>
      </c>
      <c r="AT132" s="217" t="s">
        <v>160</v>
      </c>
      <c r="AU132" s="217" t="s">
        <v>80</v>
      </c>
      <c r="AY132" s="19" t="s">
        <v>158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266</v>
      </c>
      <c r="BM132" s="217" t="s">
        <v>3630</v>
      </c>
    </row>
    <row r="133" s="2" customFormat="1">
      <c r="A133" s="40"/>
      <c r="B133" s="41"/>
      <c r="C133" s="42"/>
      <c r="D133" s="219" t="s">
        <v>167</v>
      </c>
      <c r="E133" s="42"/>
      <c r="F133" s="220" t="s">
        <v>3631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167</v>
      </c>
      <c r="AU133" s="19" t="s">
        <v>80</v>
      </c>
    </row>
    <row r="134" s="2" customFormat="1" ht="16.5" customHeight="1">
      <c r="A134" s="40"/>
      <c r="B134" s="41"/>
      <c r="C134" s="206" t="s">
        <v>7</v>
      </c>
      <c r="D134" s="206" t="s">
        <v>160</v>
      </c>
      <c r="E134" s="207" t="s">
        <v>3632</v>
      </c>
      <c r="F134" s="208" t="s">
        <v>3633</v>
      </c>
      <c r="G134" s="209" t="s">
        <v>249</v>
      </c>
      <c r="H134" s="210">
        <v>29</v>
      </c>
      <c r="I134" s="211"/>
      <c r="J134" s="212">
        <f>ROUND(I134*H134,2)</f>
        <v>0</v>
      </c>
      <c r="K134" s="208" t="s">
        <v>164</v>
      </c>
      <c r="L134" s="46"/>
      <c r="M134" s="213" t="s">
        <v>19</v>
      </c>
      <c r="N134" s="214" t="s">
        <v>41</v>
      </c>
      <c r="O134" s="86"/>
      <c r="P134" s="215">
        <f>O134*H134</f>
        <v>0</v>
      </c>
      <c r="Q134" s="215">
        <v>0.0012614200000000001</v>
      </c>
      <c r="R134" s="215">
        <f>Q134*H134</f>
        <v>0.036581180000000005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266</v>
      </c>
      <c r="AT134" s="217" t="s">
        <v>160</v>
      </c>
      <c r="AU134" s="217" t="s">
        <v>80</v>
      </c>
      <c r="AY134" s="19" t="s">
        <v>158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266</v>
      </c>
      <c r="BM134" s="217" t="s">
        <v>3634</v>
      </c>
    </row>
    <row r="135" s="2" customFormat="1">
      <c r="A135" s="40"/>
      <c r="B135" s="41"/>
      <c r="C135" s="42"/>
      <c r="D135" s="219" t="s">
        <v>167</v>
      </c>
      <c r="E135" s="42"/>
      <c r="F135" s="220" t="s">
        <v>3635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167</v>
      </c>
      <c r="AU135" s="19" t="s">
        <v>80</v>
      </c>
    </row>
    <row r="136" s="2" customFormat="1" ht="16.5" customHeight="1">
      <c r="A136" s="40"/>
      <c r="B136" s="41"/>
      <c r="C136" s="206" t="s">
        <v>299</v>
      </c>
      <c r="D136" s="206" t="s">
        <v>160</v>
      </c>
      <c r="E136" s="207" t="s">
        <v>3636</v>
      </c>
      <c r="F136" s="208" t="s">
        <v>3637</v>
      </c>
      <c r="G136" s="209" t="s">
        <v>249</v>
      </c>
      <c r="H136" s="210">
        <v>8</v>
      </c>
      <c r="I136" s="211"/>
      <c r="J136" s="212">
        <f>ROUND(I136*H136,2)</f>
        <v>0</v>
      </c>
      <c r="K136" s="208" t="s">
        <v>164</v>
      </c>
      <c r="L136" s="46"/>
      <c r="M136" s="213" t="s">
        <v>19</v>
      </c>
      <c r="N136" s="214" t="s">
        <v>41</v>
      </c>
      <c r="O136" s="86"/>
      <c r="P136" s="215">
        <f>O136*H136</f>
        <v>0</v>
      </c>
      <c r="Q136" s="215">
        <v>0.0015846149999999999</v>
      </c>
      <c r="R136" s="215">
        <f>Q136*H136</f>
        <v>0.01267692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266</v>
      </c>
      <c r="AT136" s="217" t="s">
        <v>160</v>
      </c>
      <c r="AU136" s="217" t="s">
        <v>80</v>
      </c>
      <c r="AY136" s="19" t="s">
        <v>158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78</v>
      </c>
      <c r="BK136" s="218">
        <f>ROUND(I136*H136,2)</f>
        <v>0</v>
      </c>
      <c r="BL136" s="19" t="s">
        <v>266</v>
      </c>
      <c r="BM136" s="217" t="s">
        <v>3638</v>
      </c>
    </row>
    <row r="137" s="2" customFormat="1">
      <c r="A137" s="40"/>
      <c r="B137" s="41"/>
      <c r="C137" s="42"/>
      <c r="D137" s="219" t="s">
        <v>167</v>
      </c>
      <c r="E137" s="42"/>
      <c r="F137" s="220" t="s">
        <v>3639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167</v>
      </c>
      <c r="AU137" s="19" t="s">
        <v>80</v>
      </c>
    </row>
    <row r="138" s="2" customFormat="1" ht="16.5" customHeight="1">
      <c r="A138" s="40"/>
      <c r="B138" s="41"/>
      <c r="C138" s="206" t="s">
        <v>304</v>
      </c>
      <c r="D138" s="206" t="s">
        <v>160</v>
      </c>
      <c r="E138" s="207" t="s">
        <v>3640</v>
      </c>
      <c r="F138" s="208" t="s">
        <v>3641</v>
      </c>
      <c r="G138" s="209" t="s">
        <v>369</v>
      </c>
      <c r="H138" s="210">
        <v>10</v>
      </c>
      <c r="I138" s="211"/>
      <c r="J138" s="212">
        <f>ROUND(I138*H138,2)</f>
        <v>0</v>
      </c>
      <c r="K138" s="208" t="s">
        <v>164</v>
      </c>
      <c r="L138" s="46"/>
      <c r="M138" s="213" t="s">
        <v>19</v>
      </c>
      <c r="N138" s="214" t="s">
        <v>41</v>
      </c>
      <c r="O138" s="86"/>
      <c r="P138" s="215">
        <f>O138*H138</f>
        <v>0</v>
      </c>
      <c r="Q138" s="215">
        <v>0.0001105</v>
      </c>
      <c r="R138" s="215">
        <f>Q138*H138</f>
        <v>0.0011050000000000001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266</v>
      </c>
      <c r="AT138" s="217" t="s">
        <v>160</v>
      </c>
      <c r="AU138" s="217" t="s">
        <v>80</v>
      </c>
      <c r="AY138" s="19" t="s">
        <v>158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78</v>
      </c>
      <c r="BK138" s="218">
        <f>ROUND(I138*H138,2)</f>
        <v>0</v>
      </c>
      <c r="BL138" s="19" t="s">
        <v>266</v>
      </c>
      <c r="BM138" s="217" t="s">
        <v>3642</v>
      </c>
    </row>
    <row r="139" s="2" customFormat="1">
      <c r="A139" s="40"/>
      <c r="B139" s="41"/>
      <c r="C139" s="42"/>
      <c r="D139" s="219" t="s">
        <v>167</v>
      </c>
      <c r="E139" s="42"/>
      <c r="F139" s="220" t="s">
        <v>3643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167</v>
      </c>
      <c r="AU139" s="19" t="s">
        <v>80</v>
      </c>
    </row>
    <row r="140" s="2" customFormat="1" ht="16.5" customHeight="1">
      <c r="A140" s="40"/>
      <c r="B140" s="41"/>
      <c r="C140" s="206" t="s">
        <v>312</v>
      </c>
      <c r="D140" s="206" t="s">
        <v>160</v>
      </c>
      <c r="E140" s="207" t="s">
        <v>3644</v>
      </c>
      <c r="F140" s="208" t="s">
        <v>3645</v>
      </c>
      <c r="G140" s="209" t="s">
        <v>369</v>
      </c>
      <c r="H140" s="210">
        <v>3</v>
      </c>
      <c r="I140" s="211"/>
      <c r="J140" s="212">
        <f>ROUND(I140*H140,2)</f>
        <v>0</v>
      </c>
      <c r="K140" s="208" t="s">
        <v>164</v>
      </c>
      <c r="L140" s="46"/>
      <c r="M140" s="213" t="s">
        <v>19</v>
      </c>
      <c r="N140" s="214" t="s">
        <v>41</v>
      </c>
      <c r="O140" s="86"/>
      <c r="P140" s="215">
        <f>O140*H140</f>
        <v>0</v>
      </c>
      <c r="Q140" s="215">
        <v>0.00015547</v>
      </c>
      <c r="R140" s="215">
        <f>Q140*H140</f>
        <v>0.00046641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266</v>
      </c>
      <c r="AT140" s="217" t="s">
        <v>160</v>
      </c>
      <c r="AU140" s="217" t="s">
        <v>80</v>
      </c>
      <c r="AY140" s="19" t="s">
        <v>158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78</v>
      </c>
      <c r="BK140" s="218">
        <f>ROUND(I140*H140,2)</f>
        <v>0</v>
      </c>
      <c r="BL140" s="19" t="s">
        <v>266</v>
      </c>
      <c r="BM140" s="217" t="s">
        <v>3646</v>
      </c>
    </row>
    <row r="141" s="2" customFormat="1">
      <c r="A141" s="40"/>
      <c r="B141" s="41"/>
      <c r="C141" s="42"/>
      <c r="D141" s="219" t="s">
        <v>167</v>
      </c>
      <c r="E141" s="42"/>
      <c r="F141" s="220" t="s">
        <v>3647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167</v>
      </c>
      <c r="AU141" s="19" t="s">
        <v>80</v>
      </c>
    </row>
    <row r="142" s="2" customFormat="1" ht="16.5" customHeight="1">
      <c r="A142" s="40"/>
      <c r="B142" s="41"/>
      <c r="C142" s="206" t="s">
        <v>319</v>
      </c>
      <c r="D142" s="206" t="s">
        <v>160</v>
      </c>
      <c r="E142" s="207" t="s">
        <v>3648</v>
      </c>
      <c r="F142" s="208" t="s">
        <v>3649</v>
      </c>
      <c r="G142" s="209" t="s">
        <v>369</v>
      </c>
      <c r="H142" s="210">
        <v>2</v>
      </c>
      <c r="I142" s="211"/>
      <c r="J142" s="212">
        <f>ROUND(I142*H142,2)</f>
        <v>0</v>
      </c>
      <c r="K142" s="208" t="s">
        <v>164</v>
      </c>
      <c r="L142" s="46"/>
      <c r="M142" s="213" t="s">
        <v>19</v>
      </c>
      <c r="N142" s="214" t="s">
        <v>41</v>
      </c>
      <c r="O142" s="86"/>
      <c r="P142" s="215">
        <f>O142*H142</f>
        <v>0</v>
      </c>
      <c r="Q142" s="215">
        <v>0.00023955999999999999</v>
      </c>
      <c r="R142" s="215">
        <f>Q142*H142</f>
        <v>0.00047911999999999998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266</v>
      </c>
      <c r="AT142" s="217" t="s">
        <v>160</v>
      </c>
      <c r="AU142" s="217" t="s">
        <v>80</v>
      </c>
      <c r="AY142" s="19" t="s">
        <v>158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266</v>
      </c>
      <c r="BM142" s="217" t="s">
        <v>3650</v>
      </c>
    </row>
    <row r="143" s="2" customFormat="1">
      <c r="A143" s="40"/>
      <c r="B143" s="41"/>
      <c r="C143" s="42"/>
      <c r="D143" s="219" t="s">
        <v>167</v>
      </c>
      <c r="E143" s="42"/>
      <c r="F143" s="220" t="s">
        <v>3651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167</v>
      </c>
      <c r="AU143" s="19" t="s">
        <v>80</v>
      </c>
    </row>
    <row r="144" s="2" customFormat="1" ht="16.5" customHeight="1">
      <c r="A144" s="40"/>
      <c r="B144" s="41"/>
      <c r="C144" s="206" t="s">
        <v>326</v>
      </c>
      <c r="D144" s="206" t="s">
        <v>160</v>
      </c>
      <c r="E144" s="207" t="s">
        <v>3652</v>
      </c>
      <c r="F144" s="208" t="s">
        <v>3653</v>
      </c>
      <c r="G144" s="209" t="s">
        <v>369</v>
      </c>
      <c r="H144" s="210">
        <v>2</v>
      </c>
      <c r="I144" s="211"/>
      <c r="J144" s="212">
        <f>ROUND(I144*H144,2)</f>
        <v>0</v>
      </c>
      <c r="K144" s="208" t="s">
        <v>164</v>
      </c>
      <c r="L144" s="46"/>
      <c r="M144" s="213" t="s">
        <v>19</v>
      </c>
      <c r="N144" s="214" t="s">
        <v>41</v>
      </c>
      <c r="O144" s="86"/>
      <c r="P144" s="215">
        <f>O144*H144</f>
        <v>0</v>
      </c>
      <c r="Q144" s="215">
        <v>0.00036348000000000001</v>
      </c>
      <c r="R144" s="215">
        <f>Q144*H144</f>
        <v>0.00072696000000000002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266</v>
      </c>
      <c r="AT144" s="217" t="s">
        <v>160</v>
      </c>
      <c r="AU144" s="217" t="s">
        <v>80</v>
      </c>
      <c r="AY144" s="19" t="s">
        <v>158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266</v>
      </c>
      <c r="BM144" s="217" t="s">
        <v>3654</v>
      </c>
    </row>
    <row r="145" s="2" customFormat="1">
      <c r="A145" s="40"/>
      <c r="B145" s="41"/>
      <c r="C145" s="42"/>
      <c r="D145" s="219" t="s">
        <v>167</v>
      </c>
      <c r="E145" s="42"/>
      <c r="F145" s="220" t="s">
        <v>3655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167</v>
      </c>
      <c r="AU145" s="19" t="s">
        <v>80</v>
      </c>
    </row>
    <row r="146" s="2" customFormat="1" ht="16.5" customHeight="1">
      <c r="A146" s="40"/>
      <c r="B146" s="41"/>
      <c r="C146" s="206" t="s">
        <v>331</v>
      </c>
      <c r="D146" s="206" t="s">
        <v>160</v>
      </c>
      <c r="E146" s="207" t="s">
        <v>3656</v>
      </c>
      <c r="F146" s="208" t="s">
        <v>3657</v>
      </c>
      <c r="G146" s="209" t="s">
        <v>369</v>
      </c>
      <c r="H146" s="210">
        <v>1</v>
      </c>
      <c r="I146" s="211"/>
      <c r="J146" s="212">
        <f>ROUND(I146*H146,2)</f>
        <v>0</v>
      </c>
      <c r="K146" s="208" t="s">
        <v>164</v>
      </c>
      <c r="L146" s="46"/>
      <c r="M146" s="213" t="s">
        <v>19</v>
      </c>
      <c r="N146" s="214" t="s">
        <v>41</v>
      </c>
      <c r="O146" s="86"/>
      <c r="P146" s="215">
        <f>O146*H146</f>
        <v>0</v>
      </c>
      <c r="Q146" s="215">
        <v>0.00062551999999999996</v>
      </c>
      <c r="R146" s="215">
        <f>Q146*H146</f>
        <v>0.00062551999999999996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266</v>
      </c>
      <c r="AT146" s="217" t="s">
        <v>160</v>
      </c>
      <c r="AU146" s="217" t="s">
        <v>80</v>
      </c>
      <c r="AY146" s="19" t="s">
        <v>158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78</v>
      </c>
      <c r="BK146" s="218">
        <f>ROUND(I146*H146,2)</f>
        <v>0</v>
      </c>
      <c r="BL146" s="19" t="s">
        <v>266</v>
      </c>
      <c r="BM146" s="217" t="s">
        <v>3658</v>
      </c>
    </row>
    <row r="147" s="2" customFormat="1">
      <c r="A147" s="40"/>
      <c r="B147" s="41"/>
      <c r="C147" s="42"/>
      <c r="D147" s="219" t="s">
        <v>167</v>
      </c>
      <c r="E147" s="42"/>
      <c r="F147" s="220" t="s">
        <v>3659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167</v>
      </c>
      <c r="AU147" s="19" t="s">
        <v>80</v>
      </c>
    </row>
    <row r="148" s="2" customFormat="1" ht="16.5" customHeight="1">
      <c r="A148" s="40"/>
      <c r="B148" s="41"/>
      <c r="C148" s="206" t="s">
        <v>337</v>
      </c>
      <c r="D148" s="206" t="s">
        <v>160</v>
      </c>
      <c r="E148" s="207" t="s">
        <v>3660</v>
      </c>
      <c r="F148" s="208" t="s">
        <v>3661</v>
      </c>
      <c r="G148" s="209" t="s">
        <v>249</v>
      </c>
      <c r="H148" s="210">
        <v>455</v>
      </c>
      <c r="I148" s="211"/>
      <c r="J148" s="212">
        <f>ROUND(I148*H148,2)</f>
        <v>0</v>
      </c>
      <c r="K148" s="208" t="s">
        <v>164</v>
      </c>
      <c r="L148" s="46"/>
      <c r="M148" s="213" t="s">
        <v>19</v>
      </c>
      <c r="N148" s="214" t="s">
        <v>41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266</v>
      </c>
      <c r="AT148" s="217" t="s">
        <v>160</v>
      </c>
      <c r="AU148" s="217" t="s">
        <v>80</v>
      </c>
      <c r="AY148" s="19" t="s">
        <v>158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266</v>
      </c>
      <c r="BM148" s="217" t="s">
        <v>3662</v>
      </c>
    </row>
    <row r="149" s="2" customFormat="1">
      <c r="A149" s="40"/>
      <c r="B149" s="41"/>
      <c r="C149" s="42"/>
      <c r="D149" s="219" t="s">
        <v>167</v>
      </c>
      <c r="E149" s="42"/>
      <c r="F149" s="220" t="s">
        <v>3663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167</v>
      </c>
      <c r="AU149" s="19" t="s">
        <v>80</v>
      </c>
    </row>
    <row r="150" s="14" customFormat="1">
      <c r="A150" s="14"/>
      <c r="B150" s="235"/>
      <c r="C150" s="236"/>
      <c r="D150" s="226" t="s">
        <v>169</v>
      </c>
      <c r="E150" s="237" t="s">
        <v>19</v>
      </c>
      <c r="F150" s="238" t="s">
        <v>3664</v>
      </c>
      <c r="G150" s="236"/>
      <c r="H150" s="239">
        <v>455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5" t="s">
        <v>169</v>
      </c>
      <c r="AU150" s="245" t="s">
        <v>80</v>
      </c>
      <c r="AV150" s="14" t="s">
        <v>80</v>
      </c>
      <c r="AW150" s="14" t="s">
        <v>32</v>
      </c>
      <c r="AX150" s="14" t="s">
        <v>78</v>
      </c>
      <c r="AY150" s="245" t="s">
        <v>158</v>
      </c>
    </row>
    <row r="151" s="2" customFormat="1" ht="24.15" customHeight="1">
      <c r="A151" s="40"/>
      <c r="B151" s="41"/>
      <c r="C151" s="206" t="s">
        <v>342</v>
      </c>
      <c r="D151" s="206" t="s">
        <v>160</v>
      </c>
      <c r="E151" s="207" t="s">
        <v>3665</v>
      </c>
      <c r="F151" s="208" t="s">
        <v>3666</v>
      </c>
      <c r="G151" s="209" t="s">
        <v>236</v>
      </c>
      <c r="H151" s="210">
        <v>0.252</v>
      </c>
      <c r="I151" s="211"/>
      <c r="J151" s="212">
        <f>ROUND(I151*H151,2)</f>
        <v>0</v>
      </c>
      <c r="K151" s="208" t="s">
        <v>164</v>
      </c>
      <c r="L151" s="46"/>
      <c r="M151" s="213" t="s">
        <v>19</v>
      </c>
      <c r="N151" s="214" t="s">
        <v>41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266</v>
      </c>
      <c r="AT151" s="217" t="s">
        <v>160</v>
      </c>
      <c r="AU151" s="217" t="s">
        <v>80</v>
      </c>
      <c r="AY151" s="19" t="s">
        <v>158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78</v>
      </c>
      <c r="BK151" s="218">
        <f>ROUND(I151*H151,2)</f>
        <v>0</v>
      </c>
      <c r="BL151" s="19" t="s">
        <v>266</v>
      </c>
      <c r="BM151" s="217" t="s">
        <v>3667</v>
      </c>
    </row>
    <row r="152" s="2" customFormat="1">
      <c r="A152" s="40"/>
      <c r="B152" s="41"/>
      <c r="C152" s="42"/>
      <c r="D152" s="219" t="s">
        <v>167</v>
      </c>
      <c r="E152" s="42"/>
      <c r="F152" s="220" t="s">
        <v>3668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167</v>
      </c>
      <c r="AU152" s="19" t="s">
        <v>80</v>
      </c>
    </row>
    <row r="153" s="12" customFormat="1" ht="22.8" customHeight="1">
      <c r="A153" s="12"/>
      <c r="B153" s="190"/>
      <c r="C153" s="191"/>
      <c r="D153" s="192" t="s">
        <v>69</v>
      </c>
      <c r="E153" s="204" t="s">
        <v>3669</v>
      </c>
      <c r="F153" s="204" t="s">
        <v>3670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SUM(P154:P188)</f>
        <v>0</v>
      </c>
      <c r="Q153" s="198"/>
      <c r="R153" s="199">
        <f>SUM(R154:R188)</f>
        <v>0.070856971500000018</v>
      </c>
      <c r="S153" s="198"/>
      <c r="T153" s="200">
        <f>SUM(T154:T188)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80</v>
      </c>
      <c r="AT153" s="202" t="s">
        <v>69</v>
      </c>
      <c r="AU153" s="202" t="s">
        <v>78</v>
      </c>
      <c r="AY153" s="201" t="s">
        <v>158</v>
      </c>
      <c r="BK153" s="203">
        <f>SUM(BK154:BK188)</f>
        <v>0</v>
      </c>
    </row>
    <row r="154" s="2" customFormat="1" ht="16.5" customHeight="1">
      <c r="A154" s="40"/>
      <c r="B154" s="41"/>
      <c r="C154" s="206" t="s">
        <v>348</v>
      </c>
      <c r="D154" s="206" t="s">
        <v>160</v>
      </c>
      <c r="E154" s="207" t="s">
        <v>3671</v>
      </c>
      <c r="F154" s="208" t="s">
        <v>3672</v>
      </c>
      <c r="G154" s="209" t="s">
        <v>369</v>
      </c>
      <c r="H154" s="210">
        <v>129</v>
      </c>
      <c r="I154" s="211"/>
      <c r="J154" s="212">
        <f>ROUND(I154*H154,2)</f>
        <v>0</v>
      </c>
      <c r="K154" s="208" t="s">
        <v>164</v>
      </c>
      <c r="L154" s="46"/>
      <c r="M154" s="213" t="s">
        <v>19</v>
      </c>
      <c r="N154" s="214" t="s">
        <v>41</v>
      </c>
      <c r="O154" s="86"/>
      <c r="P154" s="215">
        <f>O154*H154</f>
        <v>0</v>
      </c>
      <c r="Q154" s="215">
        <v>9.1387799999999999E-05</v>
      </c>
      <c r="R154" s="215">
        <f>Q154*H154</f>
        <v>0.0117890262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266</v>
      </c>
      <c r="AT154" s="217" t="s">
        <v>160</v>
      </c>
      <c r="AU154" s="217" t="s">
        <v>80</v>
      </c>
      <c r="AY154" s="19" t="s">
        <v>158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266</v>
      </c>
      <c r="BM154" s="217" t="s">
        <v>3673</v>
      </c>
    </row>
    <row r="155" s="2" customFormat="1">
      <c r="A155" s="40"/>
      <c r="B155" s="41"/>
      <c r="C155" s="42"/>
      <c r="D155" s="219" t="s">
        <v>167</v>
      </c>
      <c r="E155" s="42"/>
      <c r="F155" s="220" t="s">
        <v>3674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167</v>
      </c>
      <c r="AU155" s="19" t="s">
        <v>80</v>
      </c>
    </row>
    <row r="156" s="2" customFormat="1" ht="16.5" customHeight="1">
      <c r="A156" s="40"/>
      <c r="B156" s="41"/>
      <c r="C156" s="257" t="s">
        <v>355</v>
      </c>
      <c r="D156" s="257" t="s">
        <v>261</v>
      </c>
      <c r="E156" s="258" t="s">
        <v>3675</v>
      </c>
      <c r="F156" s="259" t="s">
        <v>3676</v>
      </c>
      <c r="G156" s="260" t="s">
        <v>369</v>
      </c>
      <c r="H156" s="261">
        <v>16</v>
      </c>
      <c r="I156" s="262"/>
      <c r="J156" s="263">
        <f>ROUND(I156*H156,2)</f>
        <v>0</v>
      </c>
      <c r="K156" s="259" t="s">
        <v>307</v>
      </c>
      <c r="L156" s="264"/>
      <c r="M156" s="265" t="s">
        <v>19</v>
      </c>
      <c r="N156" s="266" t="s">
        <v>41</v>
      </c>
      <c r="O156" s="86"/>
      <c r="P156" s="215">
        <f>O156*H156</f>
        <v>0</v>
      </c>
      <c r="Q156" s="215">
        <v>0.00019000000000000001</v>
      </c>
      <c r="R156" s="215">
        <f>Q156*H156</f>
        <v>0.0030400000000000002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360</v>
      </c>
      <c r="AT156" s="217" t="s">
        <v>261</v>
      </c>
      <c r="AU156" s="217" t="s">
        <v>80</v>
      </c>
      <c r="AY156" s="19" t="s">
        <v>158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266</v>
      </c>
      <c r="BM156" s="217" t="s">
        <v>3677</v>
      </c>
    </row>
    <row r="157" s="2" customFormat="1" ht="16.5" customHeight="1">
      <c r="A157" s="40"/>
      <c r="B157" s="41"/>
      <c r="C157" s="257" t="s">
        <v>360</v>
      </c>
      <c r="D157" s="257" t="s">
        <v>261</v>
      </c>
      <c r="E157" s="258" t="s">
        <v>3678</v>
      </c>
      <c r="F157" s="259" t="s">
        <v>3679</v>
      </c>
      <c r="G157" s="260" t="s">
        <v>369</v>
      </c>
      <c r="H157" s="261">
        <v>35</v>
      </c>
      <c r="I157" s="262"/>
      <c r="J157" s="263">
        <f>ROUND(I157*H157,2)</f>
        <v>0</v>
      </c>
      <c r="K157" s="259" t="s">
        <v>164</v>
      </c>
      <c r="L157" s="264"/>
      <c r="M157" s="265" t="s">
        <v>19</v>
      </c>
      <c r="N157" s="266" t="s">
        <v>41</v>
      </c>
      <c r="O157" s="86"/>
      <c r="P157" s="215">
        <f>O157*H157</f>
        <v>0</v>
      </c>
      <c r="Q157" s="215">
        <v>0.00019000000000000001</v>
      </c>
      <c r="R157" s="215">
        <f>Q157*H157</f>
        <v>0.0066500000000000005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360</v>
      </c>
      <c r="AT157" s="217" t="s">
        <v>261</v>
      </c>
      <c r="AU157" s="217" t="s">
        <v>80</v>
      </c>
      <c r="AY157" s="19" t="s">
        <v>158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78</v>
      </c>
      <c r="BK157" s="218">
        <f>ROUND(I157*H157,2)</f>
        <v>0</v>
      </c>
      <c r="BL157" s="19" t="s">
        <v>266</v>
      </c>
      <c r="BM157" s="217" t="s">
        <v>3680</v>
      </c>
    </row>
    <row r="158" s="2" customFormat="1" ht="16.5" customHeight="1">
      <c r="A158" s="40"/>
      <c r="B158" s="41"/>
      <c r="C158" s="257" t="s">
        <v>366</v>
      </c>
      <c r="D158" s="257" t="s">
        <v>261</v>
      </c>
      <c r="E158" s="258" t="s">
        <v>3681</v>
      </c>
      <c r="F158" s="259" t="s">
        <v>3682</v>
      </c>
      <c r="G158" s="260" t="s">
        <v>369</v>
      </c>
      <c r="H158" s="261">
        <v>70</v>
      </c>
      <c r="I158" s="262"/>
      <c r="J158" s="263">
        <f>ROUND(I158*H158,2)</f>
        <v>0</v>
      </c>
      <c r="K158" s="259" t="s">
        <v>307</v>
      </c>
      <c r="L158" s="264"/>
      <c r="M158" s="265" t="s">
        <v>19</v>
      </c>
      <c r="N158" s="266" t="s">
        <v>41</v>
      </c>
      <c r="O158" s="86"/>
      <c r="P158" s="215">
        <f>O158*H158</f>
        <v>0</v>
      </c>
      <c r="Q158" s="215">
        <v>0.00010000000000000001</v>
      </c>
      <c r="R158" s="215">
        <f>Q158*H158</f>
        <v>0.0070000000000000001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360</v>
      </c>
      <c r="AT158" s="217" t="s">
        <v>261</v>
      </c>
      <c r="AU158" s="217" t="s">
        <v>80</v>
      </c>
      <c r="AY158" s="19" t="s">
        <v>158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266</v>
      </c>
      <c r="BM158" s="217" t="s">
        <v>3683</v>
      </c>
    </row>
    <row r="159" s="2" customFormat="1" ht="16.5" customHeight="1">
      <c r="A159" s="40"/>
      <c r="B159" s="41"/>
      <c r="C159" s="257" t="s">
        <v>372</v>
      </c>
      <c r="D159" s="257" t="s">
        <v>261</v>
      </c>
      <c r="E159" s="258" t="s">
        <v>3684</v>
      </c>
      <c r="F159" s="259" t="s">
        <v>3685</v>
      </c>
      <c r="G159" s="260" t="s">
        <v>369</v>
      </c>
      <c r="H159" s="261">
        <v>8</v>
      </c>
      <c r="I159" s="262"/>
      <c r="J159" s="263">
        <f>ROUND(I159*H159,2)</f>
        <v>0</v>
      </c>
      <c r="K159" s="259" t="s">
        <v>164</v>
      </c>
      <c r="L159" s="264"/>
      <c r="M159" s="265" t="s">
        <v>19</v>
      </c>
      <c r="N159" s="266" t="s">
        <v>41</v>
      </c>
      <c r="O159" s="86"/>
      <c r="P159" s="215">
        <f>O159*H159</f>
        <v>0</v>
      </c>
      <c r="Q159" s="215">
        <v>0.00014999999999999999</v>
      </c>
      <c r="R159" s="215">
        <f>Q159*H159</f>
        <v>0.0011999999999999999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360</v>
      </c>
      <c r="AT159" s="217" t="s">
        <v>261</v>
      </c>
      <c r="AU159" s="217" t="s">
        <v>80</v>
      </c>
      <c r="AY159" s="19" t="s">
        <v>158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78</v>
      </c>
      <c r="BK159" s="218">
        <f>ROUND(I159*H159,2)</f>
        <v>0</v>
      </c>
      <c r="BL159" s="19" t="s">
        <v>266</v>
      </c>
      <c r="BM159" s="217" t="s">
        <v>3686</v>
      </c>
    </row>
    <row r="160" s="2" customFormat="1" ht="16.5" customHeight="1">
      <c r="A160" s="40"/>
      <c r="B160" s="41"/>
      <c r="C160" s="206" t="s">
        <v>387</v>
      </c>
      <c r="D160" s="206" t="s">
        <v>160</v>
      </c>
      <c r="E160" s="207" t="s">
        <v>3687</v>
      </c>
      <c r="F160" s="208" t="s">
        <v>3688</v>
      </c>
      <c r="G160" s="209" t="s">
        <v>369</v>
      </c>
      <c r="H160" s="210">
        <v>9</v>
      </c>
      <c r="I160" s="211"/>
      <c r="J160" s="212">
        <f>ROUND(I160*H160,2)</f>
        <v>0</v>
      </c>
      <c r="K160" s="208" t="s">
        <v>164</v>
      </c>
      <c r="L160" s="46"/>
      <c r="M160" s="213" t="s">
        <v>19</v>
      </c>
      <c r="N160" s="214" t="s">
        <v>41</v>
      </c>
      <c r="O160" s="86"/>
      <c r="P160" s="215">
        <f>O160*H160</f>
        <v>0</v>
      </c>
      <c r="Q160" s="215">
        <v>9.1387799999999999E-05</v>
      </c>
      <c r="R160" s="215">
        <f>Q160*H160</f>
        <v>0.00082249020000000001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266</v>
      </c>
      <c r="AT160" s="217" t="s">
        <v>160</v>
      </c>
      <c r="AU160" s="217" t="s">
        <v>80</v>
      </c>
      <c r="AY160" s="19" t="s">
        <v>158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78</v>
      </c>
      <c r="BK160" s="218">
        <f>ROUND(I160*H160,2)</f>
        <v>0</v>
      </c>
      <c r="BL160" s="19" t="s">
        <v>266</v>
      </c>
      <c r="BM160" s="217" t="s">
        <v>3689</v>
      </c>
    </row>
    <row r="161" s="2" customFormat="1">
      <c r="A161" s="40"/>
      <c r="B161" s="41"/>
      <c r="C161" s="42"/>
      <c r="D161" s="219" t="s">
        <v>167</v>
      </c>
      <c r="E161" s="42"/>
      <c r="F161" s="220" t="s">
        <v>3690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167</v>
      </c>
      <c r="AU161" s="19" t="s">
        <v>80</v>
      </c>
    </row>
    <row r="162" s="2" customFormat="1" ht="16.5" customHeight="1">
      <c r="A162" s="40"/>
      <c r="B162" s="41"/>
      <c r="C162" s="257" t="s">
        <v>397</v>
      </c>
      <c r="D162" s="257" t="s">
        <v>261</v>
      </c>
      <c r="E162" s="258" t="s">
        <v>3691</v>
      </c>
      <c r="F162" s="259" t="s">
        <v>3692</v>
      </c>
      <c r="G162" s="260" t="s">
        <v>369</v>
      </c>
      <c r="H162" s="261">
        <v>2</v>
      </c>
      <c r="I162" s="262"/>
      <c r="J162" s="263">
        <f>ROUND(I162*H162,2)</f>
        <v>0</v>
      </c>
      <c r="K162" s="259" t="s">
        <v>164</v>
      </c>
      <c r="L162" s="264"/>
      <c r="M162" s="265" t="s">
        <v>19</v>
      </c>
      <c r="N162" s="266" t="s">
        <v>41</v>
      </c>
      <c r="O162" s="86"/>
      <c r="P162" s="215">
        <f>O162*H162</f>
        <v>0</v>
      </c>
      <c r="Q162" s="215">
        <v>0.00032000000000000003</v>
      </c>
      <c r="R162" s="215">
        <f>Q162*H162</f>
        <v>0.00064000000000000005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360</v>
      </c>
      <c r="AT162" s="217" t="s">
        <v>261</v>
      </c>
      <c r="AU162" s="217" t="s">
        <v>80</v>
      </c>
      <c r="AY162" s="19" t="s">
        <v>158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78</v>
      </c>
      <c r="BK162" s="218">
        <f>ROUND(I162*H162,2)</f>
        <v>0</v>
      </c>
      <c r="BL162" s="19" t="s">
        <v>266</v>
      </c>
      <c r="BM162" s="217" t="s">
        <v>3693</v>
      </c>
    </row>
    <row r="163" s="2" customFormat="1" ht="16.5" customHeight="1">
      <c r="A163" s="40"/>
      <c r="B163" s="41"/>
      <c r="C163" s="257" t="s">
        <v>404</v>
      </c>
      <c r="D163" s="257" t="s">
        <v>261</v>
      </c>
      <c r="E163" s="258" t="s">
        <v>3694</v>
      </c>
      <c r="F163" s="259" t="s">
        <v>3695</v>
      </c>
      <c r="G163" s="260" t="s">
        <v>369</v>
      </c>
      <c r="H163" s="261">
        <v>2</v>
      </c>
      <c r="I163" s="262"/>
      <c r="J163" s="263">
        <f>ROUND(I163*H163,2)</f>
        <v>0</v>
      </c>
      <c r="K163" s="259" t="s">
        <v>164</v>
      </c>
      <c r="L163" s="264"/>
      <c r="M163" s="265" t="s">
        <v>19</v>
      </c>
      <c r="N163" s="266" t="s">
        <v>41</v>
      </c>
      <c r="O163" s="86"/>
      <c r="P163" s="215">
        <f>O163*H163</f>
        <v>0</v>
      </c>
      <c r="Q163" s="215">
        <v>0.00054000000000000001</v>
      </c>
      <c r="R163" s="215">
        <f>Q163*H163</f>
        <v>0.00108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360</v>
      </c>
      <c r="AT163" s="217" t="s">
        <v>261</v>
      </c>
      <c r="AU163" s="217" t="s">
        <v>80</v>
      </c>
      <c r="AY163" s="19" t="s">
        <v>158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78</v>
      </c>
      <c r="BK163" s="218">
        <f>ROUND(I163*H163,2)</f>
        <v>0</v>
      </c>
      <c r="BL163" s="19" t="s">
        <v>266</v>
      </c>
      <c r="BM163" s="217" t="s">
        <v>3696</v>
      </c>
    </row>
    <row r="164" s="2" customFormat="1" ht="16.5" customHeight="1">
      <c r="A164" s="40"/>
      <c r="B164" s="41"/>
      <c r="C164" s="257" t="s">
        <v>172</v>
      </c>
      <c r="D164" s="257" t="s">
        <v>261</v>
      </c>
      <c r="E164" s="258" t="s">
        <v>3697</v>
      </c>
      <c r="F164" s="259" t="s">
        <v>3698</v>
      </c>
      <c r="G164" s="260" t="s">
        <v>369</v>
      </c>
      <c r="H164" s="261">
        <v>1</v>
      </c>
      <c r="I164" s="262"/>
      <c r="J164" s="263">
        <f>ROUND(I164*H164,2)</f>
        <v>0</v>
      </c>
      <c r="K164" s="259" t="s">
        <v>164</v>
      </c>
      <c r="L164" s="264"/>
      <c r="M164" s="265" t="s">
        <v>19</v>
      </c>
      <c r="N164" s="266" t="s">
        <v>41</v>
      </c>
      <c r="O164" s="86"/>
      <c r="P164" s="215">
        <f>O164*H164</f>
        <v>0</v>
      </c>
      <c r="Q164" s="215">
        <v>0.00054000000000000001</v>
      </c>
      <c r="R164" s="215">
        <f>Q164*H164</f>
        <v>0.00054000000000000001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360</v>
      </c>
      <c r="AT164" s="217" t="s">
        <v>261</v>
      </c>
      <c r="AU164" s="217" t="s">
        <v>80</v>
      </c>
      <c r="AY164" s="19" t="s">
        <v>158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266</v>
      </c>
      <c r="BM164" s="217" t="s">
        <v>3699</v>
      </c>
    </row>
    <row r="165" s="2" customFormat="1" ht="16.5" customHeight="1">
      <c r="A165" s="40"/>
      <c r="B165" s="41"/>
      <c r="C165" s="257" t="s">
        <v>420</v>
      </c>
      <c r="D165" s="257" t="s">
        <v>261</v>
      </c>
      <c r="E165" s="258" t="s">
        <v>3700</v>
      </c>
      <c r="F165" s="259" t="s">
        <v>3701</v>
      </c>
      <c r="G165" s="260" t="s">
        <v>369</v>
      </c>
      <c r="H165" s="261">
        <v>4</v>
      </c>
      <c r="I165" s="262"/>
      <c r="J165" s="263">
        <f>ROUND(I165*H165,2)</f>
        <v>0</v>
      </c>
      <c r="K165" s="259" t="s">
        <v>164</v>
      </c>
      <c r="L165" s="264"/>
      <c r="M165" s="265" t="s">
        <v>19</v>
      </c>
      <c r="N165" s="266" t="s">
        <v>41</v>
      </c>
      <c r="O165" s="86"/>
      <c r="P165" s="215">
        <f>O165*H165</f>
        <v>0</v>
      </c>
      <c r="Q165" s="215">
        <v>0.00024000000000000001</v>
      </c>
      <c r="R165" s="215">
        <f>Q165*H165</f>
        <v>0.00096000000000000002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360</v>
      </c>
      <c r="AT165" s="217" t="s">
        <v>261</v>
      </c>
      <c r="AU165" s="217" t="s">
        <v>80</v>
      </c>
      <c r="AY165" s="19" t="s">
        <v>158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78</v>
      </c>
      <c r="BK165" s="218">
        <f>ROUND(I165*H165,2)</f>
        <v>0</v>
      </c>
      <c r="BL165" s="19" t="s">
        <v>266</v>
      </c>
      <c r="BM165" s="217" t="s">
        <v>3702</v>
      </c>
    </row>
    <row r="166" s="2" customFormat="1" ht="16.5" customHeight="1">
      <c r="A166" s="40"/>
      <c r="B166" s="41"/>
      <c r="C166" s="206" t="s">
        <v>199</v>
      </c>
      <c r="D166" s="206" t="s">
        <v>160</v>
      </c>
      <c r="E166" s="207" t="s">
        <v>3703</v>
      </c>
      <c r="F166" s="208" t="s">
        <v>3704</v>
      </c>
      <c r="G166" s="209" t="s">
        <v>369</v>
      </c>
      <c r="H166" s="210">
        <v>5</v>
      </c>
      <c r="I166" s="211"/>
      <c r="J166" s="212">
        <f>ROUND(I166*H166,2)</f>
        <v>0</v>
      </c>
      <c r="K166" s="208" t="s">
        <v>164</v>
      </c>
      <c r="L166" s="46"/>
      <c r="M166" s="213" t="s">
        <v>19</v>
      </c>
      <c r="N166" s="214" t="s">
        <v>41</v>
      </c>
      <c r="O166" s="86"/>
      <c r="P166" s="215">
        <f>O166*H166</f>
        <v>0</v>
      </c>
      <c r="Q166" s="215">
        <v>9.7387799999999996E-05</v>
      </c>
      <c r="R166" s="215">
        <f>Q166*H166</f>
        <v>0.00048693899999999998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266</v>
      </c>
      <c r="AT166" s="217" t="s">
        <v>160</v>
      </c>
      <c r="AU166" s="217" t="s">
        <v>80</v>
      </c>
      <c r="AY166" s="19" t="s">
        <v>158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78</v>
      </c>
      <c r="BK166" s="218">
        <f>ROUND(I166*H166,2)</f>
        <v>0</v>
      </c>
      <c r="BL166" s="19" t="s">
        <v>266</v>
      </c>
      <c r="BM166" s="217" t="s">
        <v>3705</v>
      </c>
    </row>
    <row r="167" s="2" customFormat="1">
      <c r="A167" s="40"/>
      <c r="B167" s="41"/>
      <c r="C167" s="42"/>
      <c r="D167" s="219" t="s">
        <v>167</v>
      </c>
      <c r="E167" s="42"/>
      <c r="F167" s="220" t="s">
        <v>3706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167</v>
      </c>
      <c r="AU167" s="19" t="s">
        <v>80</v>
      </c>
    </row>
    <row r="168" s="2" customFormat="1" ht="16.5" customHeight="1">
      <c r="A168" s="40"/>
      <c r="B168" s="41"/>
      <c r="C168" s="257" t="s">
        <v>435</v>
      </c>
      <c r="D168" s="257" t="s">
        <v>261</v>
      </c>
      <c r="E168" s="258" t="s">
        <v>3707</v>
      </c>
      <c r="F168" s="259" t="s">
        <v>3708</v>
      </c>
      <c r="G168" s="260" t="s">
        <v>369</v>
      </c>
      <c r="H168" s="261">
        <v>5</v>
      </c>
      <c r="I168" s="262"/>
      <c r="J168" s="263">
        <f>ROUND(I168*H168,2)</f>
        <v>0</v>
      </c>
      <c r="K168" s="259" t="s">
        <v>164</v>
      </c>
      <c r="L168" s="264"/>
      <c r="M168" s="265" t="s">
        <v>19</v>
      </c>
      <c r="N168" s="266" t="s">
        <v>41</v>
      </c>
      <c r="O168" s="86"/>
      <c r="P168" s="215">
        <f>O168*H168</f>
        <v>0</v>
      </c>
      <c r="Q168" s="215">
        <v>0.00052999999999999998</v>
      </c>
      <c r="R168" s="215">
        <f>Q168*H168</f>
        <v>0.00265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360</v>
      </c>
      <c r="AT168" s="217" t="s">
        <v>261</v>
      </c>
      <c r="AU168" s="217" t="s">
        <v>80</v>
      </c>
      <c r="AY168" s="19" t="s">
        <v>158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266</v>
      </c>
      <c r="BM168" s="217" t="s">
        <v>3709</v>
      </c>
    </row>
    <row r="169" s="2" customFormat="1" ht="16.5" customHeight="1">
      <c r="A169" s="40"/>
      <c r="B169" s="41"/>
      <c r="C169" s="206" t="s">
        <v>441</v>
      </c>
      <c r="D169" s="206" t="s">
        <v>160</v>
      </c>
      <c r="E169" s="207" t="s">
        <v>3710</v>
      </c>
      <c r="F169" s="208" t="s">
        <v>3711</v>
      </c>
      <c r="G169" s="209" t="s">
        <v>369</v>
      </c>
      <c r="H169" s="210">
        <v>12</v>
      </c>
      <c r="I169" s="211"/>
      <c r="J169" s="212">
        <f>ROUND(I169*H169,2)</f>
        <v>0</v>
      </c>
      <c r="K169" s="208" t="s">
        <v>164</v>
      </c>
      <c r="L169" s="46"/>
      <c r="M169" s="213" t="s">
        <v>19</v>
      </c>
      <c r="N169" s="214" t="s">
        <v>41</v>
      </c>
      <c r="O169" s="86"/>
      <c r="P169" s="215">
        <f>O169*H169</f>
        <v>0</v>
      </c>
      <c r="Q169" s="215">
        <v>0.00010338780000000001</v>
      </c>
      <c r="R169" s="215">
        <f>Q169*H169</f>
        <v>0.0012406536000000002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266</v>
      </c>
      <c r="AT169" s="217" t="s">
        <v>160</v>
      </c>
      <c r="AU169" s="217" t="s">
        <v>80</v>
      </c>
      <c r="AY169" s="19" t="s">
        <v>158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78</v>
      </c>
      <c r="BK169" s="218">
        <f>ROUND(I169*H169,2)</f>
        <v>0</v>
      </c>
      <c r="BL169" s="19" t="s">
        <v>266</v>
      </c>
      <c r="BM169" s="217" t="s">
        <v>3712</v>
      </c>
    </row>
    <row r="170" s="2" customFormat="1">
      <c r="A170" s="40"/>
      <c r="B170" s="41"/>
      <c r="C170" s="42"/>
      <c r="D170" s="219" t="s">
        <v>167</v>
      </c>
      <c r="E170" s="42"/>
      <c r="F170" s="220" t="s">
        <v>3713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167</v>
      </c>
      <c r="AU170" s="19" t="s">
        <v>80</v>
      </c>
    </row>
    <row r="171" s="2" customFormat="1" ht="16.5" customHeight="1">
      <c r="A171" s="40"/>
      <c r="B171" s="41"/>
      <c r="C171" s="257" t="s">
        <v>447</v>
      </c>
      <c r="D171" s="257" t="s">
        <v>261</v>
      </c>
      <c r="E171" s="258" t="s">
        <v>3714</v>
      </c>
      <c r="F171" s="259" t="s">
        <v>3715</v>
      </c>
      <c r="G171" s="260" t="s">
        <v>369</v>
      </c>
      <c r="H171" s="261">
        <v>2</v>
      </c>
      <c r="I171" s="262"/>
      <c r="J171" s="263">
        <f>ROUND(I171*H171,2)</f>
        <v>0</v>
      </c>
      <c r="K171" s="259" t="s">
        <v>164</v>
      </c>
      <c r="L171" s="264"/>
      <c r="M171" s="265" t="s">
        <v>19</v>
      </c>
      <c r="N171" s="266" t="s">
        <v>41</v>
      </c>
      <c r="O171" s="86"/>
      <c r="P171" s="215">
        <f>O171*H171</f>
        <v>0</v>
      </c>
      <c r="Q171" s="215">
        <v>0.00054000000000000001</v>
      </c>
      <c r="R171" s="215">
        <f>Q171*H171</f>
        <v>0.00108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360</v>
      </c>
      <c r="AT171" s="217" t="s">
        <v>261</v>
      </c>
      <c r="AU171" s="217" t="s">
        <v>80</v>
      </c>
      <c r="AY171" s="19" t="s">
        <v>158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266</v>
      </c>
      <c r="BM171" s="217" t="s">
        <v>3716</v>
      </c>
    </row>
    <row r="172" s="2" customFormat="1" ht="16.5" customHeight="1">
      <c r="A172" s="40"/>
      <c r="B172" s="41"/>
      <c r="C172" s="257" t="s">
        <v>452</v>
      </c>
      <c r="D172" s="257" t="s">
        <v>261</v>
      </c>
      <c r="E172" s="258" t="s">
        <v>3717</v>
      </c>
      <c r="F172" s="259" t="s">
        <v>3718</v>
      </c>
      <c r="G172" s="260" t="s">
        <v>369</v>
      </c>
      <c r="H172" s="261">
        <v>8</v>
      </c>
      <c r="I172" s="262"/>
      <c r="J172" s="263">
        <f>ROUND(I172*H172,2)</f>
        <v>0</v>
      </c>
      <c r="K172" s="259" t="s">
        <v>164</v>
      </c>
      <c r="L172" s="264"/>
      <c r="M172" s="265" t="s">
        <v>19</v>
      </c>
      <c r="N172" s="266" t="s">
        <v>41</v>
      </c>
      <c r="O172" s="86"/>
      <c r="P172" s="215">
        <f>O172*H172</f>
        <v>0</v>
      </c>
      <c r="Q172" s="215">
        <v>0.00073999999999999999</v>
      </c>
      <c r="R172" s="215">
        <f>Q172*H172</f>
        <v>0.0059199999999999999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360</v>
      </c>
      <c r="AT172" s="217" t="s">
        <v>261</v>
      </c>
      <c r="AU172" s="217" t="s">
        <v>80</v>
      </c>
      <c r="AY172" s="19" t="s">
        <v>158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266</v>
      </c>
      <c r="BM172" s="217" t="s">
        <v>3719</v>
      </c>
    </row>
    <row r="173" s="2" customFormat="1" ht="16.5" customHeight="1">
      <c r="A173" s="40"/>
      <c r="B173" s="41"/>
      <c r="C173" s="257" t="s">
        <v>457</v>
      </c>
      <c r="D173" s="257" t="s">
        <v>261</v>
      </c>
      <c r="E173" s="258" t="s">
        <v>3720</v>
      </c>
      <c r="F173" s="259" t="s">
        <v>3721</v>
      </c>
      <c r="G173" s="260" t="s">
        <v>369</v>
      </c>
      <c r="H173" s="261">
        <v>1</v>
      </c>
      <c r="I173" s="262"/>
      <c r="J173" s="263">
        <f>ROUND(I173*H173,2)</f>
        <v>0</v>
      </c>
      <c r="K173" s="259" t="s">
        <v>164</v>
      </c>
      <c r="L173" s="264"/>
      <c r="M173" s="265" t="s">
        <v>19</v>
      </c>
      <c r="N173" s="266" t="s">
        <v>41</v>
      </c>
      <c r="O173" s="86"/>
      <c r="P173" s="215">
        <f>O173*H173</f>
        <v>0</v>
      </c>
      <c r="Q173" s="215">
        <v>0.0011299999999999999</v>
      </c>
      <c r="R173" s="215">
        <f>Q173*H173</f>
        <v>0.0011299999999999999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360</v>
      </c>
      <c r="AT173" s="217" t="s">
        <v>261</v>
      </c>
      <c r="AU173" s="217" t="s">
        <v>80</v>
      </c>
      <c r="AY173" s="19" t="s">
        <v>158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78</v>
      </c>
      <c r="BK173" s="218">
        <f>ROUND(I173*H173,2)</f>
        <v>0</v>
      </c>
      <c r="BL173" s="19" t="s">
        <v>266</v>
      </c>
      <c r="BM173" s="217" t="s">
        <v>3722</v>
      </c>
    </row>
    <row r="174" s="2" customFormat="1" ht="16.5" customHeight="1">
      <c r="A174" s="40"/>
      <c r="B174" s="41"/>
      <c r="C174" s="257" t="s">
        <v>465</v>
      </c>
      <c r="D174" s="257" t="s">
        <v>261</v>
      </c>
      <c r="E174" s="258" t="s">
        <v>3723</v>
      </c>
      <c r="F174" s="259" t="s">
        <v>3724</v>
      </c>
      <c r="G174" s="260" t="s">
        <v>369</v>
      </c>
      <c r="H174" s="261">
        <v>1</v>
      </c>
      <c r="I174" s="262"/>
      <c r="J174" s="263">
        <f>ROUND(I174*H174,2)</f>
        <v>0</v>
      </c>
      <c r="K174" s="259" t="s">
        <v>164</v>
      </c>
      <c r="L174" s="264"/>
      <c r="M174" s="265" t="s">
        <v>19</v>
      </c>
      <c r="N174" s="266" t="s">
        <v>41</v>
      </c>
      <c r="O174" s="86"/>
      <c r="P174" s="215">
        <f>O174*H174</f>
        <v>0</v>
      </c>
      <c r="Q174" s="215">
        <v>0.0018400000000000001</v>
      </c>
      <c r="R174" s="215">
        <f>Q174*H174</f>
        <v>0.0018400000000000001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360</v>
      </c>
      <c r="AT174" s="217" t="s">
        <v>261</v>
      </c>
      <c r="AU174" s="217" t="s">
        <v>80</v>
      </c>
      <c r="AY174" s="19" t="s">
        <v>158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78</v>
      </c>
      <c r="BK174" s="218">
        <f>ROUND(I174*H174,2)</f>
        <v>0</v>
      </c>
      <c r="BL174" s="19" t="s">
        <v>266</v>
      </c>
      <c r="BM174" s="217" t="s">
        <v>3725</v>
      </c>
    </row>
    <row r="175" s="2" customFormat="1" ht="16.5" customHeight="1">
      <c r="A175" s="40"/>
      <c r="B175" s="41"/>
      <c r="C175" s="206" t="s">
        <v>472</v>
      </c>
      <c r="D175" s="206" t="s">
        <v>160</v>
      </c>
      <c r="E175" s="207" t="s">
        <v>3726</v>
      </c>
      <c r="F175" s="208" t="s">
        <v>3727</v>
      </c>
      <c r="G175" s="209" t="s">
        <v>1194</v>
      </c>
      <c r="H175" s="210">
        <v>1</v>
      </c>
      <c r="I175" s="211"/>
      <c r="J175" s="212">
        <f>ROUND(I175*H175,2)</f>
        <v>0</v>
      </c>
      <c r="K175" s="208" t="s">
        <v>164</v>
      </c>
      <c r="L175" s="46"/>
      <c r="M175" s="213" t="s">
        <v>19</v>
      </c>
      <c r="N175" s="214" t="s">
        <v>41</v>
      </c>
      <c r="O175" s="86"/>
      <c r="P175" s="215">
        <f>O175*H175</f>
        <v>0</v>
      </c>
      <c r="Q175" s="215">
        <v>0.0082901625</v>
      </c>
      <c r="R175" s="215">
        <f>Q175*H175</f>
        <v>0.0082901625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266</v>
      </c>
      <c r="AT175" s="217" t="s">
        <v>160</v>
      </c>
      <c r="AU175" s="217" t="s">
        <v>80</v>
      </c>
      <c r="AY175" s="19" t="s">
        <v>158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78</v>
      </c>
      <c r="BK175" s="218">
        <f>ROUND(I175*H175,2)</f>
        <v>0</v>
      </c>
      <c r="BL175" s="19" t="s">
        <v>266</v>
      </c>
      <c r="BM175" s="217" t="s">
        <v>3728</v>
      </c>
    </row>
    <row r="176" s="2" customFormat="1">
      <c r="A176" s="40"/>
      <c r="B176" s="41"/>
      <c r="C176" s="42"/>
      <c r="D176" s="219" t="s">
        <v>167</v>
      </c>
      <c r="E176" s="42"/>
      <c r="F176" s="220" t="s">
        <v>3729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167</v>
      </c>
      <c r="AU176" s="19" t="s">
        <v>80</v>
      </c>
    </row>
    <row r="177" s="2" customFormat="1" ht="24.15" customHeight="1">
      <c r="A177" s="40"/>
      <c r="B177" s="41"/>
      <c r="C177" s="206" t="s">
        <v>479</v>
      </c>
      <c r="D177" s="206" t="s">
        <v>160</v>
      </c>
      <c r="E177" s="207" t="s">
        <v>3730</v>
      </c>
      <c r="F177" s="208" t="s">
        <v>3731</v>
      </c>
      <c r="G177" s="209" t="s">
        <v>369</v>
      </c>
      <c r="H177" s="210">
        <v>12</v>
      </c>
      <c r="I177" s="211"/>
      <c r="J177" s="212">
        <f>ROUND(I177*H177,2)</f>
        <v>0</v>
      </c>
      <c r="K177" s="208" t="s">
        <v>164</v>
      </c>
      <c r="L177" s="46"/>
      <c r="M177" s="213" t="s">
        <v>19</v>
      </c>
      <c r="N177" s="214" t="s">
        <v>41</v>
      </c>
      <c r="O177" s="86"/>
      <c r="P177" s="215">
        <f>O177*H177</f>
        <v>0</v>
      </c>
      <c r="Q177" s="215">
        <v>0.00013999999999999999</v>
      </c>
      <c r="R177" s="215">
        <f>Q177*H177</f>
        <v>0.0016799999999999999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266</v>
      </c>
      <c r="AT177" s="217" t="s">
        <v>160</v>
      </c>
      <c r="AU177" s="217" t="s">
        <v>80</v>
      </c>
      <c r="AY177" s="19" t="s">
        <v>158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78</v>
      </c>
      <c r="BK177" s="218">
        <f>ROUND(I177*H177,2)</f>
        <v>0</v>
      </c>
      <c r="BL177" s="19" t="s">
        <v>266</v>
      </c>
      <c r="BM177" s="217" t="s">
        <v>3732</v>
      </c>
    </row>
    <row r="178" s="2" customFormat="1">
      <c r="A178" s="40"/>
      <c r="B178" s="41"/>
      <c r="C178" s="42"/>
      <c r="D178" s="219" t="s">
        <v>167</v>
      </c>
      <c r="E178" s="42"/>
      <c r="F178" s="220" t="s">
        <v>3733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167</v>
      </c>
      <c r="AU178" s="19" t="s">
        <v>80</v>
      </c>
    </row>
    <row r="179" s="2" customFormat="1" ht="24.15" customHeight="1">
      <c r="A179" s="40"/>
      <c r="B179" s="41"/>
      <c r="C179" s="206" t="s">
        <v>485</v>
      </c>
      <c r="D179" s="206" t="s">
        <v>160</v>
      </c>
      <c r="E179" s="207" t="s">
        <v>3734</v>
      </c>
      <c r="F179" s="208" t="s">
        <v>3735</v>
      </c>
      <c r="G179" s="209" t="s">
        <v>369</v>
      </c>
      <c r="H179" s="210">
        <v>23</v>
      </c>
      <c r="I179" s="211"/>
      <c r="J179" s="212">
        <f>ROUND(I179*H179,2)</f>
        <v>0</v>
      </c>
      <c r="K179" s="208" t="s">
        <v>164</v>
      </c>
      <c r="L179" s="46"/>
      <c r="M179" s="213" t="s">
        <v>19</v>
      </c>
      <c r="N179" s="214" t="s">
        <v>41</v>
      </c>
      <c r="O179" s="86"/>
      <c r="P179" s="215">
        <f>O179*H179</f>
        <v>0</v>
      </c>
      <c r="Q179" s="215">
        <v>0.00013999999999999999</v>
      </c>
      <c r="R179" s="215">
        <f>Q179*H179</f>
        <v>0.0032199999999999998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266</v>
      </c>
      <c r="AT179" s="217" t="s">
        <v>160</v>
      </c>
      <c r="AU179" s="217" t="s">
        <v>80</v>
      </c>
      <c r="AY179" s="19" t="s">
        <v>158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78</v>
      </c>
      <c r="BK179" s="218">
        <f>ROUND(I179*H179,2)</f>
        <v>0</v>
      </c>
      <c r="BL179" s="19" t="s">
        <v>266</v>
      </c>
      <c r="BM179" s="217" t="s">
        <v>3736</v>
      </c>
    </row>
    <row r="180" s="2" customFormat="1">
      <c r="A180" s="40"/>
      <c r="B180" s="41"/>
      <c r="C180" s="42"/>
      <c r="D180" s="219" t="s">
        <v>167</v>
      </c>
      <c r="E180" s="42"/>
      <c r="F180" s="220" t="s">
        <v>3737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167</v>
      </c>
      <c r="AU180" s="19" t="s">
        <v>80</v>
      </c>
    </row>
    <row r="181" s="2" customFormat="1" ht="21.75" customHeight="1">
      <c r="A181" s="40"/>
      <c r="B181" s="41"/>
      <c r="C181" s="206" t="s">
        <v>493</v>
      </c>
      <c r="D181" s="206" t="s">
        <v>160</v>
      </c>
      <c r="E181" s="207" t="s">
        <v>3738</v>
      </c>
      <c r="F181" s="208" t="s">
        <v>3739</v>
      </c>
      <c r="G181" s="209" t="s">
        <v>369</v>
      </c>
      <c r="H181" s="210">
        <v>1</v>
      </c>
      <c r="I181" s="211"/>
      <c r="J181" s="212">
        <f>ROUND(I181*H181,2)</f>
        <v>0</v>
      </c>
      <c r="K181" s="208" t="s">
        <v>164</v>
      </c>
      <c r="L181" s="46"/>
      <c r="M181" s="213" t="s">
        <v>19</v>
      </c>
      <c r="N181" s="214" t="s">
        <v>41</v>
      </c>
      <c r="O181" s="86"/>
      <c r="P181" s="215">
        <f>O181*H181</f>
        <v>0</v>
      </c>
      <c r="Q181" s="215">
        <v>0.0011395699999999999</v>
      </c>
      <c r="R181" s="215">
        <f>Q181*H181</f>
        <v>0.0011395699999999999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266</v>
      </c>
      <c r="AT181" s="217" t="s">
        <v>160</v>
      </c>
      <c r="AU181" s="217" t="s">
        <v>80</v>
      </c>
      <c r="AY181" s="19" t="s">
        <v>158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266</v>
      </c>
      <c r="BM181" s="217" t="s">
        <v>3740</v>
      </c>
    </row>
    <row r="182" s="2" customFormat="1">
      <c r="A182" s="40"/>
      <c r="B182" s="41"/>
      <c r="C182" s="42"/>
      <c r="D182" s="219" t="s">
        <v>167</v>
      </c>
      <c r="E182" s="42"/>
      <c r="F182" s="220" t="s">
        <v>3741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167</v>
      </c>
      <c r="AU182" s="19" t="s">
        <v>80</v>
      </c>
    </row>
    <row r="183" s="2" customFormat="1" ht="21.75" customHeight="1">
      <c r="A183" s="40"/>
      <c r="B183" s="41"/>
      <c r="C183" s="206" t="s">
        <v>403</v>
      </c>
      <c r="D183" s="206" t="s">
        <v>160</v>
      </c>
      <c r="E183" s="207" t="s">
        <v>3742</v>
      </c>
      <c r="F183" s="208" t="s">
        <v>3743</v>
      </c>
      <c r="G183" s="209" t="s">
        <v>369</v>
      </c>
      <c r="H183" s="210">
        <v>5</v>
      </c>
      <c r="I183" s="211"/>
      <c r="J183" s="212">
        <f>ROUND(I183*H183,2)</f>
        <v>0</v>
      </c>
      <c r="K183" s="208" t="s">
        <v>164</v>
      </c>
      <c r="L183" s="46"/>
      <c r="M183" s="213" t="s">
        <v>19</v>
      </c>
      <c r="N183" s="214" t="s">
        <v>41</v>
      </c>
      <c r="O183" s="86"/>
      <c r="P183" s="215">
        <f>O183*H183</f>
        <v>0</v>
      </c>
      <c r="Q183" s="215">
        <v>0.00051756999999999997</v>
      </c>
      <c r="R183" s="215">
        <f>Q183*H183</f>
        <v>0.00258785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266</v>
      </c>
      <c r="AT183" s="217" t="s">
        <v>160</v>
      </c>
      <c r="AU183" s="217" t="s">
        <v>80</v>
      </c>
      <c r="AY183" s="19" t="s">
        <v>158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78</v>
      </c>
      <c r="BK183" s="218">
        <f>ROUND(I183*H183,2)</f>
        <v>0</v>
      </c>
      <c r="BL183" s="19" t="s">
        <v>266</v>
      </c>
      <c r="BM183" s="217" t="s">
        <v>3744</v>
      </c>
    </row>
    <row r="184" s="2" customFormat="1">
      <c r="A184" s="40"/>
      <c r="B184" s="41"/>
      <c r="C184" s="42"/>
      <c r="D184" s="219" t="s">
        <v>167</v>
      </c>
      <c r="E184" s="42"/>
      <c r="F184" s="220" t="s">
        <v>3745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167</v>
      </c>
      <c r="AU184" s="19" t="s">
        <v>80</v>
      </c>
    </row>
    <row r="185" s="2" customFormat="1" ht="21.75" customHeight="1">
      <c r="A185" s="40"/>
      <c r="B185" s="41"/>
      <c r="C185" s="206" t="s">
        <v>504</v>
      </c>
      <c r="D185" s="206" t="s">
        <v>160</v>
      </c>
      <c r="E185" s="207" t="s">
        <v>3746</v>
      </c>
      <c r="F185" s="208" t="s">
        <v>3747</v>
      </c>
      <c r="G185" s="209" t="s">
        <v>369</v>
      </c>
      <c r="H185" s="210">
        <v>4</v>
      </c>
      <c r="I185" s="211"/>
      <c r="J185" s="212">
        <f>ROUND(I185*H185,2)</f>
        <v>0</v>
      </c>
      <c r="K185" s="208" t="s">
        <v>164</v>
      </c>
      <c r="L185" s="46"/>
      <c r="M185" s="213" t="s">
        <v>19</v>
      </c>
      <c r="N185" s="214" t="s">
        <v>41</v>
      </c>
      <c r="O185" s="86"/>
      <c r="P185" s="215">
        <f>O185*H185</f>
        <v>0</v>
      </c>
      <c r="Q185" s="215">
        <v>0.0014675700000000001</v>
      </c>
      <c r="R185" s="215">
        <f>Q185*H185</f>
        <v>0.0058702800000000003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266</v>
      </c>
      <c r="AT185" s="217" t="s">
        <v>160</v>
      </c>
      <c r="AU185" s="217" t="s">
        <v>80</v>
      </c>
      <c r="AY185" s="19" t="s">
        <v>158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78</v>
      </c>
      <c r="BK185" s="218">
        <f>ROUND(I185*H185,2)</f>
        <v>0</v>
      </c>
      <c r="BL185" s="19" t="s">
        <v>266</v>
      </c>
      <c r="BM185" s="217" t="s">
        <v>3748</v>
      </c>
    </row>
    <row r="186" s="2" customFormat="1">
      <c r="A186" s="40"/>
      <c r="B186" s="41"/>
      <c r="C186" s="42"/>
      <c r="D186" s="219" t="s">
        <v>167</v>
      </c>
      <c r="E186" s="42"/>
      <c r="F186" s="220" t="s">
        <v>3749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167</v>
      </c>
      <c r="AU186" s="19" t="s">
        <v>80</v>
      </c>
    </row>
    <row r="187" s="2" customFormat="1" ht="24.15" customHeight="1">
      <c r="A187" s="40"/>
      <c r="B187" s="41"/>
      <c r="C187" s="206" t="s">
        <v>510</v>
      </c>
      <c r="D187" s="206" t="s">
        <v>160</v>
      </c>
      <c r="E187" s="207" t="s">
        <v>3750</v>
      </c>
      <c r="F187" s="208" t="s">
        <v>3751</v>
      </c>
      <c r="G187" s="209" t="s">
        <v>236</v>
      </c>
      <c r="H187" s="210">
        <v>0.070999999999999994</v>
      </c>
      <c r="I187" s="211"/>
      <c r="J187" s="212">
        <f>ROUND(I187*H187,2)</f>
        <v>0</v>
      </c>
      <c r="K187" s="208" t="s">
        <v>164</v>
      </c>
      <c r="L187" s="46"/>
      <c r="M187" s="213" t="s">
        <v>19</v>
      </c>
      <c r="N187" s="214" t="s">
        <v>41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266</v>
      </c>
      <c r="AT187" s="217" t="s">
        <v>160</v>
      </c>
      <c r="AU187" s="217" t="s">
        <v>80</v>
      </c>
      <c r="AY187" s="19" t="s">
        <v>158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78</v>
      </c>
      <c r="BK187" s="218">
        <f>ROUND(I187*H187,2)</f>
        <v>0</v>
      </c>
      <c r="BL187" s="19" t="s">
        <v>266</v>
      </c>
      <c r="BM187" s="217" t="s">
        <v>3752</v>
      </c>
    </row>
    <row r="188" s="2" customFormat="1">
      <c r="A188" s="40"/>
      <c r="B188" s="41"/>
      <c r="C188" s="42"/>
      <c r="D188" s="219" t="s">
        <v>167</v>
      </c>
      <c r="E188" s="42"/>
      <c r="F188" s="220" t="s">
        <v>3753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167</v>
      </c>
      <c r="AU188" s="19" t="s">
        <v>80</v>
      </c>
    </row>
    <row r="189" s="12" customFormat="1" ht="22.8" customHeight="1">
      <c r="A189" s="12"/>
      <c r="B189" s="190"/>
      <c r="C189" s="191"/>
      <c r="D189" s="192" t="s">
        <v>69</v>
      </c>
      <c r="E189" s="204" t="s">
        <v>3754</v>
      </c>
      <c r="F189" s="204" t="s">
        <v>3755</v>
      </c>
      <c r="G189" s="191"/>
      <c r="H189" s="191"/>
      <c r="I189" s="194"/>
      <c r="J189" s="205">
        <f>BK189</f>
        <v>0</v>
      </c>
      <c r="K189" s="191"/>
      <c r="L189" s="196"/>
      <c r="M189" s="197"/>
      <c r="N189" s="198"/>
      <c r="O189" s="198"/>
      <c r="P189" s="199">
        <f>SUM(P190:P224)</f>
        <v>0</v>
      </c>
      <c r="Q189" s="198"/>
      <c r="R189" s="199">
        <f>SUM(R190:R224)</f>
        <v>0.78912000000000004</v>
      </c>
      <c r="S189" s="198"/>
      <c r="T189" s="200">
        <f>SUM(T190:T224)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1" t="s">
        <v>80</v>
      </c>
      <c r="AT189" s="202" t="s">
        <v>69</v>
      </c>
      <c r="AU189" s="202" t="s">
        <v>78</v>
      </c>
      <c r="AY189" s="201" t="s">
        <v>158</v>
      </c>
      <c r="BK189" s="203">
        <f>SUM(BK190:BK224)</f>
        <v>0</v>
      </c>
    </row>
    <row r="190" s="2" customFormat="1" ht="24.15" customHeight="1">
      <c r="A190" s="40"/>
      <c r="B190" s="41"/>
      <c r="C190" s="206" t="s">
        <v>515</v>
      </c>
      <c r="D190" s="206" t="s">
        <v>160</v>
      </c>
      <c r="E190" s="207" t="s">
        <v>3756</v>
      </c>
      <c r="F190" s="208" t="s">
        <v>3757</v>
      </c>
      <c r="G190" s="209" t="s">
        <v>369</v>
      </c>
      <c r="H190" s="210">
        <v>2</v>
      </c>
      <c r="I190" s="211"/>
      <c r="J190" s="212">
        <f>ROUND(I190*H190,2)</f>
        <v>0</v>
      </c>
      <c r="K190" s="208" t="s">
        <v>164</v>
      </c>
      <c r="L190" s="46"/>
      <c r="M190" s="213" t="s">
        <v>19</v>
      </c>
      <c r="N190" s="214" t="s">
        <v>41</v>
      </c>
      <c r="O190" s="86"/>
      <c r="P190" s="215">
        <f>O190*H190</f>
        <v>0</v>
      </c>
      <c r="Q190" s="215">
        <v>0.0083999999999999995</v>
      </c>
      <c r="R190" s="215">
        <f>Q190*H190</f>
        <v>0.016799999999999999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266</v>
      </c>
      <c r="AT190" s="217" t="s">
        <v>160</v>
      </c>
      <c r="AU190" s="217" t="s">
        <v>80</v>
      </c>
      <c r="AY190" s="19" t="s">
        <v>158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78</v>
      </c>
      <c r="BK190" s="218">
        <f>ROUND(I190*H190,2)</f>
        <v>0</v>
      </c>
      <c r="BL190" s="19" t="s">
        <v>266</v>
      </c>
      <c r="BM190" s="217" t="s">
        <v>3758</v>
      </c>
    </row>
    <row r="191" s="2" customFormat="1">
      <c r="A191" s="40"/>
      <c r="B191" s="41"/>
      <c r="C191" s="42"/>
      <c r="D191" s="219" t="s">
        <v>167</v>
      </c>
      <c r="E191" s="42"/>
      <c r="F191" s="220" t="s">
        <v>3759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167</v>
      </c>
      <c r="AU191" s="19" t="s">
        <v>80</v>
      </c>
    </row>
    <row r="192" s="2" customFormat="1" ht="24.15" customHeight="1">
      <c r="A192" s="40"/>
      <c r="B192" s="41"/>
      <c r="C192" s="206" t="s">
        <v>471</v>
      </c>
      <c r="D192" s="206" t="s">
        <v>160</v>
      </c>
      <c r="E192" s="207" t="s">
        <v>3760</v>
      </c>
      <c r="F192" s="208" t="s">
        <v>3761</v>
      </c>
      <c r="G192" s="209" t="s">
        <v>369</v>
      </c>
      <c r="H192" s="210">
        <v>1</v>
      </c>
      <c r="I192" s="211"/>
      <c r="J192" s="212">
        <f>ROUND(I192*H192,2)</f>
        <v>0</v>
      </c>
      <c r="K192" s="208" t="s">
        <v>164</v>
      </c>
      <c r="L192" s="46"/>
      <c r="M192" s="213" t="s">
        <v>19</v>
      </c>
      <c r="N192" s="214" t="s">
        <v>41</v>
      </c>
      <c r="O192" s="86"/>
      <c r="P192" s="215">
        <f>O192*H192</f>
        <v>0</v>
      </c>
      <c r="Q192" s="215">
        <v>0.012460000000000001</v>
      </c>
      <c r="R192" s="215">
        <f>Q192*H192</f>
        <v>0.012460000000000001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266</v>
      </c>
      <c r="AT192" s="217" t="s">
        <v>160</v>
      </c>
      <c r="AU192" s="217" t="s">
        <v>80</v>
      </c>
      <c r="AY192" s="19" t="s">
        <v>158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78</v>
      </c>
      <c r="BK192" s="218">
        <f>ROUND(I192*H192,2)</f>
        <v>0</v>
      </c>
      <c r="BL192" s="19" t="s">
        <v>266</v>
      </c>
      <c r="BM192" s="217" t="s">
        <v>3762</v>
      </c>
    </row>
    <row r="193" s="2" customFormat="1">
      <c r="A193" s="40"/>
      <c r="B193" s="41"/>
      <c r="C193" s="42"/>
      <c r="D193" s="219" t="s">
        <v>167</v>
      </c>
      <c r="E193" s="42"/>
      <c r="F193" s="220" t="s">
        <v>3763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167</v>
      </c>
      <c r="AU193" s="19" t="s">
        <v>80</v>
      </c>
    </row>
    <row r="194" s="2" customFormat="1" ht="24.15" customHeight="1">
      <c r="A194" s="40"/>
      <c r="B194" s="41"/>
      <c r="C194" s="206" t="s">
        <v>525</v>
      </c>
      <c r="D194" s="206" t="s">
        <v>160</v>
      </c>
      <c r="E194" s="207" t="s">
        <v>3764</v>
      </c>
      <c r="F194" s="208" t="s">
        <v>3765</v>
      </c>
      <c r="G194" s="209" t="s">
        <v>369</v>
      </c>
      <c r="H194" s="210">
        <v>5</v>
      </c>
      <c r="I194" s="211"/>
      <c r="J194" s="212">
        <f>ROUND(I194*H194,2)</f>
        <v>0</v>
      </c>
      <c r="K194" s="208" t="s">
        <v>164</v>
      </c>
      <c r="L194" s="46"/>
      <c r="M194" s="213" t="s">
        <v>19</v>
      </c>
      <c r="N194" s="214" t="s">
        <v>41</v>
      </c>
      <c r="O194" s="86"/>
      <c r="P194" s="215">
        <f>O194*H194</f>
        <v>0</v>
      </c>
      <c r="Q194" s="215">
        <v>0.019300000000000001</v>
      </c>
      <c r="R194" s="215">
        <f>Q194*H194</f>
        <v>0.096500000000000002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266</v>
      </c>
      <c r="AT194" s="217" t="s">
        <v>160</v>
      </c>
      <c r="AU194" s="217" t="s">
        <v>80</v>
      </c>
      <c r="AY194" s="19" t="s">
        <v>158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78</v>
      </c>
      <c r="BK194" s="218">
        <f>ROUND(I194*H194,2)</f>
        <v>0</v>
      </c>
      <c r="BL194" s="19" t="s">
        <v>266</v>
      </c>
      <c r="BM194" s="217" t="s">
        <v>3766</v>
      </c>
    </row>
    <row r="195" s="2" customFormat="1">
      <c r="A195" s="40"/>
      <c r="B195" s="41"/>
      <c r="C195" s="42"/>
      <c r="D195" s="219" t="s">
        <v>167</v>
      </c>
      <c r="E195" s="42"/>
      <c r="F195" s="220" t="s">
        <v>3767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167</v>
      </c>
      <c r="AU195" s="19" t="s">
        <v>80</v>
      </c>
    </row>
    <row r="196" s="2" customFormat="1" ht="24.15" customHeight="1">
      <c r="A196" s="40"/>
      <c r="B196" s="41"/>
      <c r="C196" s="206" t="s">
        <v>533</v>
      </c>
      <c r="D196" s="206" t="s">
        <v>160</v>
      </c>
      <c r="E196" s="207" t="s">
        <v>3768</v>
      </c>
      <c r="F196" s="208" t="s">
        <v>3769</v>
      </c>
      <c r="G196" s="209" t="s">
        <v>369</v>
      </c>
      <c r="H196" s="210">
        <v>5</v>
      </c>
      <c r="I196" s="211"/>
      <c r="J196" s="212">
        <f>ROUND(I196*H196,2)</f>
        <v>0</v>
      </c>
      <c r="K196" s="208" t="s">
        <v>164</v>
      </c>
      <c r="L196" s="46"/>
      <c r="M196" s="213" t="s">
        <v>19</v>
      </c>
      <c r="N196" s="214" t="s">
        <v>41</v>
      </c>
      <c r="O196" s="86"/>
      <c r="P196" s="215">
        <f>O196*H196</f>
        <v>0</v>
      </c>
      <c r="Q196" s="215">
        <v>0.022720000000000001</v>
      </c>
      <c r="R196" s="215">
        <f>Q196*H196</f>
        <v>0.11360000000000001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266</v>
      </c>
      <c r="AT196" s="217" t="s">
        <v>160</v>
      </c>
      <c r="AU196" s="217" t="s">
        <v>80</v>
      </c>
      <c r="AY196" s="19" t="s">
        <v>158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78</v>
      </c>
      <c r="BK196" s="218">
        <f>ROUND(I196*H196,2)</f>
        <v>0</v>
      </c>
      <c r="BL196" s="19" t="s">
        <v>266</v>
      </c>
      <c r="BM196" s="217" t="s">
        <v>3770</v>
      </c>
    </row>
    <row r="197" s="2" customFormat="1">
      <c r="A197" s="40"/>
      <c r="B197" s="41"/>
      <c r="C197" s="42"/>
      <c r="D197" s="219" t="s">
        <v>167</v>
      </c>
      <c r="E197" s="42"/>
      <c r="F197" s="220" t="s">
        <v>3771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167</v>
      </c>
      <c r="AU197" s="19" t="s">
        <v>80</v>
      </c>
    </row>
    <row r="198" s="2" customFormat="1" ht="24.15" customHeight="1">
      <c r="A198" s="40"/>
      <c r="B198" s="41"/>
      <c r="C198" s="206" t="s">
        <v>538</v>
      </c>
      <c r="D198" s="206" t="s">
        <v>160</v>
      </c>
      <c r="E198" s="207" t="s">
        <v>3772</v>
      </c>
      <c r="F198" s="208" t="s">
        <v>3773</v>
      </c>
      <c r="G198" s="209" t="s">
        <v>369</v>
      </c>
      <c r="H198" s="210">
        <v>2</v>
      </c>
      <c r="I198" s="211"/>
      <c r="J198" s="212">
        <f>ROUND(I198*H198,2)</f>
        <v>0</v>
      </c>
      <c r="K198" s="208" t="s">
        <v>164</v>
      </c>
      <c r="L198" s="46"/>
      <c r="M198" s="213" t="s">
        <v>19</v>
      </c>
      <c r="N198" s="214" t="s">
        <v>41</v>
      </c>
      <c r="O198" s="86"/>
      <c r="P198" s="215">
        <f>O198*H198</f>
        <v>0</v>
      </c>
      <c r="Q198" s="215">
        <v>0.0083999999999999995</v>
      </c>
      <c r="R198" s="215">
        <f>Q198*H198</f>
        <v>0.016799999999999999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266</v>
      </c>
      <c r="AT198" s="217" t="s">
        <v>160</v>
      </c>
      <c r="AU198" s="217" t="s">
        <v>80</v>
      </c>
      <c r="AY198" s="19" t="s">
        <v>158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78</v>
      </c>
      <c r="BK198" s="218">
        <f>ROUND(I198*H198,2)</f>
        <v>0</v>
      </c>
      <c r="BL198" s="19" t="s">
        <v>266</v>
      </c>
      <c r="BM198" s="217" t="s">
        <v>3774</v>
      </c>
    </row>
    <row r="199" s="2" customFormat="1">
      <c r="A199" s="40"/>
      <c r="B199" s="41"/>
      <c r="C199" s="42"/>
      <c r="D199" s="219" t="s">
        <v>167</v>
      </c>
      <c r="E199" s="42"/>
      <c r="F199" s="220" t="s">
        <v>3775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167</v>
      </c>
      <c r="AU199" s="19" t="s">
        <v>80</v>
      </c>
    </row>
    <row r="200" s="2" customFormat="1" ht="24.15" customHeight="1">
      <c r="A200" s="40"/>
      <c r="B200" s="41"/>
      <c r="C200" s="206" t="s">
        <v>543</v>
      </c>
      <c r="D200" s="206" t="s">
        <v>160</v>
      </c>
      <c r="E200" s="207" t="s">
        <v>3776</v>
      </c>
      <c r="F200" s="208" t="s">
        <v>3777</v>
      </c>
      <c r="G200" s="209" t="s">
        <v>369</v>
      </c>
      <c r="H200" s="210">
        <v>2</v>
      </c>
      <c r="I200" s="211"/>
      <c r="J200" s="212">
        <f>ROUND(I200*H200,2)</f>
        <v>0</v>
      </c>
      <c r="K200" s="208" t="s">
        <v>164</v>
      </c>
      <c r="L200" s="46"/>
      <c r="M200" s="213" t="s">
        <v>19</v>
      </c>
      <c r="N200" s="214" t="s">
        <v>41</v>
      </c>
      <c r="O200" s="86"/>
      <c r="P200" s="215">
        <f>O200*H200</f>
        <v>0</v>
      </c>
      <c r="Q200" s="215">
        <v>0.012460000000000001</v>
      </c>
      <c r="R200" s="215">
        <f>Q200*H200</f>
        <v>0.024920000000000001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266</v>
      </c>
      <c r="AT200" s="217" t="s">
        <v>160</v>
      </c>
      <c r="AU200" s="217" t="s">
        <v>80</v>
      </c>
      <c r="AY200" s="19" t="s">
        <v>158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78</v>
      </c>
      <c r="BK200" s="218">
        <f>ROUND(I200*H200,2)</f>
        <v>0</v>
      </c>
      <c r="BL200" s="19" t="s">
        <v>266</v>
      </c>
      <c r="BM200" s="217" t="s">
        <v>3778</v>
      </c>
    </row>
    <row r="201" s="2" customFormat="1">
      <c r="A201" s="40"/>
      <c r="B201" s="41"/>
      <c r="C201" s="42"/>
      <c r="D201" s="219" t="s">
        <v>167</v>
      </c>
      <c r="E201" s="42"/>
      <c r="F201" s="220" t="s">
        <v>3779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167</v>
      </c>
      <c r="AU201" s="19" t="s">
        <v>80</v>
      </c>
    </row>
    <row r="202" s="2" customFormat="1" ht="24.15" customHeight="1">
      <c r="A202" s="40"/>
      <c r="B202" s="41"/>
      <c r="C202" s="206" t="s">
        <v>548</v>
      </c>
      <c r="D202" s="206" t="s">
        <v>160</v>
      </c>
      <c r="E202" s="207" t="s">
        <v>3780</v>
      </c>
      <c r="F202" s="208" t="s">
        <v>3781</v>
      </c>
      <c r="G202" s="209" t="s">
        <v>369</v>
      </c>
      <c r="H202" s="210">
        <v>1</v>
      </c>
      <c r="I202" s="211"/>
      <c r="J202" s="212">
        <f>ROUND(I202*H202,2)</f>
        <v>0</v>
      </c>
      <c r="K202" s="208" t="s">
        <v>164</v>
      </c>
      <c r="L202" s="46"/>
      <c r="M202" s="213" t="s">
        <v>19</v>
      </c>
      <c r="N202" s="214" t="s">
        <v>41</v>
      </c>
      <c r="O202" s="86"/>
      <c r="P202" s="215">
        <f>O202*H202</f>
        <v>0</v>
      </c>
      <c r="Q202" s="215">
        <v>0.015879999999999998</v>
      </c>
      <c r="R202" s="215">
        <f>Q202*H202</f>
        <v>0.015879999999999998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266</v>
      </c>
      <c r="AT202" s="217" t="s">
        <v>160</v>
      </c>
      <c r="AU202" s="217" t="s">
        <v>80</v>
      </c>
      <c r="AY202" s="19" t="s">
        <v>158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78</v>
      </c>
      <c r="BK202" s="218">
        <f>ROUND(I202*H202,2)</f>
        <v>0</v>
      </c>
      <c r="BL202" s="19" t="s">
        <v>266</v>
      </c>
      <c r="BM202" s="217" t="s">
        <v>3782</v>
      </c>
    </row>
    <row r="203" s="2" customFormat="1">
      <c r="A203" s="40"/>
      <c r="B203" s="41"/>
      <c r="C203" s="42"/>
      <c r="D203" s="219" t="s">
        <v>167</v>
      </c>
      <c r="E203" s="42"/>
      <c r="F203" s="220" t="s">
        <v>3783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167</v>
      </c>
      <c r="AU203" s="19" t="s">
        <v>80</v>
      </c>
    </row>
    <row r="204" s="2" customFormat="1" ht="24.15" customHeight="1">
      <c r="A204" s="40"/>
      <c r="B204" s="41"/>
      <c r="C204" s="206" t="s">
        <v>553</v>
      </c>
      <c r="D204" s="206" t="s">
        <v>160</v>
      </c>
      <c r="E204" s="207" t="s">
        <v>3784</v>
      </c>
      <c r="F204" s="208" t="s">
        <v>3785</v>
      </c>
      <c r="G204" s="209" t="s">
        <v>369</v>
      </c>
      <c r="H204" s="210">
        <v>1</v>
      </c>
      <c r="I204" s="211"/>
      <c r="J204" s="212">
        <f>ROUND(I204*H204,2)</f>
        <v>0</v>
      </c>
      <c r="K204" s="208" t="s">
        <v>164</v>
      </c>
      <c r="L204" s="46"/>
      <c r="M204" s="213" t="s">
        <v>19</v>
      </c>
      <c r="N204" s="214" t="s">
        <v>41</v>
      </c>
      <c r="O204" s="86"/>
      <c r="P204" s="215">
        <f>O204*H204</f>
        <v>0</v>
      </c>
      <c r="Q204" s="215">
        <v>0.016539999999999999</v>
      </c>
      <c r="R204" s="215">
        <f>Q204*H204</f>
        <v>0.016539999999999999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266</v>
      </c>
      <c r="AT204" s="217" t="s">
        <v>160</v>
      </c>
      <c r="AU204" s="217" t="s">
        <v>80</v>
      </c>
      <c r="AY204" s="19" t="s">
        <v>158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78</v>
      </c>
      <c r="BK204" s="218">
        <f>ROUND(I204*H204,2)</f>
        <v>0</v>
      </c>
      <c r="BL204" s="19" t="s">
        <v>266</v>
      </c>
      <c r="BM204" s="217" t="s">
        <v>3786</v>
      </c>
    </row>
    <row r="205" s="2" customFormat="1">
      <c r="A205" s="40"/>
      <c r="B205" s="41"/>
      <c r="C205" s="42"/>
      <c r="D205" s="219" t="s">
        <v>167</v>
      </c>
      <c r="E205" s="42"/>
      <c r="F205" s="220" t="s">
        <v>3787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167</v>
      </c>
      <c r="AU205" s="19" t="s">
        <v>80</v>
      </c>
    </row>
    <row r="206" s="2" customFormat="1" ht="24.15" customHeight="1">
      <c r="A206" s="40"/>
      <c r="B206" s="41"/>
      <c r="C206" s="206" t="s">
        <v>557</v>
      </c>
      <c r="D206" s="206" t="s">
        <v>160</v>
      </c>
      <c r="E206" s="207" t="s">
        <v>3788</v>
      </c>
      <c r="F206" s="208" t="s">
        <v>3789</v>
      </c>
      <c r="G206" s="209" t="s">
        <v>369</v>
      </c>
      <c r="H206" s="210">
        <v>1</v>
      </c>
      <c r="I206" s="211"/>
      <c r="J206" s="212">
        <f>ROUND(I206*H206,2)</f>
        <v>0</v>
      </c>
      <c r="K206" s="208" t="s">
        <v>164</v>
      </c>
      <c r="L206" s="46"/>
      <c r="M206" s="213" t="s">
        <v>19</v>
      </c>
      <c r="N206" s="214" t="s">
        <v>41</v>
      </c>
      <c r="O206" s="86"/>
      <c r="P206" s="215">
        <f>O206*H206</f>
        <v>0</v>
      </c>
      <c r="Q206" s="215">
        <v>0.026100000000000002</v>
      </c>
      <c r="R206" s="215">
        <f>Q206*H206</f>
        <v>0.026100000000000002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266</v>
      </c>
      <c r="AT206" s="217" t="s">
        <v>160</v>
      </c>
      <c r="AU206" s="217" t="s">
        <v>80</v>
      </c>
      <c r="AY206" s="19" t="s">
        <v>158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78</v>
      </c>
      <c r="BK206" s="218">
        <f>ROUND(I206*H206,2)</f>
        <v>0</v>
      </c>
      <c r="BL206" s="19" t="s">
        <v>266</v>
      </c>
      <c r="BM206" s="217" t="s">
        <v>3790</v>
      </c>
    </row>
    <row r="207" s="2" customFormat="1">
      <c r="A207" s="40"/>
      <c r="B207" s="41"/>
      <c r="C207" s="42"/>
      <c r="D207" s="219" t="s">
        <v>167</v>
      </c>
      <c r="E207" s="42"/>
      <c r="F207" s="220" t="s">
        <v>3791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167</v>
      </c>
      <c r="AU207" s="19" t="s">
        <v>80</v>
      </c>
    </row>
    <row r="208" s="2" customFormat="1" ht="24.15" customHeight="1">
      <c r="A208" s="40"/>
      <c r="B208" s="41"/>
      <c r="C208" s="206" t="s">
        <v>564</v>
      </c>
      <c r="D208" s="206" t="s">
        <v>160</v>
      </c>
      <c r="E208" s="207" t="s">
        <v>3792</v>
      </c>
      <c r="F208" s="208" t="s">
        <v>3793</v>
      </c>
      <c r="G208" s="209" t="s">
        <v>369</v>
      </c>
      <c r="H208" s="210">
        <v>9</v>
      </c>
      <c r="I208" s="211"/>
      <c r="J208" s="212">
        <f>ROUND(I208*H208,2)</f>
        <v>0</v>
      </c>
      <c r="K208" s="208" t="s">
        <v>164</v>
      </c>
      <c r="L208" s="46"/>
      <c r="M208" s="213" t="s">
        <v>19</v>
      </c>
      <c r="N208" s="214" t="s">
        <v>41</v>
      </c>
      <c r="O208" s="86"/>
      <c r="P208" s="215">
        <f>O208*H208</f>
        <v>0</v>
      </c>
      <c r="Q208" s="215">
        <v>0.030880000000000001</v>
      </c>
      <c r="R208" s="215">
        <f>Q208*H208</f>
        <v>0.27792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266</v>
      </c>
      <c r="AT208" s="217" t="s">
        <v>160</v>
      </c>
      <c r="AU208" s="217" t="s">
        <v>80</v>
      </c>
      <c r="AY208" s="19" t="s">
        <v>158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78</v>
      </c>
      <c r="BK208" s="218">
        <f>ROUND(I208*H208,2)</f>
        <v>0</v>
      </c>
      <c r="BL208" s="19" t="s">
        <v>266</v>
      </c>
      <c r="BM208" s="217" t="s">
        <v>3794</v>
      </c>
    </row>
    <row r="209" s="2" customFormat="1">
      <c r="A209" s="40"/>
      <c r="B209" s="41"/>
      <c r="C209" s="42"/>
      <c r="D209" s="219" t="s">
        <v>167</v>
      </c>
      <c r="E209" s="42"/>
      <c r="F209" s="220" t="s">
        <v>3795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167</v>
      </c>
      <c r="AU209" s="19" t="s">
        <v>80</v>
      </c>
    </row>
    <row r="210" s="2" customFormat="1" ht="24.15" customHeight="1">
      <c r="A210" s="40"/>
      <c r="B210" s="41"/>
      <c r="C210" s="206" t="s">
        <v>569</v>
      </c>
      <c r="D210" s="206" t="s">
        <v>160</v>
      </c>
      <c r="E210" s="207" t="s">
        <v>3796</v>
      </c>
      <c r="F210" s="208" t="s">
        <v>3797</v>
      </c>
      <c r="G210" s="209" t="s">
        <v>369</v>
      </c>
      <c r="H210" s="210">
        <v>2</v>
      </c>
      <c r="I210" s="211"/>
      <c r="J210" s="212">
        <f>ROUND(I210*H210,2)</f>
        <v>0</v>
      </c>
      <c r="K210" s="208" t="s">
        <v>164</v>
      </c>
      <c r="L210" s="46"/>
      <c r="M210" s="213" t="s">
        <v>19</v>
      </c>
      <c r="N210" s="214" t="s">
        <v>41</v>
      </c>
      <c r="O210" s="86"/>
      <c r="P210" s="215">
        <f>O210*H210</f>
        <v>0</v>
      </c>
      <c r="Q210" s="215">
        <v>0.0304</v>
      </c>
      <c r="R210" s="215">
        <f>Q210*H210</f>
        <v>0.0608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266</v>
      </c>
      <c r="AT210" s="217" t="s">
        <v>160</v>
      </c>
      <c r="AU210" s="217" t="s">
        <v>80</v>
      </c>
      <c r="AY210" s="19" t="s">
        <v>158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78</v>
      </c>
      <c r="BK210" s="218">
        <f>ROUND(I210*H210,2)</f>
        <v>0</v>
      </c>
      <c r="BL210" s="19" t="s">
        <v>266</v>
      </c>
      <c r="BM210" s="217" t="s">
        <v>3798</v>
      </c>
    </row>
    <row r="211" s="2" customFormat="1">
      <c r="A211" s="40"/>
      <c r="B211" s="41"/>
      <c r="C211" s="42"/>
      <c r="D211" s="219" t="s">
        <v>167</v>
      </c>
      <c r="E211" s="42"/>
      <c r="F211" s="220" t="s">
        <v>3799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167</v>
      </c>
      <c r="AU211" s="19" t="s">
        <v>80</v>
      </c>
    </row>
    <row r="212" s="2" customFormat="1" ht="24.15" customHeight="1">
      <c r="A212" s="40"/>
      <c r="B212" s="41"/>
      <c r="C212" s="206" t="s">
        <v>574</v>
      </c>
      <c r="D212" s="206" t="s">
        <v>160</v>
      </c>
      <c r="E212" s="207" t="s">
        <v>3800</v>
      </c>
      <c r="F212" s="208" t="s">
        <v>3801</v>
      </c>
      <c r="G212" s="209" t="s">
        <v>369</v>
      </c>
      <c r="H212" s="210">
        <v>1</v>
      </c>
      <c r="I212" s="211"/>
      <c r="J212" s="212">
        <f>ROUND(I212*H212,2)</f>
        <v>0</v>
      </c>
      <c r="K212" s="208" t="s">
        <v>164</v>
      </c>
      <c r="L212" s="46"/>
      <c r="M212" s="213" t="s">
        <v>19</v>
      </c>
      <c r="N212" s="214" t="s">
        <v>41</v>
      </c>
      <c r="O212" s="86"/>
      <c r="P212" s="215">
        <f>O212*H212</f>
        <v>0</v>
      </c>
      <c r="Q212" s="215">
        <v>0.018100000000000002</v>
      </c>
      <c r="R212" s="215">
        <f>Q212*H212</f>
        <v>0.018100000000000002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266</v>
      </c>
      <c r="AT212" s="217" t="s">
        <v>160</v>
      </c>
      <c r="AU212" s="217" t="s">
        <v>80</v>
      </c>
      <c r="AY212" s="19" t="s">
        <v>158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78</v>
      </c>
      <c r="BK212" s="218">
        <f>ROUND(I212*H212,2)</f>
        <v>0</v>
      </c>
      <c r="BL212" s="19" t="s">
        <v>266</v>
      </c>
      <c r="BM212" s="217" t="s">
        <v>3802</v>
      </c>
    </row>
    <row r="213" s="2" customFormat="1">
      <c r="A213" s="40"/>
      <c r="B213" s="41"/>
      <c r="C213" s="42"/>
      <c r="D213" s="219" t="s">
        <v>167</v>
      </c>
      <c r="E213" s="42"/>
      <c r="F213" s="220" t="s">
        <v>3803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167</v>
      </c>
      <c r="AU213" s="19" t="s">
        <v>80</v>
      </c>
    </row>
    <row r="214" s="2" customFormat="1" ht="24.15" customHeight="1">
      <c r="A214" s="40"/>
      <c r="B214" s="41"/>
      <c r="C214" s="206" t="s">
        <v>580</v>
      </c>
      <c r="D214" s="206" t="s">
        <v>160</v>
      </c>
      <c r="E214" s="207" t="s">
        <v>3804</v>
      </c>
      <c r="F214" s="208" t="s">
        <v>3805</v>
      </c>
      <c r="G214" s="209" t="s">
        <v>369</v>
      </c>
      <c r="H214" s="210">
        <v>2</v>
      </c>
      <c r="I214" s="211"/>
      <c r="J214" s="212">
        <f>ROUND(I214*H214,2)</f>
        <v>0</v>
      </c>
      <c r="K214" s="208" t="s">
        <v>164</v>
      </c>
      <c r="L214" s="46"/>
      <c r="M214" s="213" t="s">
        <v>19</v>
      </c>
      <c r="N214" s="214" t="s">
        <v>41</v>
      </c>
      <c r="O214" s="86"/>
      <c r="P214" s="215">
        <f>O214*H214</f>
        <v>0</v>
      </c>
      <c r="Q214" s="215">
        <v>0.0287</v>
      </c>
      <c r="R214" s="215">
        <f>Q214*H214</f>
        <v>0.0574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266</v>
      </c>
      <c r="AT214" s="217" t="s">
        <v>160</v>
      </c>
      <c r="AU214" s="217" t="s">
        <v>80</v>
      </c>
      <c r="AY214" s="19" t="s">
        <v>158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78</v>
      </c>
      <c r="BK214" s="218">
        <f>ROUND(I214*H214,2)</f>
        <v>0</v>
      </c>
      <c r="BL214" s="19" t="s">
        <v>266</v>
      </c>
      <c r="BM214" s="217" t="s">
        <v>3806</v>
      </c>
    </row>
    <row r="215" s="2" customFormat="1">
      <c r="A215" s="40"/>
      <c r="B215" s="41"/>
      <c r="C215" s="42"/>
      <c r="D215" s="219" t="s">
        <v>167</v>
      </c>
      <c r="E215" s="42"/>
      <c r="F215" s="220" t="s">
        <v>3807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167</v>
      </c>
      <c r="AU215" s="19" t="s">
        <v>80</v>
      </c>
    </row>
    <row r="216" s="2" customFormat="1" ht="24.15" customHeight="1">
      <c r="A216" s="40"/>
      <c r="B216" s="41"/>
      <c r="C216" s="206" t="s">
        <v>586</v>
      </c>
      <c r="D216" s="206" t="s">
        <v>160</v>
      </c>
      <c r="E216" s="207" t="s">
        <v>3808</v>
      </c>
      <c r="F216" s="208" t="s">
        <v>3809</v>
      </c>
      <c r="G216" s="209" t="s">
        <v>369</v>
      </c>
      <c r="H216" s="210">
        <v>1</v>
      </c>
      <c r="I216" s="211"/>
      <c r="J216" s="212">
        <f>ROUND(I216*H216,2)</f>
        <v>0</v>
      </c>
      <c r="K216" s="208" t="s">
        <v>164</v>
      </c>
      <c r="L216" s="46"/>
      <c r="M216" s="213" t="s">
        <v>19</v>
      </c>
      <c r="N216" s="214" t="s">
        <v>41</v>
      </c>
      <c r="O216" s="86"/>
      <c r="P216" s="215">
        <f>O216*H216</f>
        <v>0</v>
      </c>
      <c r="Q216" s="215">
        <v>0.034000000000000002</v>
      </c>
      <c r="R216" s="215">
        <f>Q216*H216</f>
        <v>0.034000000000000002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266</v>
      </c>
      <c r="AT216" s="217" t="s">
        <v>160</v>
      </c>
      <c r="AU216" s="217" t="s">
        <v>80</v>
      </c>
      <c r="AY216" s="19" t="s">
        <v>158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78</v>
      </c>
      <c r="BK216" s="218">
        <f>ROUND(I216*H216,2)</f>
        <v>0</v>
      </c>
      <c r="BL216" s="19" t="s">
        <v>266</v>
      </c>
      <c r="BM216" s="217" t="s">
        <v>3810</v>
      </c>
    </row>
    <row r="217" s="2" customFormat="1">
      <c r="A217" s="40"/>
      <c r="B217" s="41"/>
      <c r="C217" s="42"/>
      <c r="D217" s="219" t="s">
        <v>167</v>
      </c>
      <c r="E217" s="42"/>
      <c r="F217" s="220" t="s">
        <v>3811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167</v>
      </c>
      <c r="AU217" s="19" t="s">
        <v>80</v>
      </c>
    </row>
    <row r="218" s="2" customFormat="1" ht="16.5" customHeight="1">
      <c r="A218" s="40"/>
      <c r="B218" s="41"/>
      <c r="C218" s="206" t="s">
        <v>595</v>
      </c>
      <c r="D218" s="206" t="s">
        <v>160</v>
      </c>
      <c r="E218" s="207" t="s">
        <v>3812</v>
      </c>
      <c r="F218" s="208" t="s">
        <v>3813</v>
      </c>
      <c r="G218" s="209" t="s">
        <v>369</v>
      </c>
      <c r="H218" s="210">
        <v>2</v>
      </c>
      <c r="I218" s="211"/>
      <c r="J218" s="212">
        <f>ROUND(I218*H218,2)</f>
        <v>0</v>
      </c>
      <c r="K218" s="208" t="s">
        <v>164</v>
      </c>
      <c r="L218" s="46"/>
      <c r="M218" s="213" t="s">
        <v>19</v>
      </c>
      <c r="N218" s="214" t="s">
        <v>41</v>
      </c>
      <c r="O218" s="86"/>
      <c r="P218" s="215">
        <f>O218*H218</f>
        <v>0</v>
      </c>
      <c r="Q218" s="215">
        <v>0.00014999999999999999</v>
      </c>
      <c r="R218" s="215">
        <f>Q218*H218</f>
        <v>0.00029999999999999997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266</v>
      </c>
      <c r="AT218" s="217" t="s">
        <v>160</v>
      </c>
      <c r="AU218" s="217" t="s">
        <v>80</v>
      </c>
      <c r="AY218" s="19" t="s">
        <v>158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78</v>
      </c>
      <c r="BK218" s="218">
        <f>ROUND(I218*H218,2)</f>
        <v>0</v>
      </c>
      <c r="BL218" s="19" t="s">
        <v>266</v>
      </c>
      <c r="BM218" s="217" t="s">
        <v>3814</v>
      </c>
    </row>
    <row r="219" s="2" customFormat="1">
      <c r="A219" s="40"/>
      <c r="B219" s="41"/>
      <c r="C219" s="42"/>
      <c r="D219" s="219" t="s">
        <v>167</v>
      </c>
      <c r="E219" s="42"/>
      <c r="F219" s="220" t="s">
        <v>3815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167</v>
      </c>
      <c r="AU219" s="19" t="s">
        <v>80</v>
      </c>
    </row>
    <row r="220" s="2" customFormat="1" ht="16.5" customHeight="1">
      <c r="A220" s="40"/>
      <c r="B220" s="41"/>
      <c r="C220" s="206" t="s">
        <v>602</v>
      </c>
      <c r="D220" s="206" t="s">
        <v>160</v>
      </c>
      <c r="E220" s="207" t="s">
        <v>3816</v>
      </c>
      <c r="F220" s="208" t="s">
        <v>3817</v>
      </c>
      <c r="G220" s="209" t="s">
        <v>249</v>
      </c>
      <c r="H220" s="210">
        <v>10</v>
      </c>
      <c r="I220" s="211"/>
      <c r="J220" s="212">
        <f>ROUND(I220*H220,2)</f>
        <v>0</v>
      </c>
      <c r="K220" s="208" t="s">
        <v>164</v>
      </c>
      <c r="L220" s="46"/>
      <c r="M220" s="213" t="s">
        <v>19</v>
      </c>
      <c r="N220" s="214" t="s">
        <v>41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266</v>
      </c>
      <c r="AT220" s="217" t="s">
        <v>160</v>
      </c>
      <c r="AU220" s="217" t="s">
        <v>80</v>
      </c>
      <c r="AY220" s="19" t="s">
        <v>158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78</v>
      </c>
      <c r="BK220" s="218">
        <f>ROUND(I220*H220,2)</f>
        <v>0</v>
      </c>
      <c r="BL220" s="19" t="s">
        <v>266</v>
      </c>
      <c r="BM220" s="217" t="s">
        <v>3818</v>
      </c>
    </row>
    <row r="221" s="2" customFormat="1">
      <c r="A221" s="40"/>
      <c r="B221" s="41"/>
      <c r="C221" s="42"/>
      <c r="D221" s="219" t="s">
        <v>167</v>
      </c>
      <c r="E221" s="42"/>
      <c r="F221" s="220" t="s">
        <v>3819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167</v>
      </c>
      <c r="AU221" s="19" t="s">
        <v>80</v>
      </c>
    </row>
    <row r="222" s="2" customFormat="1" ht="16.5" customHeight="1">
      <c r="A222" s="40"/>
      <c r="B222" s="41"/>
      <c r="C222" s="257" t="s">
        <v>611</v>
      </c>
      <c r="D222" s="257" t="s">
        <v>261</v>
      </c>
      <c r="E222" s="258" t="s">
        <v>3820</v>
      </c>
      <c r="F222" s="259" t="s">
        <v>3821</v>
      </c>
      <c r="G222" s="260" t="s">
        <v>249</v>
      </c>
      <c r="H222" s="261">
        <v>10</v>
      </c>
      <c r="I222" s="262"/>
      <c r="J222" s="263">
        <f>ROUND(I222*H222,2)</f>
        <v>0</v>
      </c>
      <c r="K222" s="259" t="s">
        <v>164</v>
      </c>
      <c r="L222" s="264"/>
      <c r="M222" s="265" t="s">
        <v>19</v>
      </c>
      <c r="N222" s="266" t="s">
        <v>41</v>
      </c>
      <c r="O222" s="86"/>
      <c r="P222" s="215">
        <f>O222*H222</f>
        <v>0</v>
      </c>
      <c r="Q222" s="215">
        <v>0.00010000000000000001</v>
      </c>
      <c r="R222" s="215">
        <f>Q222*H222</f>
        <v>0.001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360</v>
      </c>
      <c r="AT222" s="217" t="s">
        <v>261</v>
      </c>
      <c r="AU222" s="217" t="s">
        <v>80</v>
      </c>
      <c r="AY222" s="19" t="s">
        <v>158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78</v>
      </c>
      <c r="BK222" s="218">
        <f>ROUND(I222*H222,2)</f>
        <v>0</v>
      </c>
      <c r="BL222" s="19" t="s">
        <v>266</v>
      </c>
      <c r="BM222" s="217" t="s">
        <v>3822</v>
      </c>
    </row>
    <row r="223" s="2" customFormat="1" ht="24.15" customHeight="1">
      <c r="A223" s="40"/>
      <c r="B223" s="41"/>
      <c r="C223" s="206" t="s">
        <v>620</v>
      </c>
      <c r="D223" s="206" t="s">
        <v>160</v>
      </c>
      <c r="E223" s="207" t="s">
        <v>3823</v>
      </c>
      <c r="F223" s="208" t="s">
        <v>3824</v>
      </c>
      <c r="G223" s="209" t="s">
        <v>236</v>
      </c>
      <c r="H223" s="210">
        <v>0.78900000000000003</v>
      </c>
      <c r="I223" s="211"/>
      <c r="J223" s="212">
        <f>ROUND(I223*H223,2)</f>
        <v>0</v>
      </c>
      <c r="K223" s="208" t="s">
        <v>164</v>
      </c>
      <c r="L223" s="46"/>
      <c r="M223" s="213" t="s">
        <v>19</v>
      </c>
      <c r="N223" s="214" t="s">
        <v>41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266</v>
      </c>
      <c r="AT223" s="217" t="s">
        <v>160</v>
      </c>
      <c r="AU223" s="217" t="s">
        <v>80</v>
      </c>
      <c r="AY223" s="19" t="s">
        <v>158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78</v>
      </c>
      <c r="BK223" s="218">
        <f>ROUND(I223*H223,2)</f>
        <v>0</v>
      </c>
      <c r="BL223" s="19" t="s">
        <v>266</v>
      </c>
      <c r="BM223" s="217" t="s">
        <v>3825</v>
      </c>
    </row>
    <row r="224" s="2" customFormat="1">
      <c r="A224" s="40"/>
      <c r="B224" s="41"/>
      <c r="C224" s="42"/>
      <c r="D224" s="219" t="s">
        <v>167</v>
      </c>
      <c r="E224" s="42"/>
      <c r="F224" s="220" t="s">
        <v>3826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167</v>
      </c>
      <c r="AU224" s="19" t="s">
        <v>80</v>
      </c>
    </row>
    <row r="225" s="12" customFormat="1" ht="25.92" customHeight="1">
      <c r="A225" s="12"/>
      <c r="B225" s="190"/>
      <c r="C225" s="191"/>
      <c r="D225" s="192" t="s">
        <v>69</v>
      </c>
      <c r="E225" s="193" t="s">
        <v>3827</v>
      </c>
      <c r="F225" s="193" t="s">
        <v>3828</v>
      </c>
      <c r="G225" s="191"/>
      <c r="H225" s="191"/>
      <c r="I225" s="194"/>
      <c r="J225" s="195">
        <f>BK225</f>
        <v>0</v>
      </c>
      <c r="K225" s="191"/>
      <c r="L225" s="196"/>
      <c r="M225" s="197"/>
      <c r="N225" s="198"/>
      <c r="O225" s="198"/>
      <c r="P225" s="199">
        <f>P226+P230</f>
        <v>0</v>
      </c>
      <c r="Q225" s="198"/>
      <c r="R225" s="199">
        <f>R226+R230</f>
        <v>0</v>
      </c>
      <c r="S225" s="198"/>
      <c r="T225" s="200">
        <f>T226+T230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1" t="s">
        <v>193</v>
      </c>
      <c r="AT225" s="202" t="s">
        <v>69</v>
      </c>
      <c r="AU225" s="202" t="s">
        <v>70</v>
      </c>
      <c r="AY225" s="201" t="s">
        <v>158</v>
      </c>
      <c r="BK225" s="203">
        <f>BK226+BK230</f>
        <v>0</v>
      </c>
    </row>
    <row r="226" s="12" customFormat="1" ht="22.8" customHeight="1">
      <c r="A226" s="12"/>
      <c r="B226" s="190"/>
      <c r="C226" s="191"/>
      <c r="D226" s="192" t="s">
        <v>69</v>
      </c>
      <c r="E226" s="204" t="s">
        <v>3829</v>
      </c>
      <c r="F226" s="204" t="s">
        <v>3830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SUM(P227:P229)</f>
        <v>0</v>
      </c>
      <c r="Q226" s="198"/>
      <c r="R226" s="199">
        <f>SUM(R227:R229)</f>
        <v>0</v>
      </c>
      <c r="S226" s="198"/>
      <c r="T226" s="200">
        <f>SUM(T227:T229)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193</v>
      </c>
      <c r="AT226" s="202" t="s">
        <v>69</v>
      </c>
      <c r="AU226" s="202" t="s">
        <v>78</v>
      </c>
      <c r="AY226" s="201" t="s">
        <v>158</v>
      </c>
      <c r="BK226" s="203">
        <f>SUM(BK227:BK229)</f>
        <v>0</v>
      </c>
    </row>
    <row r="227" s="2" customFormat="1" ht="16.5" customHeight="1">
      <c r="A227" s="40"/>
      <c r="B227" s="41"/>
      <c r="C227" s="206" t="s">
        <v>625</v>
      </c>
      <c r="D227" s="206" t="s">
        <v>160</v>
      </c>
      <c r="E227" s="207" t="s">
        <v>3831</v>
      </c>
      <c r="F227" s="208" t="s">
        <v>3832</v>
      </c>
      <c r="G227" s="209" t="s">
        <v>2410</v>
      </c>
      <c r="H227" s="210">
        <v>1</v>
      </c>
      <c r="I227" s="211"/>
      <c r="J227" s="212">
        <f>ROUND(I227*H227,2)</f>
        <v>0</v>
      </c>
      <c r="K227" s="208" t="s">
        <v>164</v>
      </c>
      <c r="L227" s="46"/>
      <c r="M227" s="213" t="s">
        <v>19</v>
      </c>
      <c r="N227" s="214" t="s">
        <v>41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3833</v>
      </c>
      <c r="AT227" s="217" t="s">
        <v>160</v>
      </c>
      <c r="AU227" s="217" t="s">
        <v>80</v>
      </c>
      <c r="AY227" s="19" t="s">
        <v>158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78</v>
      </c>
      <c r="BK227" s="218">
        <f>ROUND(I227*H227,2)</f>
        <v>0</v>
      </c>
      <c r="BL227" s="19" t="s">
        <v>3833</v>
      </c>
      <c r="BM227" s="217" t="s">
        <v>3834</v>
      </c>
    </row>
    <row r="228" s="2" customFormat="1">
      <c r="A228" s="40"/>
      <c r="B228" s="41"/>
      <c r="C228" s="42"/>
      <c r="D228" s="219" t="s">
        <v>167</v>
      </c>
      <c r="E228" s="42"/>
      <c r="F228" s="220" t="s">
        <v>3835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167</v>
      </c>
      <c r="AU228" s="19" t="s">
        <v>80</v>
      </c>
    </row>
    <row r="229" s="2" customFormat="1">
      <c r="A229" s="40"/>
      <c r="B229" s="41"/>
      <c r="C229" s="42"/>
      <c r="D229" s="226" t="s">
        <v>2421</v>
      </c>
      <c r="E229" s="42"/>
      <c r="F229" s="270" t="s">
        <v>3836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2421</v>
      </c>
      <c r="AU229" s="19" t="s">
        <v>80</v>
      </c>
    </row>
    <row r="230" s="12" customFormat="1" ht="22.8" customHeight="1">
      <c r="A230" s="12"/>
      <c r="B230" s="190"/>
      <c r="C230" s="191"/>
      <c r="D230" s="192" t="s">
        <v>69</v>
      </c>
      <c r="E230" s="204" t="s">
        <v>3837</v>
      </c>
      <c r="F230" s="204" t="s">
        <v>3838</v>
      </c>
      <c r="G230" s="191"/>
      <c r="H230" s="191"/>
      <c r="I230" s="194"/>
      <c r="J230" s="205">
        <f>BK230</f>
        <v>0</v>
      </c>
      <c r="K230" s="191"/>
      <c r="L230" s="196"/>
      <c r="M230" s="197"/>
      <c r="N230" s="198"/>
      <c r="O230" s="198"/>
      <c r="P230" s="199">
        <f>SUM(P231:P233)</f>
        <v>0</v>
      </c>
      <c r="Q230" s="198"/>
      <c r="R230" s="199">
        <f>SUM(R231:R233)</f>
        <v>0</v>
      </c>
      <c r="S230" s="198"/>
      <c r="T230" s="200">
        <f>SUM(T231:T233)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1" t="s">
        <v>193</v>
      </c>
      <c r="AT230" s="202" t="s">
        <v>69</v>
      </c>
      <c r="AU230" s="202" t="s">
        <v>78</v>
      </c>
      <c r="AY230" s="201" t="s">
        <v>158</v>
      </c>
      <c r="BK230" s="203">
        <f>SUM(BK231:BK233)</f>
        <v>0</v>
      </c>
    </row>
    <row r="231" s="2" customFormat="1" ht="16.5" customHeight="1">
      <c r="A231" s="40"/>
      <c r="B231" s="41"/>
      <c r="C231" s="206" t="s">
        <v>630</v>
      </c>
      <c r="D231" s="206" t="s">
        <v>160</v>
      </c>
      <c r="E231" s="207" t="s">
        <v>3839</v>
      </c>
      <c r="F231" s="208" t="s">
        <v>3840</v>
      </c>
      <c r="G231" s="209" t="s">
        <v>2410</v>
      </c>
      <c r="H231" s="210">
        <v>1</v>
      </c>
      <c r="I231" s="211"/>
      <c r="J231" s="212">
        <f>ROUND(I231*H231,2)</f>
        <v>0</v>
      </c>
      <c r="K231" s="208" t="s">
        <v>164</v>
      </c>
      <c r="L231" s="46"/>
      <c r="M231" s="213" t="s">
        <v>19</v>
      </c>
      <c r="N231" s="214" t="s">
        <v>41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3833</v>
      </c>
      <c r="AT231" s="217" t="s">
        <v>160</v>
      </c>
      <c r="AU231" s="217" t="s">
        <v>80</v>
      </c>
      <c r="AY231" s="19" t="s">
        <v>158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78</v>
      </c>
      <c r="BK231" s="218">
        <f>ROUND(I231*H231,2)</f>
        <v>0</v>
      </c>
      <c r="BL231" s="19" t="s">
        <v>3833</v>
      </c>
      <c r="BM231" s="217" t="s">
        <v>3841</v>
      </c>
    </row>
    <row r="232" s="2" customFormat="1">
      <c r="A232" s="40"/>
      <c r="B232" s="41"/>
      <c r="C232" s="42"/>
      <c r="D232" s="219" t="s">
        <v>167</v>
      </c>
      <c r="E232" s="42"/>
      <c r="F232" s="220" t="s">
        <v>3842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167</v>
      </c>
      <c r="AU232" s="19" t="s">
        <v>80</v>
      </c>
    </row>
    <row r="233" s="2" customFormat="1">
      <c r="A233" s="40"/>
      <c r="B233" s="41"/>
      <c r="C233" s="42"/>
      <c r="D233" s="226" t="s">
        <v>2421</v>
      </c>
      <c r="E233" s="42"/>
      <c r="F233" s="270" t="s">
        <v>3843</v>
      </c>
      <c r="G233" s="42"/>
      <c r="H233" s="42"/>
      <c r="I233" s="221"/>
      <c r="J233" s="42"/>
      <c r="K233" s="42"/>
      <c r="L233" s="46"/>
      <c r="M233" s="271"/>
      <c r="N233" s="272"/>
      <c r="O233" s="273"/>
      <c r="P233" s="273"/>
      <c r="Q233" s="273"/>
      <c r="R233" s="273"/>
      <c r="S233" s="273"/>
      <c r="T233" s="274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2421</v>
      </c>
      <c r="AU233" s="19" t="s">
        <v>80</v>
      </c>
    </row>
    <row r="234" s="2" customFormat="1" ht="6.96" customHeight="1">
      <c r="A234" s="40"/>
      <c r="B234" s="61"/>
      <c r="C234" s="62"/>
      <c r="D234" s="62"/>
      <c r="E234" s="62"/>
      <c r="F234" s="62"/>
      <c r="G234" s="62"/>
      <c r="H234" s="62"/>
      <c r="I234" s="62"/>
      <c r="J234" s="62"/>
      <c r="K234" s="62"/>
      <c r="L234" s="46"/>
      <c r="M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</row>
  </sheetData>
  <sheetProtection sheet="1" autoFilter="0" formatColumns="0" formatRows="0" objects="1" scenarios="1" spinCount="100000" saltValue="z+DQwCoROOa6QFyuWIPp9V7wQXpJhQsJ7D5YA8HEIrsE2LMaGGiMlNbfImlK9ZPaMS9YA4JNqcjp/X8ljORONg==" hashValue="19CIHS+LkGm02aNh3ALwWyxBM418/0KbhfMxewEK3IGe+LfhgaWT0Ghh8HjJ0vHy4xBhmtkA2AfdPw2I2Hd4FQ==" algorithmName="SHA-512" password="CC35"/>
  <autoFilter ref="C87:K233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713311221"/>
    <hyperlink ref="F96" r:id="rId2" display="https://podminky.urs.cz/item/CS_URS_2025_01/713463211"/>
    <hyperlink ref="F108" r:id="rId3" display="https://podminky.urs.cz/item/CS_URS_2025_01/998713101"/>
    <hyperlink ref="F111" r:id="rId4" display="https://podminky.urs.cz/item/CS_URS_2025_01/732199100"/>
    <hyperlink ref="F114" r:id="rId5" display="https://podminky.urs.cz/item/CS_URS_2025_01/732231102"/>
    <hyperlink ref="F116" r:id="rId6" display="https://podminky.urs.cz/item/CS_URS_2025_01/732331205"/>
    <hyperlink ref="F118" r:id="rId7" display="https://podminky.urs.cz/item/CS_URS_2025_01/732421304"/>
    <hyperlink ref="F120" r:id="rId8" display="https://podminky.urs.cz/item/CS_URS_2025_01/732522004"/>
    <hyperlink ref="F123" r:id="rId9" display="https://podminky.urs.cz/item/CS_URS_2025_01/732522031"/>
    <hyperlink ref="F126" r:id="rId10" display="https://podminky.urs.cz/item/CS_URS_2025_01/998732101"/>
    <hyperlink ref="F129" r:id="rId11" display="https://podminky.urs.cz/item/CS_URS_2025_01/733222102"/>
    <hyperlink ref="F131" r:id="rId12" display="https://podminky.urs.cz/item/CS_URS_2025_01/733222103"/>
    <hyperlink ref="F133" r:id="rId13" display="https://podminky.urs.cz/item/CS_URS_2025_01/733222104"/>
    <hyperlink ref="F135" r:id="rId14" display="https://podminky.urs.cz/item/CS_URS_2025_01/733223105"/>
    <hyperlink ref="F137" r:id="rId15" display="https://podminky.urs.cz/item/CS_URS_2025_01/733223106"/>
    <hyperlink ref="F139" r:id="rId16" display="https://podminky.urs.cz/item/CS_URS_2025_01/733231111"/>
    <hyperlink ref="F141" r:id="rId17" display="https://podminky.urs.cz/item/CS_URS_2025_01/733231112"/>
    <hyperlink ref="F143" r:id="rId18" display="https://podminky.urs.cz/item/CS_URS_2025_01/733231113"/>
    <hyperlink ref="F145" r:id="rId19" display="https://podminky.urs.cz/item/CS_URS_2025_01/733231115"/>
    <hyperlink ref="F147" r:id="rId20" display="https://podminky.urs.cz/item/CS_URS_2025_01/733231116"/>
    <hyperlink ref="F149" r:id="rId21" display="https://podminky.urs.cz/item/CS_URS_2025_01/733291101"/>
    <hyperlink ref="F152" r:id="rId22" display="https://podminky.urs.cz/item/CS_URS_2025_01/998733101"/>
    <hyperlink ref="F155" r:id="rId23" display="https://podminky.urs.cz/item/CS_URS_2025_01/734209103"/>
    <hyperlink ref="F161" r:id="rId24" display="https://podminky.urs.cz/item/CS_URS_2025_01/734209104"/>
    <hyperlink ref="F167" r:id="rId25" display="https://podminky.urs.cz/item/CS_URS_2025_01/734209105"/>
    <hyperlink ref="F170" r:id="rId26" display="https://podminky.urs.cz/item/CS_URS_2025_01/734209106"/>
    <hyperlink ref="F176" r:id="rId27" display="https://podminky.urs.cz/item/CS_URS_2025_01/734163443"/>
    <hyperlink ref="F178" r:id="rId28" display="https://podminky.urs.cz/item/CS_URS_2025_01/734221681"/>
    <hyperlink ref="F180" r:id="rId29" display="https://podminky.urs.cz/item/CS_URS_2025_01/734221682"/>
    <hyperlink ref="F182" r:id="rId30" display="https://podminky.urs.cz/item/CS_URS_2025_01/734291265"/>
    <hyperlink ref="F184" r:id="rId31" display="https://podminky.urs.cz/item/CS_URS_2025_01/734411101"/>
    <hyperlink ref="F186" r:id="rId32" display="https://podminky.urs.cz/item/CS_URS_2025_01/734421101"/>
    <hyperlink ref="F188" r:id="rId33" display="https://podminky.urs.cz/item/CS_URS_2025_01/998734101"/>
    <hyperlink ref="F191" r:id="rId34" display="https://podminky.urs.cz/item/CS_URS_2025_01/735152251"/>
    <hyperlink ref="F193" r:id="rId35" display="https://podminky.urs.cz/item/CS_URS_2025_01/735152253"/>
    <hyperlink ref="F195" r:id="rId36" display="https://podminky.urs.cz/item/CS_URS_2025_01/735152257"/>
    <hyperlink ref="F197" r:id="rId37" display="https://podminky.urs.cz/item/CS_URS_2025_01/735152259"/>
    <hyperlink ref="F199" r:id="rId38" display="https://podminky.urs.cz/item/CS_URS_2025_01/735152291"/>
    <hyperlink ref="F201" r:id="rId39" display="https://podminky.urs.cz/item/CS_URS_2025_01/735152293"/>
    <hyperlink ref="F203" r:id="rId40" display="https://podminky.urs.cz/item/CS_URS_2025_01/735152295"/>
    <hyperlink ref="F205" r:id="rId41" display="https://podminky.urs.cz/item/CS_URS_2025_01/735152453"/>
    <hyperlink ref="F207" r:id="rId42" display="https://podminky.urs.cz/item/CS_URS_2025_01/735152457"/>
    <hyperlink ref="F209" r:id="rId43" display="https://podminky.urs.cz/item/CS_URS_2025_01/735152459"/>
    <hyperlink ref="F211" r:id="rId44" display="https://podminky.urs.cz/item/CS_URS_2025_01/735152493"/>
    <hyperlink ref="F213" r:id="rId45" display="https://podminky.urs.cz/item/CS_URS_2025_01/735152553"/>
    <hyperlink ref="F215" r:id="rId46" display="https://podminky.urs.cz/item/CS_URS_2025_01/735152557"/>
    <hyperlink ref="F217" r:id="rId47" display="https://podminky.urs.cz/item/CS_URS_2025_01/735152559"/>
    <hyperlink ref="F219" r:id="rId48" display="https://podminky.urs.cz/item/CS_URS_2025_01/735511142"/>
    <hyperlink ref="F221" r:id="rId49" display="https://podminky.urs.cz/item/CS_URS_2025_01/735531021"/>
    <hyperlink ref="F224" r:id="rId50" display="https://podminky.urs.cz/item/CS_URS_2025_01/998735101"/>
    <hyperlink ref="F228" r:id="rId51" display="https://podminky.urs.cz/item/CS_URS_2025_01/043103000"/>
    <hyperlink ref="F232" r:id="rId52" display="https://podminky.urs.cz/item/CS_URS_2025_01/09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objektu Jiráskova 602/3, 268 01 Hořovice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3844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Městský úřad Hořovice, Palackého náměstí 2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ROUND((SUM(BE87:BE155)),  2)</f>
        <v>0</v>
      </c>
      <c r="G33" s="40"/>
      <c r="H33" s="40"/>
      <c r="I33" s="150">
        <v>0.20999999999999999</v>
      </c>
      <c r="J33" s="149">
        <f>ROUND(((SUM(BE87:BE155))*I33),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ROUND((SUM(BF87:BF155)),  2)</f>
        <v>0</v>
      </c>
      <c r="G34" s="40"/>
      <c r="H34" s="40"/>
      <c r="I34" s="150">
        <v>0.12</v>
      </c>
      <c r="J34" s="149">
        <f>ROUND(((SUM(BF87:BF155))*I34),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ROUND((SUM(BG87:BG155)),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ROUND((SUM(BH87:BH155)),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ROUND((SUM(BI87:BI155)),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objektu Jiráskova 602/3, 268 01 Hořovice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10 - Komunikace a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Městský úřad Hořovice, Palackého náměstí 2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3845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3846</v>
      </c>
      <c r="E61" s="170"/>
      <c r="F61" s="170"/>
      <c r="G61" s="170"/>
      <c r="H61" s="170"/>
      <c r="I61" s="170"/>
      <c r="J61" s="171">
        <f>J91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3847</v>
      </c>
      <c r="E62" s="170"/>
      <c r="F62" s="170"/>
      <c r="G62" s="170"/>
      <c r="H62" s="170"/>
      <c r="I62" s="170"/>
      <c r="J62" s="171">
        <f>J126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3848</v>
      </c>
      <c r="E63" s="170"/>
      <c r="F63" s="170"/>
      <c r="G63" s="170"/>
      <c r="H63" s="170"/>
      <c r="I63" s="170"/>
      <c r="J63" s="171">
        <f>J131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3849</v>
      </c>
      <c r="E64" s="170"/>
      <c r="F64" s="170"/>
      <c r="G64" s="170"/>
      <c r="H64" s="170"/>
      <c r="I64" s="170"/>
      <c r="J64" s="171">
        <f>J136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3850</v>
      </c>
      <c r="E65" s="170"/>
      <c r="F65" s="170"/>
      <c r="G65" s="170"/>
      <c r="H65" s="170"/>
      <c r="I65" s="170"/>
      <c r="J65" s="171">
        <f>J141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3851</v>
      </c>
      <c r="E66" s="170"/>
      <c r="F66" s="170"/>
      <c r="G66" s="170"/>
      <c r="H66" s="170"/>
      <c r="I66" s="170"/>
      <c r="J66" s="171">
        <f>J146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3852</v>
      </c>
      <c r="E67" s="170"/>
      <c r="F67" s="170"/>
      <c r="G67" s="170"/>
      <c r="H67" s="170"/>
      <c r="I67" s="170"/>
      <c r="J67" s="171">
        <f>J151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Stavební úpravy objektu Jiráskova 602/3, 268 01 Hořovice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106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10 - Komunikace a zpevněné plochy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 xml:space="preserve"> </v>
      </c>
      <c r="G81" s="42"/>
      <c r="H81" s="42"/>
      <c r="I81" s="34" t="s">
        <v>23</v>
      </c>
      <c r="J81" s="74" t="str">
        <f>IF(J12="","",J12)</f>
        <v>28. 4. 2025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>Městský úřad Hořovice, Palackého náměstí 2</v>
      </c>
      <c r="G83" s="42"/>
      <c r="H83" s="42"/>
      <c r="I83" s="34" t="s">
        <v>31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29</v>
      </c>
      <c r="D84" s="42"/>
      <c r="E84" s="42"/>
      <c r="F84" s="29" t="str">
        <f>IF(E18="","",E18)</f>
        <v>Vyplň údaj</v>
      </c>
      <c r="G84" s="42"/>
      <c r="H84" s="42"/>
      <c r="I84" s="34" t="s">
        <v>33</v>
      </c>
      <c r="J84" s="38" t="str">
        <f>E24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144</v>
      </c>
      <c r="D86" s="182" t="s">
        <v>55</v>
      </c>
      <c r="E86" s="182" t="s">
        <v>51</v>
      </c>
      <c r="F86" s="182" t="s">
        <v>52</v>
      </c>
      <c r="G86" s="182" t="s">
        <v>145</v>
      </c>
      <c r="H86" s="182" t="s">
        <v>146</v>
      </c>
      <c r="I86" s="182" t="s">
        <v>147</v>
      </c>
      <c r="J86" s="182" t="s">
        <v>110</v>
      </c>
      <c r="K86" s="183" t="s">
        <v>148</v>
      </c>
      <c r="L86" s="184"/>
      <c r="M86" s="94" t="s">
        <v>19</v>
      </c>
      <c r="N86" s="95" t="s">
        <v>40</v>
      </c>
      <c r="O86" s="95" t="s">
        <v>149</v>
      </c>
      <c r="P86" s="95" t="s">
        <v>150</v>
      </c>
      <c r="Q86" s="95" t="s">
        <v>151</v>
      </c>
      <c r="R86" s="95" t="s">
        <v>152</v>
      </c>
      <c r="S86" s="95" t="s">
        <v>153</v>
      </c>
      <c r="T86" s="96" t="s">
        <v>154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155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P88+P91+P126+P131+P136+P141+P146+P151</f>
        <v>0</v>
      </c>
      <c r="Q87" s="98"/>
      <c r="R87" s="187">
        <f>R88+R91+R126+R131+R136+R141+R146+R151</f>
        <v>0</v>
      </c>
      <c r="S87" s="98"/>
      <c r="T87" s="188">
        <f>T88+T91+T126+T131+T136+T141+T146+T151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69</v>
      </c>
      <c r="AU87" s="19" t="s">
        <v>111</v>
      </c>
      <c r="BK87" s="189">
        <f>BK88+BK91+BK126+BK131+BK136+BK141+BK146+BK151</f>
        <v>0</v>
      </c>
    </row>
    <row r="88" s="12" customFormat="1" ht="25.92" customHeight="1">
      <c r="A88" s="12"/>
      <c r="B88" s="190"/>
      <c r="C88" s="191"/>
      <c r="D88" s="192" t="s">
        <v>69</v>
      </c>
      <c r="E88" s="193" t="s">
        <v>70</v>
      </c>
      <c r="F88" s="193" t="s">
        <v>3853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SUM(P89:P90)</f>
        <v>0</v>
      </c>
      <c r="Q88" s="198"/>
      <c r="R88" s="199">
        <f>SUM(R89:R90)</f>
        <v>0</v>
      </c>
      <c r="S88" s="198"/>
      <c r="T88" s="200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78</v>
      </c>
      <c r="AT88" s="202" t="s">
        <v>69</v>
      </c>
      <c r="AU88" s="202" t="s">
        <v>70</v>
      </c>
      <c r="AY88" s="201" t="s">
        <v>158</v>
      </c>
      <c r="BK88" s="203">
        <f>SUM(BK89:BK90)</f>
        <v>0</v>
      </c>
    </row>
    <row r="89" s="2" customFormat="1" ht="24.15" customHeight="1">
      <c r="A89" s="40"/>
      <c r="B89" s="41"/>
      <c r="C89" s="206" t="s">
        <v>78</v>
      </c>
      <c r="D89" s="206" t="s">
        <v>160</v>
      </c>
      <c r="E89" s="207" t="s">
        <v>3854</v>
      </c>
      <c r="F89" s="208" t="s">
        <v>3855</v>
      </c>
      <c r="G89" s="209" t="s">
        <v>3856</v>
      </c>
      <c r="H89" s="210">
        <v>10.800000000000001</v>
      </c>
      <c r="I89" s="211"/>
      <c r="J89" s="212">
        <f>ROUND(I89*H89,2)</f>
        <v>0</v>
      </c>
      <c r="K89" s="208" t="s">
        <v>3857</v>
      </c>
      <c r="L89" s="46"/>
      <c r="M89" s="213" t="s">
        <v>19</v>
      </c>
      <c r="N89" s="214" t="s">
        <v>41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165</v>
      </c>
      <c r="AT89" s="217" t="s">
        <v>160</v>
      </c>
      <c r="AU89" s="217" t="s">
        <v>78</v>
      </c>
      <c r="AY89" s="19" t="s">
        <v>158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78</v>
      </c>
      <c r="BK89" s="218">
        <f>ROUND(I89*H89,2)</f>
        <v>0</v>
      </c>
      <c r="BL89" s="19" t="s">
        <v>165</v>
      </c>
      <c r="BM89" s="217" t="s">
        <v>80</v>
      </c>
    </row>
    <row r="90" s="2" customFormat="1">
      <c r="A90" s="40"/>
      <c r="B90" s="41"/>
      <c r="C90" s="42"/>
      <c r="D90" s="226" t="s">
        <v>2421</v>
      </c>
      <c r="E90" s="42"/>
      <c r="F90" s="270" t="s">
        <v>3858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2421</v>
      </c>
      <c r="AU90" s="19" t="s">
        <v>78</v>
      </c>
    </row>
    <row r="91" s="12" customFormat="1" ht="25.92" customHeight="1">
      <c r="A91" s="12"/>
      <c r="B91" s="190"/>
      <c r="C91" s="191"/>
      <c r="D91" s="192" t="s">
        <v>69</v>
      </c>
      <c r="E91" s="193" t="s">
        <v>78</v>
      </c>
      <c r="F91" s="193" t="s">
        <v>159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SUM(P92:P125)</f>
        <v>0</v>
      </c>
      <c r="Q91" s="198"/>
      <c r="R91" s="199">
        <f>SUM(R92:R125)</f>
        <v>0</v>
      </c>
      <c r="S91" s="198"/>
      <c r="T91" s="200">
        <f>SUM(T92:T125)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78</v>
      </c>
      <c r="AT91" s="202" t="s">
        <v>69</v>
      </c>
      <c r="AU91" s="202" t="s">
        <v>70</v>
      </c>
      <c r="AY91" s="201" t="s">
        <v>158</v>
      </c>
      <c r="BK91" s="203">
        <f>SUM(BK92:BK125)</f>
        <v>0</v>
      </c>
    </row>
    <row r="92" s="2" customFormat="1" ht="16.5" customHeight="1">
      <c r="A92" s="40"/>
      <c r="B92" s="41"/>
      <c r="C92" s="206" t="s">
        <v>80</v>
      </c>
      <c r="D92" s="206" t="s">
        <v>160</v>
      </c>
      <c r="E92" s="207" t="s">
        <v>3859</v>
      </c>
      <c r="F92" s="208" t="s">
        <v>3860</v>
      </c>
      <c r="G92" s="209" t="s">
        <v>3861</v>
      </c>
      <c r="H92" s="210">
        <v>2.6000000000000001</v>
      </c>
      <c r="I92" s="211"/>
      <c r="J92" s="212">
        <f>ROUND(I92*H92,2)</f>
        <v>0</v>
      </c>
      <c r="K92" s="208" t="s">
        <v>3857</v>
      </c>
      <c r="L92" s="46"/>
      <c r="M92" s="213" t="s">
        <v>19</v>
      </c>
      <c r="N92" s="214" t="s">
        <v>41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165</v>
      </c>
      <c r="AT92" s="217" t="s">
        <v>160</v>
      </c>
      <c r="AU92" s="217" t="s">
        <v>78</v>
      </c>
      <c r="AY92" s="19" t="s">
        <v>158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78</v>
      </c>
      <c r="BK92" s="218">
        <f>ROUND(I92*H92,2)</f>
        <v>0</v>
      </c>
      <c r="BL92" s="19" t="s">
        <v>165</v>
      </c>
      <c r="BM92" s="217" t="s">
        <v>165</v>
      </c>
    </row>
    <row r="93" s="2" customFormat="1">
      <c r="A93" s="40"/>
      <c r="B93" s="41"/>
      <c r="C93" s="42"/>
      <c r="D93" s="226" t="s">
        <v>2421</v>
      </c>
      <c r="E93" s="42"/>
      <c r="F93" s="270" t="s">
        <v>3862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2421</v>
      </c>
      <c r="AU93" s="19" t="s">
        <v>78</v>
      </c>
    </row>
    <row r="94" s="2" customFormat="1" ht="16.5" customHeight="1">
      <c r="A94" s="40"/>
      <c r="B94" s="41"/>
      <c r="C94" s="206" t="s">
        <v>180</v>
      </c>
      <c r="D94" s="206" t="s">
        <v>160</v>
      </c>
      <c r="E94" s="207" t="s">
        <v>3863</v>
      </c>
      <c r="F94" s="208" t="s">
        <v>3864</v>
      </c>
      <c r="G94" s="209" t="s">
        <v>3861</v>
      </c>
      <c r="H94" s="210">
        <v>2.6000000000000001</v>
      </c>
      <c r="I94" s="211"/>
      <c r="J94" s="212">
        <f>ROUND(I94*H94,2)</f>
        <v>0</v>
      </c>
      <c r="K94" s="208" t="s">
        <v>3857</v>
      </c>
      <c r="L94" s="46"/>
      <c r="M94" s="213" t="s">
        <v>19</v>
      </c>
      <c r="N94" s="214" t="s">
        <v>41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165</v>
      </c>
      <c r="AT94" s="217" t="s">
        <v>160</v>
      </c>
      <c r="AU94" s="217" t="s">
        <v>78</v>
      </c>
      <c r="AY94" s="19" t="s">
        <v>158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78</v>
      </c>
      <c r="BK94" s="218">
        <f>ROUND(I94*H94,2)</f>
        <v>0</v>
      </c>
      <c r="BL94" s="19" t="s">
        <v>165</v>
      </c>
      <c r="BM94" s="217" t="s">
        <v>200</v>
      </c>
    </row>
    <row r="95" s="2" customFormat="1">
      <c r="A95" s="40"/>
      <c r="B95" s="41"/>
      <c r="C95" s="42"/>
      <c r="D95" s="226" t="s">
        <v>2421</v>
      </c>
      <c r="E95" s="42"/>
      <c r="F95" s="270" t="s">
        <v>3865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2421</v>
      </c>
      <c r="AU95" s="19" t="s">
        <v>78</v>
      </c>
    </row>
    <row r="96" s="2" customFormat="1" ht="16.5" customHeight="1">
      <c r="A96" s="40"/>
      <c r="B96" s="41"/>
      <c r="C96" s="206" t="s">
        <v>165</v>
      </c>
      <c r="D96" s="206" t="s">
        <v>160</v>
      </c>
      <c r="E96" s="207" t="s">
        <v>3866</v>
      </c>
      <c r="F96" s="208" t="s">
        <v>3867</v>
      </c>
      <c r="G96" s="209" t="s">
        <v>261</v>
      </c>
      <c r="H96" s="210">
        <v>38</v>
      </c>
      <c r="I96" s="211"/>
      <c r="J96" s="212">
        <f>ROUND(I96*H96,2)</f>
        <v>0</v>
      </c>
      <c r="K96" s="208" t="s">
        <v>3857</v>
      </c>
      <c r="L96" s="46"/>
      <c r="M96" s="213" t="s">
        <v>19</v>
      </c>
      <c r="N96" s="214" t="s">
        <v>41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165</v>
      </c>
      <c r="AT96" s="217" t="s">
        <v>160</v>
      </c>
      <c r="AU96" s="217" t="s">
        <v>78</v>
      </c>
      <c r="AY96" s="19" t="s">
        <v>158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78</v>
      </c>
      <c r="BK96" s="218">
        <f>ROUND(I96*H96,2)</f>
        <v>0</v>
      </c>
      <c r="BL96" s="19" t="s">
        <v>165</v>
      </c>
      <c r="BM96" s="217" t="s">
        <v>216</v>
      </c>
    </row>
    <row r="97" s="2" customFormat="1">
      <c r="A97" s="40"/>
      <c r="B97" s="41"/>
      <c r="C97" s="42"/>
      <c r="D97" s="226" t="s">
        <v>2421</v>
      </c>
      <c r="E97" s="42"/>
      <c r="F97" s="270" t="s">
        <v>3868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2421</v>
      </c>
      <c r="AU97" s="19" t="s">
        <v>78</v>
      </c>
    </row>
    <row r="98" s="2" customFormat="1" ht="16.5" customHeight="1">
      <c r="A98" s="40"/>
      <c r="B98" s="41"/>
      <c r="C98" s="206" t="s">
        <v>193</v>
      </c>
      <c r="D98" s="206" t="s">
        <v>160</v>
      </c>
      <c r="E98" s="207" t="s">
        <v>3869</v>
      </c>
      <c r="F98" s="208" t="s">
        <v>3870</v>
      </c>
      <c r="G98" s="209" t="s">
        <v>3871</v>
      </c>
      <c r="H98" s="210">
        <v>68.400000000000006</v>
      </c>
      <c r="I98" s="211"/>
      <c r="J98" s="212">
        <f>ROUND(I98*H98,2)</f>
        <v>0</v>
      </c>
      <c r="K98" s="208" t="s">
        <v>3857</v>
      </c>
      <c r="L98" s="46"/>
      <c r="M98" s="213" t="s">
        <v>19</v>
      </c>
      <c r="N98" s="214" t="s">
        <v>41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165</v>
      </c>
      <c r="AT98" s="217" t="s">
        <v>160</v>
      </c>
      <c r="AU98" s="217" t="s">
        <v>78</v>
      </c>
      <c r="AY98" s="19" t="s">
        <v>158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165</v>
      </c>
      <c r="BM98" s="217" t="s">
        <v>96</v>
      </c>
    </row>
    <row r="99" s="2" customFormat="1">
      <c r="A99" s="40"/>
      <c r="B99" s="41"/>
      <c r="C99" s="42"/>
      <c r="D99" s="226" t="s">
        <v>2421</v>
      </c>
      <c r="E99" s="42"/>
      <c r="F99" s="270" t="s">
        <v>3872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2421</v>
      </c>
      <c r="AU99" s="19" t="s">
        <v>78</v>
      </c>
    </row>
    <row r="100" s="2" customFormat="1" ht="16.5" customHeight="1">
      <c r="A100" s="40"/>
      <c r="B100" s="41"/>
      <c r="C100" s="206" t="s">
        <v>200</v>
      </c>
      <c r="D100" s="206" t="s">
        <v>160</v>
      </c>
      <c r="E100" s="207" t="s">
        <v>3873</v>
      </c>
      <c r="F100" s="208" t="s">
        <v>3874</v>
      </c>
      <c r="G100" s="209" t="s">
        <v>3861</v>
      </c>
      <c r="H100" s="210">
        <v>5.7000000000000002</v>
      </c>
      <c r="I100" s="211"/>
      <c r="J100" s="212">
        <f>ROUND(I100*H100,2)</f>
        <v>0</v>
      </c>
      <c r="K100" s="208" t="s">
        <v>3857</v>
      </c>
      <c r="L100" s="46"/>
      <c r="M100" s="213" t="s">
        <v>19</v>
      </c>
      <c r="N100" s="214" t="s">
        <v>41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165</v>
      </c>
      <c r="AT100" s="217" t="s">
        <v>160</v>
      </c>
      <c r="AU100" s="217" t="s">
        <v>78</v>
      </c>
      <c r="AY100" s="19" t="s">
        <v>158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78</v>
      </c>
      <c r="BK100" s="218">
        <f>ROUND(I100*H100,2)</f>
        <v>0</v>
      </c>
      <c r="BL100" s="19" t="s">
        <v>165</v>
      </c>
      <c r="BM100" s="217" t="s">
        <v>8</v>
      </c>
    </row>
    <row r="101" s="2" customFormat="1">
      <c r="A101" s="40"/>
      <c r="B101" s="41"/>
      <c r="C101" s="42"/>
      <c r="D101" s="226" t="s">
        <v>2421</v>
      </c>
      <c r="E101" s="42"/>
      <c r="F101" s="270" t="s">
        <v>3875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2421</v>
      </c>
      <c r="AU101" s="19" t="s">
        <v>78</v>
      </c>
    </row>
    <row r="102" s="2" customFormat="1" ht="16.5" customHeight="1">
      <c r="A102" s="40"/>
      <c r="B102" s="41"/>
      <c r="C102" s="206" t="s">
        <v>207</v>
      </c>
      <c r="D102" s="206" t="s">
        <v>160</v>
      </c>
      <c r="E102" s="207" t="s">
        <v>3876</v>
      </c>
      <c r="F102" s="208" t="s">
        <v>3877</v>
      </c>
      <c r="G102" s="209" t="s">
        <v>3861</v>
      </c>
      <c r="H102" s="210">
        <v>3.2000000000000002</v>
      </c>
      <c r="I102" s="211"/>
      <c r="J102" s="212">
        <f>ROUND(I102*H102,2)</f>
        <v>0</v>
      </c>
      <c r="K102" s="208" t="s">
        <v>3857</v>
      </c>
      <c r="L102" s="46"/>
      <c r="M102" s="213" t="s">
        <v>19</v>
      </c>
      <c r="N102" s="214" t="s">
        <v>41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165</v>
      </c>
      <c r="AT102" s="217" t="s">
        <v>160</v>
      </c>
      <c r="AU102" s="217" t="s">
        <v>78</v>
      </c>
      <c r="AY102" s="19" t="s">
        <v>158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78</v>
      </c>
      <c r="BK102" s="218">
        <f>ROUND(I102*H102,2)</f>
        <v>0</v>
      </c>
      <c r="BL102" s="19" t="s">
        <v>165</v>
      </c>
      <c r="BM102" s="217" t="s">
        <v>252</v>
      </c>
    </row>
    <row r="103" s="2" customFormat="1">
      <c r="A103" s="40"/>
      <c r="B103" s="41"/>
      <c r="C103" s="42"/>
      <c r="D103" s="226" t="s">
        <v>2421</v>
      </c>
      <c r="E103" s="42"/>
      <c r="F103" s="270" t="s">
        <v>3868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2421</v>
      </c>
      <c r="AU103" s="19" t="s">
        <v>78</v>
      </c>
    </row>
    <row r="104" s="2" customFormat="1" ht="16.5" customHeight="1">
      <c r="A104" s="40"/>
      <c r="B104" s="41"/>
      <c r="C104" s="206" t="s">
        <v>216</v>
      </c>
      <c r="D104" s="206" t="s">
        <v>160</v>
      </c>
      <c r="E104" s="207" t="s">
        <v>3878</v>
      </c>
      <c r="F104" s="208" t="s">
        <v>3879</v>
      </c>
      <c r="G104" s="209" t="s">
        <v>3861</v>
      </c>
      <c r="H104" s="210">
        <v>3.2000000000000002</v>
      </c>
      <c r="I104" s="211"/>
      <c r="J104" s="212">
        <f>ROUND(I104*H104,2)</f>
        <v>0</v>
      </c>
      <c r="K104" s="208" t="s">
        <v>3857</v>
      </c>
      <c r="L104" s="46"/>
      <c r="M104" s="213" t="s">
        <v>19</v>
      </c>
      <c r="N104" s="214" t="s">
        <v>41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165</v>
      </c>
      <c r="AT104" s="217" t="s">
        <v>160</v>
      </c>
      <c r="AU104" s="217" t="s">
        <v>78</v>
      </c>
      <c r="AY104" s="19" t="s">
        <v>158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78</v>
      </c>
      <c r="BK104" s="218">
        <f>ROUND(I104*H104,2)</f>
        <v>0</v>
      </c>
      <c r="BL104" s="19" t="s">
        <v>165</v>
      </c>
      <c r="BM104" s="217" t="s">
        <v>266</v>
      </c>
    </row>
    <row r="105" s="2" customFormat="1">
      <c r="A105" s="40"/>
      <c r="B105" s="41"/>
      <c r="C105" s="42"/>
      <c r="D105" s="226" t="s">
        <v>2421</v>
      </c>
      <c r="E105" s="42"/>
      <c r="F105" s="270" t="s">
        <v>3880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2421</v>
      </c>
      <c r="AU105" s="19" t="s">
        <v>78</v>
      </c>
    </row>
    <row r="106" s="2" customFormat="1" ht="16.5" customHeight="1">
      <c r="A106" s="40"/>
      <c r="B106" s="41"/>
      <c r="C106" s="206" t="s">
        <v>222</v>
      </c>
      <c r="D106" s="206" t="s">
        <v>160</v>
      </c>
      <c r="E106" s="207" t="s">
        <v>3881</v>
      </c>
      <c r="F106" s="208" t="s">
        <v>3882</v>
      </c>
      <c r="G106" s="209" t="s">
        <v>3861</v>
      </c>
      <c r="H106" s="210">
        <v>5</v>
      </c>
      <c r="I106" s="211"/>
      <c r="J106" s="212">
        <f>ROUND(I106*H106,2)</f>
        <v>0</v>
      </c>
      <c r="K106" s="208" t="s">
        <v>3857</v>
      </c>
      <c r="L106" s="46"/>
      <c r="M106" s="213" t="s">
        <v>19</v>
      </c>
      <c r="N106" s="214" t="s">
        <v>41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165</v>
      </c>
      <c r="AT106" s="217" t="s">
        <v>160</v>
      </c>
      <c r="AU106" s="217" t="s">
        <v>78</v>
      </c>
      <c r="AY106" s="19" t="s">
        <v>158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78</v>
      </c>
      <c r="BK106" s="218">
        <f>ROUND(I106*H106,2)</f>
        <v>0</v>
      </c>
      <c r="BL106" s="19" t="s">
        <v>165</v>
      </c>
      <c r="BM106" s="217" t="s">
        <v>278</v>
      </c>
    </row>
    <row r="107" s="2" customFormat="1">
      <c r="A107" s="40"/>
      <c r="B107" s="41"/>
      <c r="C107" s="42"/>
      <c r="D107" s="226" t="s">
        <v>2421</v>
      </c>
      <c r="E107" s="42"/>
      <c r="F107" s="270" t="s">
        <v>3868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2421</v>
      </c>
      <c r="AU107" s="19" t="s">
        <v>78</v>
      </c>
    </row>
    <row r="108" s="2" customFormat="1" ht="16.5" customHeight="1">
      <c r="A108" s="40"/>
      <c r="B108" s="41"/>
      <c r="C108" s="206" t="s">
        <v>96</v>
      </c>
      <c r="D108" s="206" t="s">
        <v>160</v>
      </c>
      <c r="E108" s="207" t="s">
        <v>3883</v>
      </c>
      <c r="F108" s="208" t="s">
        <v>3884</v>
      </c>
      <c r="G108" s="209" t="s">
        <v>3861</v>
      </c>
      <c r="H108" s="210">
        <v>3.2000000000000002</v>
      </c>
      <c r="I108" s="211"/>
      <c r="J108" s="212">
        <f>ROUND(I108*H108,2)</f>
        <v>0</v>
      </c>
      <c r="K108" s="208" t="s">
        <v>3857</v>
      </c>
      <c r="L108" s="46"/>
      <c r="M108" s="213" t="s">
        <v>19</v>
      </c>
      <c r="N108" s="214" t="s">
        <v>41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165</v>
      </c>
      <c r="AT108" s="217" t="s">
        <v>160</v>
      </c>
      <c r="AU108" s="217" t="s">
        <v>78</v>
      </c>
      <c r="AY108" s="19" t="s">
        <v>158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78</v>
      </c>
      <c r="BK108" s="218">
        <f>ROUND(I108*H108,2)</f>
        <v>0</v>
      </c>
      <c r="BL108" s="19" t="s">
        <v>165</v>
      </c>
      <c r="BM108" s="217" t="s">
        <v>99</v>
      </c>
    </row>
    <row r="109" s="2" customFormat="1">
      <c r="A109" s="40"/>
      <c r="B109" s="41"/>
      <c r="C109" s="42"/>
      <c r="D109" s="226" t="s">
        <v>2421</v>
      </c>
      <c r="E109" s="42"/>
      <c r="F109" s="270" t="s">
        <v>3885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2421</v>
      </c>
      <c r="AU109" s="19" t="s">
        <v>78</v>
      </c>
    </row>
    <row r="110" s="2" customFormat="1" ht="16.5" customHeight="1">
      <c r="A110" s="40"/>
      <c r="B110" s="41"/>
      <c r="C110" s="206" t="s">
        <v>233</v>
      </c>
      <c r="D110" s="206" t="s">
        <v>160</v>
      </c>
      <c r="E110" s="207" t="s">
        <v>3886</v>
      </c>
      <c r="F110" s="208" t="s">
        <v>3887</v>
      </c>
      <c r="G110" s="209" t="s">
        <v>3861</v>
      </c>
      <c r="H110" s="210">
        <v>1.8</v>
      </c>
      <c r="I110" s="211"/>
      <c r="J110" s="212">
        <f>ROUND(I110*H110,2)</f>
        <v>0</v>
      </c>
      <c r="K110" s="208" t="s">
        <v>3857</v>
      </c>
      <c r="L110" s="46"/>
      <c r="M110" s="213" t="s">
        <v>19</v>
      </c>
      <c r="N110" s="214" t="s">
        <v>41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165</v>
      </c>
      <c r="AT110" s="217" t="s">
        <v>160</v>
      </c>
      <c r="AU110" s="217" t="s">
        <v>78</v>
      </c>
      <c r="AY110" s="19" t="s">
        <v>158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78</v>
      </c>
      <c r="BK110" s="218">
        <f>ROUND(I110*H110,2)</f>
        <v>0</v>
      </c>
      <c r="BL110" s="19" t="s">
        <v>165</v>
      </c>
      <c r="BM110" s="217" t="s">
        <v>299</v>
      </c>
    </row>
    <row r="111" s="2" customFormat="1">
      <c r="A111" s="40"/>
      <c r="B111" s="41"/>
      <c r="C111" s="42"/>
      <c r="D111" s="226" t="s">
        <v>2421</v>
      </c>
      <c r="E111" s="42"/>
      <c r="F111" s="270" t="s">
        <v>3888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2421</v>
      </c>
      <c r="AU111" s="19" t="s">
        <v>78</v>
      </c>
    </row>
    <row r="112" s="2" customFormat="1" ht="16.5" customHeight="1">
      <c r="A112" s="40"/>
      <c r="B112" s="41"/>
      <c r="C112" s="206" t="s">
        <v>8</v>
      </c>
      <c r="D112" s="206" t="s">
        <v>160</v>
      </c>
      <c r="E112" s="207" t="s">
        <v>3889</v>
      </c>
      <c r="F112" s="208" t="s">
        <v>3890</v>
      </c>
      <c r="G112" s="209" t="s">
        <v>3891</v>
      </c>
      <c r="H112" s="210">
        <v>20.800000000000001</v>
      </c>
      <c r="I112" s="211"/>
      <c r="J112" s="212">
        <f>ROUND(I112*H112,2)</f>
        <v>0</v>
      </c>
      <c r="K112" s="208" t="s">
        <v>3857</v>
      </c>
      <c r="L112" s="46"/>
      <c r="M112" s="213" t="s">
        <v>19</v>
      </c>
      <c r="N112" s="214" t="s">
        <v>41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165</v>
      </c>
      <c r="AT112" s="217" t="s">
        <v>160</v>
      </c>
      <c r="AU112" s="217" t="s">
        <v>78</v>
      </c>
      <c r="AY112" s="19" t="s">
        <v>158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78</v>
      </c>
      <c r="BK112" s="218">
        <f>ROUND(I112*H112,2)</f>
        <v>0</v>
      </c>
      <c r="BL112" s="19" t="s">
        <v>165</v>
      </c>
      <c r="BM112" s="217" t="s">
        <v>312</v>
      </c>
    </row>
    <row r="113" s="2" customFormat="1">
      <c r="A113" s="40"/>
      <c r="B113" s="41"/>
      <c r="C113" s="42"/>
      <c r="D113" s="226" t="s">
        <v>2421</v>
      </c>
      <c r="E113" s="42"/>
      <c r="F113" s="270" t="s">
        <v>3868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2421</v>
      </c>
      <c r="AU113" s="19" t="s">
        <v>78</v>
      </c>
    </row>
    <row r="114" s="2" customFormat="1" ht="16.5" customHeight="1">
      <c r="A114" s="40"/>
      <c r="B114" s="41"/>
      <c r="C114" s="206" t="s">
        <v>246</v>
      </c>
      <c r="D114" s="206" t="s">
        <v>160</v>
      </c>
      <c r="E114" s="207" t="s">
        <v>3892</v>
      </c>
      <c r="F114" s="208" t="s">
        <v>3893</v>
      </c>
      <c r="G114" s="209" t="s">
        <v>3891</v>
      </c>
      <c r="H114" s="210">
        <v>55</v>
      </c>
      <c r="I114" s="211"/>
      <c r="J114" s="212">
        <f>ROUND(I114*H114,2)</f>
        <v>0</v>
      </c>
      <c r="K114" s="208" t="s">
        <v>3857</v>
      </c>
      <c r="L114" s="46"/>
      <c r="M114" s="213" t="s">
        <v>19</v>
      </c>
      <c r="N114" s="214" t="s">
        <v>41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165</v>
      </c>
      <c r="AT114" s="217" t="s">
        <v>160</v>
      </c>
      <c r="AU114" s="217" t="s">
        <v>78</v>
      </c>
      <c r="AY114" s="19" t="s">
        <v>158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78</v>
      </c>
      <c r="BK114" s="218">
        <f>ROUND(I114*H114,2)</f>
        <v>0</v>
      </c>
      <c r="BL114" s="19" t="s">
        <v>165</v>
      </c>
      <c r="BM114" s="217" t="s">
        <v>326</v>
      </c>
    </row>
    <row r="115" s="2" customFormat="1">
      <c r="A115" s="40"/>
      <c r="B115" s="41"/>
      <c r="C115" s="42"/>
      <c r="D115" s="226" t="s">
        <v>2421</v>
      </c>
      <c r="E115" s="42"/>
      <c r="F115" s="270" t="s">
        <v>3868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2421</v>
      </c>
      <c r="AU115" s="19" t="s">
        <v>78</v>
      </c>
    </row>
    <row r="116" s="2" customFormat="1" ht="16.5" customHeight="1">
      <c r="A116" s="40"/>
      <c r="B116" s="41"/>
      <c r="C116" s="206" t="s">
        <v>252</v>
      </c>
      <c r="D116" s="206" t="s">
        <v>160</v>
      </c>
      <c r="E116" s="207" t="s">
        <v>3894</v>
      </c>
      <c r="F116" s="208" t="s">
        <v>3895</v>
      </c>
      <c r="G116" s="209" t="s">
        <v>3891</v>
      </c>
      <c r="H116" s="210">
        <v>55</v>
      </c>
      <c r="I116" s="211"/>
      <c r="J116" s="212">
        <f>ROUND(I116*H116,2)</f>
        <v>0</v>
      </c>
      <c r="K116" s="208" t="s">
        <v>3857</v>
      </c>
      <c r="L116" s="46"/>
      <c r="M116" s="213" t="s">
        <v>19</v>
      </c>
      <c r="N116" s="214" t="s">
        <v>41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165</v>
      </c>
      <c r="AT116" s="217" t="s">
        <v>160</v>
      </c>
      <c r="AU116" s="217" t="s">
        <v>78</v>
      </c>
      <c r="AY116" s="19" t="s">
        <v>158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165</v>
      </c>
      <c r="BM116" s="217" t="s">
        <v>337</v>
      </c>
    </row>
    <row r="117" s="2" customFormat="1">
      <c r="A117" s="40"/>
      <c r="B117" s="41"/>
      <c r="C117" s="42"/>
      <c r="D117" s="226" t="s">
        <v>2421</v>
      </c>
      <c r="E117" s="42"/>
      <c r="F117" s="270" t="s">
        <v>3868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2421</v>
      </c>
      <c r="AU117" s="19" t="s">
        <v>78</v>
      </c>
    </row>
    <row r="118" s="2" customFormat="1" ht="16.5" customHeight="1">
      <c r="A118" s="40"/>
      <c r="B118" s="41"/>
      <c r="C118" s="206" t="s">
        <v>260</v>
      </c>
      <c r="D118" s="206" t="s">
        <v>160</v>
      </c>
      <c r="E118" s="207" t="s">
        <v>3896</v>
      </c>
      <c r="F118" s="208" t="s">
        <v>3897</v>
      </c>
      <c r="G118" s="209" t="s">
        <v>3891</v>
      </c>
      <c r="H118" s="210">
        <v>55</v>
      </c>
      <c r="I118" s="211"/>
      <c r="J118" s="212">
        <f>ROUND(I118*H118,2)</f>
        <v>0</v>
      </c>
      <c r="K118" s="208" t="s">
        <v>3857</v>
      </c>
      <c r="L118" s="46"/>
      <c r="M118" s="213" t="s">
        <v>19</v>
      </c>
      <c r="N118" s="214" t="s">
        <v>41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165</v>
      </c>
      <c r="AT118" s="217" t="s">
        <v>160</v>
      </c>
      <c r="AU118" s="217" t="s">
        <v>78</v>
      </c>
      <c r="AY118" s="19" t="s">
        <v>158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165</v>
      </c>
      <c r="BM118" s="217" t="s">
        <v>348</v>
      </c>
    </row>
    <row r="119" s="2" customFormat="1">
      <c r="A119" s="40"/>
      <c r="B119" s="41"/>
      <c r="C119" s="42"/>
      <c r="D119" s="226" t="s">
        <v>2421</v>
      </c>
      <c r="E119" s="42"/>
      <c r="F119" s="270" t="s">
        <v>3868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2421</v>
      </c>
      <c r="AU119" s="19" t="s">
        <v>78</v>
      </c>
    </row>
    <row r="120" s="2" customFormat="1" ht="16.5" customHeight="1">
      <c r="A120" s="40"/>
      <c r="B120" s="41"/>
      <c r="C120" s="206" t="s">
        <v>266</v>
      </c>
      <c r="D120" s="206" t="s">
        <v>160</v>
      </c>
      <c r="E120" s="207" t="s">
        <v>3898</v>
      </c>
      <c r="F120" s="208" t="s">
        <v>3899</v>
      </c>
      <c r="G120" s="209" t="s">
        <v>3891</v>
      </c>
      <c r="H120" s="210">
        <v>220</v>
      </c>
      <c r="I120" s="211"/>
      <c r="J120" s="212">
        <f>ROUND(I120*H120,2)</f>
        <v>0</v>
      </c>
      <c r="K120" s="208" t="s">
        <v>3857</v>
      </c>
      <c r="L120" s="46"/>
      <c r="M120" s="213" t="s">
        <v>19</v>
      </c>
      <c r="N120" s="214" t="s">
        <v>41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165</v>
      </c>
      <c r="AT120" s="217" t="s">
        <v>160</v>
      </c>
      <c r="AU120" s="217" t="s">
        <v>78</v>
      </c>
      <c r="AY120" s="19" t="s">
        <v>158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78</v>
      </c>
      <c r="BK120" s="218">
        <f>ROUND(I120*H120,2)</f>
        <v>0</v>
      </c>
      <c r="BL120" s="19" t="s">
        <v>165</v>
      </c>
      <c r="BM120" s="217" t="s">
        <v>360</v>
      </c>
    </row>
    <row r="121" s="2" customFormat="1">
      <c r="A121" s="40"/>
      <c r="B121" s="41"/>
      <c r="C121" s="42"/>
      <c r="D121" s="226" t="s">
        <v>2421</v>
      </c>
      <c r="E121" s="42"/>
      <c r="F121" s="270" t="s">
        <v>3868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2421</v>
      </c>
      <c r="AU121" s="19" t="s">
        <v>78</v>
      </c>
    </row>
    <row r="122" s="2" customFormat="1" ht="16.5" customHeight="1">
      <c r="A122" s="40"/>
      <c r="B122" s="41"/>
      <c r="C122" s="206" t="s">
        <v>273</v>
      </c>
      <c r="D122" s="206" t="s">
        <v>160</v>
      </c>
      <c r="E122" s="207" t="s">
        <v>3900</v>
      </c>
      <c r="F122" s="208" t="s">
        <v>3901</v>
      </c>
      <c r="G122" s="209" t="s">
        <v>3891</v>
      </c>
      <c r="H122" s="210">
        <v>82.5</v>
      </c>
      <c r="I122" s="211"/>
      <c r="J122" s="212">
        <f>ROUND(I122*H122,2)</f>
        <v>0</v>
      </c>
      <c r="K122" s="208" t="s">
        <v>3857</v>
      </c>
      <c r="L122" s="46"/>
      <c r="M122" s="213" t="s">
        <v>19</v>
      </c>
      <c r="N122" s="214" t="s">
        <v>41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165</v>
      </c>
      <c r="AT122" s="217" t="s">
        <v>160</v>
      </c>
      <c r="AU122" s="217" t="s">
        <v>78</v>
      </c>
      <c r="AY122" s="19" t="s">
        <v>158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78</v>
      </c>
      <c r="BK122" s="218">
        <f>ROUND(I122*H122,2)</f>
        <v>0</v>
      </c>
      <c r="BL122" s="19" t="s">
        <v>165</v>
      </c>
      <c r="BM122" s="217" t="s">
        <v>372</v>
      </c>
    </row>
    <row r="123" s="2" customFormat="1">
      <c r="A123" s="40"/>
      <c r="B123" s="41"/>
      <c r="C123" s="42"/>
      <c r="D123" s="226" t="s">
        <v>2421</v>
      </c>
      <c r="E123" s="42"/>
      <c r="F123" s="270" t="s">
        <v>3868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2421</v>
      </c>
      <c r="AU123" s="19" t="s">
        <v>78</v>
      </c>
    </row>
    <row r="124" s="2" customFormat="1" ht="16.5" customHeight="1">
      <c r="A124" s="40"/>
      <c r="B124" s="41"/>
      <c r="C124" s="206" t="s">
        <v>278</v>
      </c>
      <c r="D124" s="206" t="s">
        <v>160</v>
      </c>
      <c r="E124" s="207" t="s">
        <v>3902</v>
      </c>
      <c r="F124" s="208" t="s">
        <v>3903</v>
      </c>
      <c r="G124" s="209" t="s">
        <v>3861</v>
      </c>
      <c r="H124" s="210">
        <v>2.75</v>
      </c>
      <c r="I124" s="211"/>
      <c r="J124" s="212">
        <f>ROUND(I124*H124,2)</f>
        <v>0</v>
      </c>
      <c r="K124" s="208" t="s">
        <v>3857</v>
      </c>
      <c r="L124" s="46"/>
      <c r="M124" s="213" t="s">
        <v>19</v>
      </c>
      <c r="N124" s="214" t="s">
        <v>41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165</v>
      </c>
      <c r="AT124" s="217" t="s">
        <v>160</v>
      </c>
      <c r="AU124" s="217" t="s">
        <v>78</v>
      </c>
      <c r="AY124" s="19" t="s">
        <v>158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78</v>
      </c>
      <c r="BK124" s="218">
        <f>ROUND(I124*H124,2)</f>
        <v>0</v>
      </c>
      <c r="BL124" s="19" t="s">
        <v>165</v>
      </c>
      <c r="BM124" s="217" t="s">
        <v>397</v>
      </c>
    </row>
    <row r="125" s="2" customFormat="1">
      <c r="A125" s="40"/>
      <c r="B125" s="41"/>
      <c r="C125" s="42"/>
      <c r="D125" s="226" t="s">
        <v>2421</v>
      </c>
      <c r="E125" s="42"/>
      <c r="F125" s="270" t="s">
        <v>3868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2421</v>
      </c>
      <c r="AU125" s="19" t="s">
        <v>78</v>
      </c>
    </row>
    <row r="126" s="12" customFormat="1" ht="25.92" customHeight="1">
      <c r="A126" s="12"/>
      <c r="B126" s="190"/>
      <c r="C126" s="191"/>
      <c r="D126" s="192" t="s">
        <v>69</v>
      </c>
      <c r="E126" s="193" t="s">
        <v>80</v>
      </c>
      <c r="F126" s="193" t="s">
        <v>3904</v>
      </c>
      <c r="G126" s="191"/>
      <c r="H126" s="191"/>
      <c r="I126" s="194"/>
      <c r="J126" s="195">
        <f>BK126</f>
        <v>0</v>
      </c>
      <c r="K126" s="191"/>
      <c r="L126" s="196"/>
      <c r="M126" s="197"/>
      <c r="N126" s="198"/>
      <c r="O126" s="198"/>
      <c r="P126" s="199">
        <f>SUM(P127:P130)</f>
        <v>0</v>
      </c>
      <c r="Q126" s="198"/>
      <c r="R126" s="199">
        <f>SUM(R127:R130)</f>
        <v>0</v>
      </c>
      <c r="S126" s="198"/>
      <c r="T126" s="200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1" t="s">
        <v>78</v>
      </c>
      <c r="AT126" s="202" t="s">
        <v>69</v>
      </c>
      <c r="AU126" s="202" t="s">
        <v>70</v>
      </c>
      <c r="AY126" s="201" t="s">
        <v>158</v>
      </c>
      <c r="BK126" s="203">
        <f>SUM(BK127:BK130)</f>
        <v>0</v>
      </c>
    </row>
    <row r="127" s="2" customFormat="1" ht="16.5" customHeight="1">
      <c r="A127" s="40"/>
      <c r="B127" s="41"/>
      <c r="C127" s="206" t="s">
        <v>282</v>
      </c>
      <c r="D127" s="206" t="s">
        <v>160</v>
      </c>
      <c r="E127" s="207" t="s">
        <v>3905</v>
      </c>
      <c r="F127" s="208" t="s">
        <v>3906</v>
      </c>
      <c r="G127" s="209" t="s">
        <v>261</v>
      </c>
      <c r="H127" s="210">
        <v>5</v>
      </c>
      <c r="I127" s="211"/>
      <c r="J127" s="212">
        <f>ROUND(I127*H127,2)</f>
        <v>0</v>
      </c>
      <c r="K127" s="208" t="s">
        <v>3857</v>
      </c>
      <c r="L127" s="46"/>
      <c r="M127" s="213" t="s">
        <v>19</v>
      </c>
      <c r="N127" s="214" t="s">
        <v>41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165</v>
      </c>
      <c r="AT127" s="217" t="s">
        <v>160</v>
      </c>
      <c r="AU127" s="217" t="s">
        <v>78</v>
      </c>
      <c r="AY127" s="19" t="s">
        <v>158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78</v>
      </c>
      <c r="BK127" s="218">
        <f>ROUND(I127*H127,2)</f>
        <v>0</v>
      </c>
      <c r="BL127" s="19" t="s">
        <v>165</v>
      </c>
      <c r="BM127" s="217" t="s">
        <v>172</v>
      </c>
    </row>
    <row r="128" s="2" customFormat="1">
      <c r="A128" s="40"/>
      <c r="B128" s="41"/>
      <c r="C128" s="42"/>
      <c r="D128" s="226" t="s">
        <v>2421</v>
      </c>
      <c r="E128" s="42"/>
      <c r="F128" s="270" t="s">
        <v>3868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2421</v>
      </c>
      <c r="AU128" s="19" t="s">
        <v>78</v>
      </c>
    </row>
    <row r="129" s="2" customFormat="1" ht="16.5" customHeight="1">
      <c r="A129" s="40"/>
      <c r="B129" s="41"/>
      <c r="C129" s="206" t="s">
        <v>99</v>
      </c>
      <c r="D129" s="206" t="s">
        <v>160</v>
      </c>
      <c r="E129" s="207" t="s">
        <v>3907</v>
      </c>
      <c r="F129" s="208" t="s">
        <v>3908</v>
      </c>
      <c r="G129" s="209" t="s">
        <v>3891</v>
      </c>
      <c r="H129" s="210">
        <v>8.3000000000000007</v>
      </c>
      <c r="I129" s="211"/>
      <c r="J129" s="212">
        <f>ROUND(I129*H129,2)</f>
        <v>0</v>
      </c>
      <c r="K129" s="208" t="s">
        <v>3857</v>
      </c>
      <c r="L129" s="46"/>
      <c r="M129" s="213" t="s">
        <v>19</v>
      </c>
      <c r="N129" s="214" t="s">
        <v>41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165</v>
      </c>
      <c r="AT129" s="217" t="s">
        <v>160</v>
      </c>
      <c r="AU129" s="217" t="s">
        <v>78</v>
      </c>
      <c r="AY129" s="19" t="s">
        <v>158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78</v>
      </c>
      <c r="BK129" s="218">
        <f>ROUND(I129*H129,2)</f>
        <v>0</v>
      </c>
      <c r="BL129" s="19" t="s">
        <v>165</v>
      </c>
      <c r="BM129" s="217" t="s">
        <v>199</v>
      </c>
    </row>
    <row r="130" s="2" customFormat="1">
      <c r="A130" s="40"/>
      <c r="B130" s="41"/>
      <c r="C130" s="42"/>
      <c r="D130" s="226" t="s">
        <v>2421</v>
      </c>
      <c r="E130" s="42"/>
      <c r="F130" s="270" t="s">
        <v>3909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2421</v>
      </c>
      <c r="AU130" s="19" t="s">
        <v>78</v>
      </c>
    </row>
    <row r="131" s="12" customFormat="1" ht="25.92" customHeight="1">
      <c r="A131" s="12"/>
      <c r="B131" s="190"/>
      <c r="C131" s="191"/>
      <c r="D131" s="192" t="s">
        <v>69</v>
      </c>
      <c r="E131" s="193" t="s">
        <v>180</v>
      </c>
      <c r="F131" s="193" t="s">
        <v>3910</v>
      </c>
      <c r="G131" s="191"/>
      <c r="H131" s="191"/>
      <c r="I131" s="194"/>
      <c r="J131" s="195">
        <f>BK131</f>
        <v>0</v>
      </c>
      <c r="K131" s="191"/>
      <c r="L131" s="196"/>
      <c r="M131" s="197"/>
      <c r="N131" s="198"/>
      <c r="O131" s="198"/>
      <c r="P131" s="199">
        <f>SUM(P132:P135)</f>
        <v>0</v>
      </c>
      <c r="Q131" s="198"/>
      <c r="R131" s="199">
        <f>SUM(R132:R135)</f>
        <v>0</v>
      </c>
      <c r="S131" s="198"/>
      <c r="T131" s="200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1" t="s">
        <v>78</v>
      </c>
      <c r="AT131" s="202" t="s">
        <v>69</v>
      </c>
      <c r="AU131" s="202" t="s">
        <v>70</v>
      </c>
      <c r="AY131" s="201" t="s">
        <v>158</v>
      </c>
      <c r="BK131" s="203">
        <f>SUM(BK132:BK135)</f>
        <v>0</v>
      </c>
    </row>
    <row r="132" s="2" customFormat="1" ht="16.5" customHeight="1">
      <c r="A132" s="40"/>
      <c r="B132" s="41"/>
      <c r="C132" s="206" t="s">
        <v>7</v>
      </c>
      <c r="D132" s="206" t="s">
        <v>160</v>
      </c>
      <c r="E132" s="207" t="s">
        <v>3911</v>
      </c>
      <c r="F132" s="208" t="s">
        <v>3912</v>
      </c>
      <c r="G132" s="209" t="s">
        <v>3861</v>
      </c>
      <c r="H132" s="210">
        <v>9.0999999999999996</v>
      </c>
      <c r="I132" s="211"/>
      <c r="J132" s="212">
        <f>ROUND(I132*H132,2)</f>
        <v>0</v>
      </c>
      <c r="K132" s="208" t="s">
        <v>3857</v>
      </c>
      <c r="L132" s="46"/>
      <c r="M132" s="213" t="s">
        <v>19</v>
      </c>
      <c r="N132" s="214" t="s">
        <v>41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165</v>
      </c>
      <c r="AT132" s="217" t="s">
        <v>160</v>
      </c>
      <c r="AU132" s="217" t="s">
        <v>78</v>
      </c>
      <c r="AY132" s="19" t="s">
        <v>158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78</v>
      </c>
      <c r="BK132" s="218">
        <f>ROUND(I132*H132,2)</f>
        <v>0</v>
      </c>
      <c r="BL132" s="19" t="s">
        <v>165</v>
      </c>
      <c r="BM132" s="217" t="s">
        <v>441</v>
      </c>
    </row>
    <row r="133" s="2" customFormat="1">
      <c r="A133" s="40"/>
      <c r="B133" s="41"/>
      <c r="C133" s="42"/>
      <c r="D133" s="226" t="s">
        <v>2421</v>
      </c>
      <c r="E133" s="42"/>
      <c r="F133" s="270" t="s">
        <v>3913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2421</v>
      </c>
      <c r="AU133" s="19" t="s">
        <v>78</v>
      </c>
    </row>
    <row r="134" s="2" customFormat="1" ht="16.5" customHeight="1">
      <c r="A134" s="40"/>
      <c r="B134" s="41"/>
      <c r="C134" s="206" t="s">
        <v>299</v>
      </c>
      <c r="D134" s="206" t="s">
        <v>160</v>
      </c>
      <c r="E134" s="207" t="s">
        <v>3914</v>
      </c>
      <c r="F134" s="208" t="s">
        <v>3915</v>
      </c>
      <c r="G134" s="209" t="s">
        <v>3916</v>
      </c>
      <c r="H134" s="210">
        <v>62.383000000000003</v>
      </c>
      <c r="I134" s="211"/>
      <c r="J134" s="212">
        <f>ROUND(I134*H134,2)</f>
        <v>0</v>
      </c>
      <c r="K134" s="208" t="s">
        <v>3857</v>
      </c>
      <c r="L134" s="46"/>
      <c r="M134" s="213" t="s">
        <v>19</v>
      </c>
      <c r="N134" s="214" t="s">
        <v>41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165</v>
      </c>
      <c r="AT134" s="217" t="s">
        <v>160</v>
      </c>
      <c r="AU134" s="217" t="s">
        <v>78</v>
      </c>
      <c r="AY134" s="19" t="s">
        <v>158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78</v>
      </c>
      <c r="BK134" s="218">
        <f>ROUND(I134*H134,2)</f>
        <v>0</v>
      </c>
      <c r="BL134" s="19" t="s">
        <v>165</v>
      </c>
      <c r="BM134" s="217" t="s">
        <v>452</v>
      </c>
    </row>
    <row r="135" s="2" customFormat="1">
      <c r="A135" s="40"/>
      <c r="B135" s="41"/>
      <c r="C135" s="42"/>
      <c r="D135" s="226" t="s">
        <v>2421</v>
      </c>
      <c r="E135" s="42"/>
      <c r="F135" s="270" t="s">
        <v>3917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2421</v>
      </c>
      <c r="AU135" s="19" t="s">
        <v>78</v>
      </c>
    </row>
    <row r="136" s="12" customFormat="1" ht="25.92" customHeight="1">
      <c r="A136" s="12"/>
      <c r="B136" s="190"/>
      <c r="C136" s="191"/>
      <c r="D136" s="192" t="s">
        <v>69</v>
      </c>
      <c r="E136" s="193" t="s">
        <v>165</v>
      </c>
      <c r="F136" s="193" t="s">
        <v>434</v>
      </c>
      <c r="G136" s="191"/>
      <c r="H136" s="191"/>
      <c r="I136" s="194"/>
      <c r="J136" s="195">
        <f>BK136</f>
        <v>0</v>
      </c>
      <c r="K136" s="191"/>
      <c r="L136" s="196"/>
      <c r="M136" s="197"/>
      <c r="N136" s="198"/>
      <c r="O136" s="198"/>
      <c r="P136" s="199">
        <f>SUM(P137:P140)</f>
        <v>0</v>
      </c>
      <c r="Q136" s="198"/>
      <c r="R136" s="199">
        <f>SUM(R137:R140)</f>
        <v>0</v>
      </c>
      <c r="S136" s="198"/>
      <c r="T136" s="200">
        <f>SUM(T137:T140)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78</v>
      </c>
      <c r="AT136" s="202" t="s">
        <v>69</v>
      </c>
      <c r="AU136" s="202" t="s">
        <v>70</v>
      </c>
      <c r="AY136" s="201" t="s">
        <v>158</v>
      </c>
      <c r="BK136" s="203">
        <f>SUM(BK137:BK140)</f>
        <v>0</v>
      </c>
    </row>
    <row r="137" s="2" customFormat="1" ht="16.5" customHeight="1">
      <c r="A137" s="40"/>
      <c r="B137" s="41"/>
      <c r="C137" s="206" t="s">
        <v>304</v>
      </c>
      <c r="D137" s="206" t="s">
        <v>160</v>
      </c>
      <c r="E137" s="207" t="s">
        <v>3918</v>
      </c>
      <c r="F137" s="208" t="s">
        <v>3919</v>
      </c>
      <c r="G137" s="209" t="s">
        <v>3861</v>
      </c>
      <c r="H137" s="210">
        <v>0.20000000000000001</v>
      </c>
      <c r="I137" s="211"/>
      <c r="J137" s="212">
        <f>ROUND(I137*H137,2)</f>
        <v>0</v>
      </c>
      <c r="K137" s="208" t="s">
        <v>3857</v>
      </c>
      <c r="L137" s="46"/>
      <c r="M137" s="213" t="s">
        <v>19</v>
      </c>
      <c r="N137" s="214" t="s">
        <v>41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165</v>
      </c>
      <c r="AT137" s="217" t="s">
        <v>160</v>
      </c>
      <c r="AU137" s="217" t="s">
        <v>78</v>
      </c>
      <c r="AY137" s="19" t="s">
        <v>158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78</v>
      </c>
      <c r="BK137" s="218">
        <f>ROUND(I137*H137,2)</f>
        <v>0</v>
      </c>
      <c r="BL137" s="19" t="s">
        <v>165</v>
      </c>
      <c r="BM137" s="217" t="s">
        <v>465</v>
      </c>
    </row>
    <row r="138" s="2" customFormat="1">
      <c r="A138" s="40"/>
      <c r="B138" s="41"/>
      <c r="C138" s="42"/>
      <c r="D138" s="226" t="s">
        <v>2421</v>
      </c>
      <c r="E138" s="42"/>
      <c r="F138" s="270" t="s">
        <v>3868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2421</v>
      </c>
      <c r="AU138" s="19" t="s">
        <v>78</v>
      </c>
    </row>
    <row r="139" s="2" customFormat="1" ht="16.5" customHeight="1">
      <c r="A139" s="40"/>
      <c r="B139" s="41"/>
      <c r="C139" s="206" t="s">
        <v>312</v>
      </c>
      <c r="D139" s="206" t="s">
        <v>160</v>
      </c>
      <c r="E139" s="207" t="s">
        <v>3920</v>
      </c>
      <c r="F139" s="208" t="s">
        <v>3921</v>
      </c>
      <c r="G139" s="209" t="s">
        <v>3861</v>
      </c>
      <c r="H139" s="210">
        <v>1.6000000000000001</v>
      </c>
      <c r="I139" s="211"/>
      <c r="J139" s="212">
        <f>ROUND(I139*H139,2)</f>
        <v>0</v>
      </c>
      <c r="K139" s="208" t="s">
        <v>3857</v>
      </c>
      <c r="L139" s="46"/>
      <c r="M139" s="213" t="s">
        <v>19</v>
      </c>
      <c r="N139" s="214" t="s">
        <v>41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165</v>
      </c>
      <c r="AT139" s="217" t="s">
        <v>160</v>
      </c>
      <c r="AU139" s="217" t="s">
        <v>78</v>
      </c>
      <c r="AY139" s="19" t="s">
        <v>158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78</v>
      </c>
      <c r="BK139" s="218">
        <f>ROUND(I139*H139,2)</f>
        <v>0</v>
      </c>
      <c r="BL139" s="19" t="s">
        <v>165</v>
      </c>
      <c r="BM139" s="217" t="s">
        <v>479</v>
      </c>
    </row>
    <row r="140" s="2" customFormat="1">
      <c r="A140" s="40"/>
      <c r="B140" s="41"/>
      <c r="C140" s="42"/>
      <c r="D140" s="226" t="s">
        <v>2421</v>
      </c>
      <c r="E140" s="42"/>
      <c r="F140" s="270" t="s">
        <v>3922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2421</v>
      </c>
      <c r="AU140" s="19" t="s">
        <v>78</v>
      </c>
    </row>
    <row r="141" s="12" customFormat="1" ht="25.92" customHeight="1">
      <c r="A141" s="12"/>
      <c r="B141" s="190"/>
      <c r="C141" s="191"/>
      <c r="D141" s="192" t="s">
        <v>69</v>
      </c>
      <c r="E141" s="193" t="s">
        <v>193</v>
      </c>
      <c r="F141" s="193" t="s">
        <v>3923</v>
      </c>
      <c r="G141" s="191"/>
      <c r="H141" s="191"/>
      <c r="I141" s="194"/>
      <c r="J141" s="195">
        <f>BK141</f>
        <v>0</v>
      </c>
      <c r="K141" s="191"/>
      <c r="L141" s="196"/>
      <c r="M141" s="197"/>
      <c r="N141" s="198"/>
      <c r="O141" s="198"/>
      <c r="P141" s="199">
        <f>SUM(P142:P145)</f>
        <v>0</v>
      </c>
      <c r="Q141" s="198"/>
      <c r="R141" s="199">
        <f>SUM(R142:R145)</f>
        <v>0</v>
      </c>
      <c r="S141" s="198"/>
      <c r="T141" s="200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78</v>
      </c>
      <c r="AT141" s="202" t="s">
        <v>69</v>
      </c>
      <c r="AU141" s="202" t="s">
        <v>70</v>
      </c>
      <c r="AY141" s="201" t="s">
        <v>158</v>
      </c>
      <c r="BK141" s="203">
        <f>SUM(BK142:BK145)</f>
        <v>0</v>
      </c>
    </row>
    <row r="142" s="2" customFormat="1" ht="16.5" customHeight="1">
      <c r="A142" s="40"/>
      <c r="B142" s="41"/>
      <c r="C142" s="206" t="s">
        <v>319</v>
      </c>
      <c r="D142" s="206" t="s">
        <v>160</v>
      </c>
      <c r="E142" s="207" t="s">
        <v>3924</v>
      </c>
      <c r="F142" s="208" t="s">
        <v>3925</v>
      </c>
      <c r="G142" s="209" t="s">
        <v>3891</v>
      </c>
      <c r="H142" s="210">
        <v>15.5</v>
      </c>
      <c r="I142" s="211"/>
      <c r="J142" s="212">
        <f>ROUND(I142*H142,2)</f>
        <v>0</v>
      </c>
      <c r="K142" s="208" t="s">
        <v>3857</v>
      </c>
      <c r="L142" s="46"/>
      <c r="M142" s="213" t="s">
        <v>19</v>
      </c>
      <c r="N142" s="214" t="s">
        <v>41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165</v>
      </c>
      <c r="AT142" s="217" t="s">
        <v>160</v>
      </c>
      <c r="AU142" s="217" t="s">
        <v>78</v>
      </c>
      <c r="AY142" s="19" t="s">
        <v>158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78</v>
      </c>
      <c r="BK142" s="218">
        <f>ROUND(I142*H142,2)</f>
        <v>0</v>
      </c>
      <c r="BL142" s="19" t="s">
        <v>165</v>
      </c>
      <c r="BM142" s="217" t="s">
        <v>493</v>
      </c>
    </row>
    <row r="143" s="2" customFormat="1">
      <c r="A143" s="40"/>
      <c r="B143" s="41"/>
      <c r="C143" s="42"/>
      <c r="D143" s="226" t="s">
        <v>2421</v>
      </c>
      <c r="E143" s="42"/>
      <c r="F143" s="270" t="s">
        <v>3926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2421</v>
      </c>
      <c r="AU143" s="19" t="s">
        <v>78</v>
      </c>
    </row>
    <row r="144" s="2" customFormat="1" ht="16.5" customHeight="1">
      <c r="A144" s="40"/>
      <c r="B144" s="41"/>
      <c r="C144" s="206" t="s">
        <v>326</v>
      </c>
      <c r="D144" s="206" t="s">
        <v>160</v>
      </c>
      <c r="E144" s="207" t="s">
        <v>3927</v>
      </c>
      <c r="F144" s="208" t="s">
        <v>3928</v>
      </c>
      <c r="G144" s="209" t="s">
        <v>3891</v>
      </c>
      <c r="H144" s="210">
        <v>14</v>
      </c>
      <c r="I144" s="211"/>
      <c r="J144" s="212">
        <f>ROUND(I144*H144,2)</f>
        <v>0</v>
      </c>
      <c r="K144" s="208" t="s">
        <v>3857</v>
      </c>
      <c r="L144" s="46"/>
      <c r="M144" s="213" t="s">
        <v>19</v>
      </c>
      <c r="N144" s="214" t="s">
        <v>41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165</v>
      </c>
      <c r="AT144" s="217" t="s">
        <v>160</v>
      </c>
      <c r="AU144" s="217" t="s">
        <v>78</v>
      </c>
      <c r="AY144" s="19" t="s">
        <v>158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78</v>
      </c>
      <c r="BK144" s="218">
        <f>ROUND(I144*H144,2)</f>
        <v>0</v>
      </c>
      <c r="BL144" s="19" t="s">
        <v>165</v>
      </c>
      <c r="BM144" s="217" t="s">
        <v>504</v>
      </c>
    </row>
    <row r="145" s="2" customFormat="1">
      <c r="A145" s="40"/>
      <c r="B145" s="41"/>
      <c r="C145" s="42"/>
      <c r="D145" s="226" t="s">
        <v>2421</v>
      </c>
      <c r="E145" s="42"/>
      <c r="F145" s="270" t="s">
        <v>3868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2421</v>
      </c>
      <c r="AU145" s="19" t="s">
        <v>78</v>
      </c>
    </row>
    <row r="146" s="12" customFormat="1" ht="25.92" customHeight="1">
      <c r="A146" s="12"/>
      <c r="B146" s="190"/>
      <c r="C146" s="191"/>
      <c r="D146" s="192" t="s">
        <v>69</v>
      </c>
      <c r="E146" s="193" t="s">
        <v>216</v>
      </c>
      <c r="F146" s="193" t="s">
        <v>3929</v>
      </c>
      <c r="G146" s="191"/>
      <c r="H146" s="191"/>
      <c r="I146" s="194"/>
      <c r="J146" s="195">
        <f>BK146</f>
        <v>0</v>
      </c>
      <c r="K146" s="191"/>
      <c r="L146" s="196"/>
      <c r="M146" s="197"/>
      <c r="N146" s="198"/>
      <c r="O146" s="198"/>
      <c r="P146" s="199">
        <f>SUM(P147:P150)</f>
        <v>0</v>
      </c>
      <c r="Q146" s="198"/>
      <c r="R146" s="199">
        <f>SUM(R147:R150)</f>
        <v>0</v>
      </c>
      <c r="S146" s="198"/>
      <c r="T146" s="200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78</v>
      </c>
      <c r="AT146" s="202" t="s">
        <v>69</v>
      </c>
      <c r="AU146" s="202" t="s">
        <v>70</v>
      </c>
      <c r="AY146" s="201" t="s">
        <v>158</v>
      </c>
      <c r="BK146" s="203">
        <f>SUM(BK147:BK150)</f>
        <v>0</v>
      </c>
    </row>
    <row r="147" s="2" customFormat="1" ht="16.5" customHeight="1">
      <c r="A147" s="40"/>
      <c r="B147" s="41"/>
      <c r="C147" s="206" t="s">
        <v>331</v>
      </c>
      <c r="D147" s="206" t="s">
        <v>160</v>
      </c>
      <c r="E147" s="207" t="s">
        <v>3930</v>
      </c>
      <c r="F147" s="208" t="s">
        <v>3931</v>
      </c>
      <c r="G147" s="209" t="s">
        <v>261</v>
      </c>
      <c r="H147" s="210">
        <v>10</v>
      </c>
      <c r="I147" s="211"/>
      <c r="J147" s="212">
        <f>ROUND(I147*H147,2)</f>
        <v>0</v>
      </c>
      <c r="K147" s="208" t="s">
        <v>3857</v>
      </c>
      <c r="L147" s="46"/>
      <c r="M147" s="213" t="s">
        <v>19</v>
      </c>
      <c r="N147" s="214" t="s">
        <v>41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165</v>
      </c>
      <c r="AT147" s="217" t="s">
        <v>160</v>
      </c>
      <c r="AU147" s="217" t="s">
        <v>78</v>
      </c>
      <c r="AY147" s="19" t="s">
        <v>158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78</v>
      </c>
      <c r="BK147" s="218">
        <f>ROUND(I147*H147,2)</f>
        <v>0</v>
      </c>
      <c r="BL147" s="19" t="s">
        <v>165</v>
      </c>
      <c r="BM147" s="217" t="s">
        <v>515</v>
      </c>
    </row>
    <row r="148" s="2" customFormat="1">
      <c r="A148" s="40"/>
      <c r="B148" s="41"/>
      <c r="C148" s="42"/>
      <c r="D148" s="226" t="s">
        <v>2421</v>
      </c>
      <c r="E148" s="42"/>
      <c r="F148" s="270" t="s">
        <v>3868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2421</v>
      </c>
      <c r="AU148" s="19" t="s">
        <v>78</v>
      </c>
    </row>
    <row r="149" s="2" customFormat="1" ht="16.5" customHeight="1">
      <c r="A149" s="40"/>
      <c r="B149" s="41"/>
      <c r="C149" s="206" t="s">
        <v>337</v>
      </c>
      <c r="D149" s="206" t="s">
        <v>160</v>
      </c>
      <c r="E149" s="207" t="s">
        <v>3932</v>
      </c>
      <c r="F149" s="208" t="s">
        <v>3933</v>
      </c>
      <c r="G149" s="209" t="s">
        <v>3934</v>
      </c>
      <c r="H149" s="210">
        <v>1</v>
      </c>
      <c r="I149" s="211"/>
      <c r="J149" s="212">
        <f>ROUND(I149*H149,2)</f>
        <v>0</v>
      </c>
      <c r="K149" s="208" t="s">
        <v>3857</v>
      </c>
      <c r="L149" s="46"/>
      <c r="M149" s="213" t="s">
        <v>19</v>
      </c>
      <c r="N149" s="214" t="s">
        <v>41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165</v>
      </c>
      <c r="AT149" s="217" t="s">
        <v>160</v>
      </c>
      <c r="AU149" s="217" t="s">
        <v>78</v>
      </c>
      <c r="AY149" s="19" t="s">
        <v>158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78</v>
      </c>
      <c r="BK149" s="218">
        <f>ROUND(I149*H149,2)</f>
        <v>0</v>
      </c>
      <c r="BL149" s="19" t="s">
        <v>165</v>
      </c>
      <c r="BM149" s="217" t="s">
        <v>525</v>
      </c>
    </row>
    <row r="150" s="2" customFormat="1">
      <c r="A150" s="40"/>
      <c r="B150" s="41"/>
      <c r="C150" s="42"/>
      <c r="D150" s="226" t="s">
        <v>2421</v>
      </c>
      <c r="E150" s="42"/>
      <c r="F150" s="270" t="s">
        <v>3868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2421</v>
      </c>
      <c r="AU150" s="19" t="s">
        <v>78</v>
      </c>
    </row>
    <row r="151" s="12" customFormat="1" ht="25.92" customHeight="1">
      <c r="A151" s="12"/>
      <c r="B151" s="190"/>
      <c r="C151" s="191"/>
      <c r="D151" s="192" t="s">
        <v>69</v>
      </c>
      <c r="E151" s="193" t="s">
        <v>222</v>
      </c>
      <c r="F151" s="193" t="s">
        <v>2938</v>
      </c>
      <c r="G151" s="191"/>
      <c r="H151" s="191"/>
      <c r="I151" s="194"/>
      <c r="J151" s="195">
        <f>BK151</f>
        <v>0</v>
      </c>
      <c r="K151" s="191"/>
      <c r="L151" s="196"/>
      <c r="M151" s="197"/>
      <c r="N151" s="198"/>
      <c r="O151" s="198"/>
      <c r="P151" s="199">
        <f>SUM(P152:P155)</f>
        <v>0</v>
      </c>
      <c r="Q151" s="198"/>
      <c r="R151" s="199">
        <f>SUM(R152:R155)</f>
        <v>0</v>
      </c>
      <c r="S151" s="198"/>
      <c r="T151" s="200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1" t="s">
        <v>78</v>
      </c>
      <c r="AT151" s="202" t="s">
        <v>69</v>
      </c>
      <c r="AU151" s="202" t="s">
        <v>70</v>
      </c>
      <c r="AY151" s="201" t="s">
        <v>158</v>
      </c>
      <c r="BK151" s="203">
        <f>SUM(BK152:BK155)</f>
        <v>0</v>
      </c>
    </row>
    <row r="152" s="2" customFormat="1" ht="16.5" customHeight="1">
      <c r="A152" s="40"/>
      <c r="B152" s="41"/>
      <c r="C152" s="206" t="s">
        <v>342</v>
      </c>
      <c r="D152" s="206" t="s">
        <v>160</v>
      </c>
      <c r="E152" s="207" t="s">
        <v>3935</v>
      </c>
      <c r="F152" s="208" t="s">
        <v>3936</v>
      </c>
      <c r="G152" s="209" t="s">
        <v>261</v>
      </c>
      <c r="H152" s="210">
        <v>15</v>
      </c>
      <c r="I152" s="211"/>
      <c r="J152" s="212">
        <f>ROUND(I152*H152,2)</f>
        <v>0</v>
      </c>
      <c r="K152" s="208" t="s">
        <v>3857</v>
      </c>
      <c r="L152" s="46"/>
      <c r="M152" s="213" t="s">
        <v>19</v>
      </c>
      <c r="N152" s="214" t="s">
        <v>41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165</v>
      </c>
      <c r="AT152" s="217" t="s">
        <v>160</v>
      </c>
      <c r="AU152" s="217" t="s">
        <v>78</v>
      </c>
      <c r="AY152" s="19" t="s">
        <v>158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78</v>
      </c>
      <c r="BK152" s="218">
        <f>ROUND(I152*H152,2)</f>
        <v>0</v>
      </c>
      <c r="BL152" s="19" t="s">
        <v>165</v>
      </c>
      <c r="BM152" s="217" t="s">
        <v>538</v>
      </c>
    </row>
    <row r="153" s="2" customFormat="1">
      <c r="A153" s="40"/>
      <c r="B153" s="41"/>
      <c r="C153" s="42"/>
      <c r="D153" s="226" t="s">
        <v>2421</v>
      </c>
      <c r="E153" s="42"/>
      <c r="F153" s="270" t="s">
        <v>3937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2421</v>
      </c>
      <c r="AU153" s="19" t="s">
        <v>78</v>
      </c>
    </row>
    <row r="154" s="2" customFormat="1" ht="16.5" customHeight="1">
      <c r="A154" s="40"/>
      <c r="B154" s="41"/>
      <c r="C154" s="206" t="s">
        <v>348</v>
      </c>
      <c r="D154" s="206" t="s">
        <v>160</v>
      </c>
      <c r="E154" s="207" t="s">
        <v>3938</v>
      </c>
      <c r="F154" s="208" t="s">
        <v>3939</v>
      </c>
      <c r="G154" s="209" t="s">
        <v>249</v>
      </c>
      <c r="H154" s="210">
        <v>1.5</v>
      </c>
      <c r="I154" s="211"/>
      <c r="J154" s="212">
        <f>ROUND(I154*H154,2)</f>
        <v>0</v>
      </c>
      <c r="K154" s="208" t="s">
        <v>3857</v>
      </c>
      <c r="L154" s="46"/>
      <c r="M154" s="213" t="s">
        <v>19</v>
      </c>
      <c r="N154" s="214" t="s">
        <v>41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165</v>
      </c>
      <c r="AT154" s="217" t="s">
        <v>160</v>
      </c>
      <c r="AU154" s="217" t="s">
        <v>78</v>
      </c>
      <c r="AY154" s="19" t="s">
        <v>158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78</v>
      </c>
      <c r="BK154" s="218">
        <f>ROUND(I154*H154,2)</f>
        <v>0</v>
      </c>
      <c r="BL154" s="19" t="s">
        <v>165</v>
      </c>
      <c r="BM154" s="217" t="s">
        <v>548</v>
      </c>
    </row>
    <row r="155" s="2" customFormat="1">
      <c r="A155" s="40"/>
      <c r="B155" s="41"/>
      <c r="C155" s="42"/>
      <c r="D155" s="226" t="s">
        <v>2421</v>
      </c>
      <c r="E155" s="42"/>
      <c r="F155" s="270" t="s">
        <v>3868</v>
      </c>
      <c r="G155" s="42"/>
      <c r="H155" s="42"/>
      <c r="I155" s="221"/>
      <c r="J155" s="42"/>
      <c r="K155" s="42"/>
      <c r="L155" s="46"/>
      <c r="M155" s="271"/>
      <c r="N155" s="272"/>
      <c r="O155" s="273"/>
      <c r="P155" s="273"/>
      <c r="Q155" s="273"/>
      <c r="R155" s="273"/>
      <c r="S155" s="273"/>
      <c r="T155" s="274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2421</v>
      </c>
      <c r="AU155" s="19" t="s">
        <v>78</v>
      </c>
    </row>
    <row r="156" s="2" customFormat="1" ht="6.96" customHeight="1">
      <c r="A156" s="40"/>
      <c r="B156" s="61"/>
      <c r="C156" s="62"/>
      <c r="D156" s="62"/>
      <c r="E156" s="62"/>
      <c r="F156" s="62"/>
      <c r="G156" s="62"/>
      <c r="H156" s="62"/>
      <c r="I156" s="62"/>
      <c r="J156" s="62"/>
      <c r="K156" s="62"/>
      <c r="L156" s="46"/>
      <c r="M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</row>
  </sheetData>
  <sheetProtection sheet="1" autoFilter="0" formatColumns="0" formatRows="0" objects="1" scenarios="1" spinCount="100000" saltValue="lxHJ85yr10jHytVrJnbLWg3flh8ILr62QsfqKFiEvqXbwUFOKGCKiu8BZGIxn8P2DBzUfB77L/WcSZVxAeesRg==" hashValue="SUf0s8xPhEFBNuGByuT/iECzpoIhcmKt/ViL1aEx6W21gIAq73TR8S5283B+o6XVYF2m35alkplzAAs9ijmSvg==" algorithmName="SHA-512" password="CC35"/>
  <autoFilter ref="C86:K15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80</v>
      </c>
    </row>
    <row r="4" s="1" customFormat="1" ht="24.96" customHeight="1">
      <c r="B4" s="22"/>
      <c r="D4" s="132" t="s">
        <v>105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Stavební úpravy objektu Jiráskova 602/3, 268 01 Hořovice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3940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Městský úřad Hořovice, Palackého náměstí 2</v>
      </c>
      <c r="F15" s="40"/>
      <c r="G15" s="40"/>
      <c r="H15" s="40"/>
      <c r="I15" s="134" t="s">
        <v>28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28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33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34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36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38</v>
      </c>
      <c r="G32" s="40"/>
      <c r="H32" s="40"/>
      <c r="I32" s="147" t="s">
        <v>37</v>
      </c>
      <c r="J32" s="147" t="s">
        <v>39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40</v>
      </c>
      <c r="E33" s="134" t="s">
        <v>41</v>
      </c>
      <c r="F33" s="149">
        <f>ROUND((SUM(BE85:BE185)),  2)</f>
        <v>0</v>
      </c>
      <c r="G33" s="40"/>
      <c r="H33" s="40"/>
      <c r="I33" s="150">
        <v>0.20999999999999999</v>
      </c>
      <c r="J33" s="149">
        <f>ROUND(((SUM(BE85:BE185))*I33),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42</v>
      </c>
      <c r="F34" s="149">
        <f>ROUND((SUM(BF85:BF185)),  2)</f>
        <v>0</v>
      </c>
      <c r="G34" s="40"/>
      <c r="H34" s="40"/>
      <c r="I34" s="150">
        <v>0.12</v>
      </c>
      <c r="J34" s="149">
        <f>ROUND(((SUM(BF85:BF185))*I34),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43</v>
      </c>
      <c r="F35" s="149">
        <f>ROUND((SUM(BG85:BG185)),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44</v>
      </c>
      <c r="F36" s="149">
        <f>ROUND((SUM(BH85:BH185)),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45</v>
      </c>
      <c r="F37" s="149">
        <f>ROUND((SUM(BI85:BI185)),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46</v>
      </c>
      <c r="E39" s="153"/>
      <c r="F39" s="153"/>
      <c r="G39" s="154" t="s">
        <v>47</v>
      </c>
      <c r="H39" s="155" t="s">
        <v>48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Stavební úpravy objektu Jiráskova 602/3, 268 01 Hořovice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20 - Venkovní úpravy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Městský úřad Hořovice, Palackého náměstí 2</v>
      </c>
      <c r="G54" s="42"/>
      <c r="H54" s="42"/>
      <c r="I54" s="34" t="s">
        <v>31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109</v>
      </c>
      <c r="D57" s="164"/>
      <c r="E57" s="164"/>
      <c r="F57" s="164"/>
      <c r="G57" s="164"/>
      <c r="H57" s="164"/>
      <c r="I57" s="164"/>
      <c r="J57" s="165" t="s">
        <v>110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68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67"/>
      <c r="C60" s="168"/>
      <c r="D60" s="169" t="s">
        <v>112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113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114</v>
      </c>
      <c r="E62" s="176"/>
      <c r="F62" s="176"/>
      <c r="G62" s="176"/>
      <c r="H62" s="176"/>
      <c r="I62" s="176"/>
      <c r="J62" s="177">
        <f>J128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115</v>
      </c>
      <c r="E63" s="176"/>
      <c r="F63" s="176"/>
      <c r="G63" s="176"/>
      <c r="H63" s="176"/>
      <c r="I63" s="176"/>
      <c r="J63" s="177">
        <f>J147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118</v>
      </c>
      <c r="E64" s="176"/>
      <c r="F64" s="176"/>
      <c r="G64" s="176"/>
      <c r="H64" s="176"/>
      <c r="I64" s="176"/>
      <c r="J64" s="177">
        <f>J170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120</v>
      </c>
      <c r="E65" s="176"/>
      <c r="F65" s="176"/>
      <c r="G65" s="176"/>
      <c r="H65" s="176"/>
      <c r="I65" s="176"/>
      <c r="J65" s="177">
        <f>J183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143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Stavební úpravy objektu Jiráskova 602/3, 268 01 Hořovice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106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20 - Venkovní úpravy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28. 4. 2025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Městský úřad Hořovice, Palackého náměstí 2</v>
      </c>
      <c r="G81" s="42"/>
      <c r="H81" s="42"/>
      <c r="I81" s="34" t="s">
        <v>31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33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144</v>
      </c>
      <c r="D84" s="182" t="s">
        <v>55</v>
      </c>
      <c r="E84" s="182" t="s">
        <v>51</v>
      </c>
      <c r="F84" s="182" t="s">
        <v>52</v>
      </c>
      <c r="G84" s="182" t="s">
        <v>145</v>
      </c>
      <c r="H84" s="182" t="s">
        <v>146</v>
      </c>
      <c r="I84" s="182" t="s">
        <v>147</v>
      </c>
      <c r="J84" s="182" t="s">
        <v>110</v>
      </c>
      <c r="K84" s="183" t="s">
        <v>148</v>
      </c>
      <c r="L84" s="184"/>
      <c r="M84" s="94" t="s">
        <v>19</v>
      </c>
      <c r="N84" s="95" t="s">
        <v>40</v>
      </c>
      <c r="O84" s="95" t="s">
        <v>149</v>
      </c>
      <c r="P84" s="95" t="s">
        <v>150</v>
      </c>
      <c r="Q84" s="95" t="s">
        <v>151</v>
      </c>
      <c r="R84" s="95" t="s">
        <v>152</v>
      </c>
      <c r="S84" s="95" t="s">
        <v>153</v>
      </c>
      <c r="T84" s="96" t="s">
        <v>154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155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402.79895450999999</v>
      </c>
      <c r="S85" s="98"/>
      <c r="T85" s="188">
        <f>T86</f>
        <v>0.28499999999999998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69</v>
      </c>
      <c r="AU85" s="19" t="s">
        <v>111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69</v>
      </c>
      <c r="E86" s="193" t="s">
        <v>156</v>
      </c>
      <c r="F86" s="193" t="s">
        <v>157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P87+P128+P147+P170+P183</f>
        <v>0</v>
      </c>
      <c r="Q86" s="198"/>
      <c r="R86" s="199">
        <f>R87+R128+R147+R170+R183</f>
        <v>402.79895450999999</v>
      </c>
      <c r="S86" s="198"/>
      <c r="T86" s="200">
        <f>T87+T128+T147+T170+T183</f>
        <v>0.28499999999999998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78</v>
      </c>
      <c r="AT86" s="202" t="s">
        <v>69</v>
      </c>
      <c r="AU86" s="202" t="s">
        <v>70</v>
      </c>
      <c r="AY86" s="201" t="s">
        <v>158</v>
      </c>
      <c r="BK86" s="203">
        <f>BK87+BK128+BK147+BK170+BK183</f>
        <v>0</v>
      </c>
    </row>
    <row r="87" s="12" customFormat="1" ht="22.8" customHeight="1">
      <c r="A87" s="12"/>
      <c r="B87" s="190"/>
      <c r="C87" s="191"/>
      <c r="D87" s="192" t="s">
        <v>69</v>
      </c>
      <c r="E87" s="204" t="s">
        <v>78</v>
      </c>
      <c r="F87" s="204" t="s">
        <v>159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SUM(P88:P127)</f>
        <v>0</v>
      </c>
      <c r="Q87" s="198"/>
      <c r="R87" s="199">
        <f>SUM(R88:R127)</f>
        <v>324.27869999999996</v>
      </c>
      <c r="S87" s="198"/>
      <c r="T87" s="200">
        <f>SUM(T88:T127)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78</v>
      </c>
      <c r="AT87" s="202" t="s">
        <v>69</v>
      </c>
      <c r="AU87" s="202" t="s">
        <v>78</v>
      </c>
      <c r="AY87" s="201" t="s">
        <v>158</v>
      </c>
      <c r="BK87" s="203">
        <f>SUM(BK88:BK127)</f>
        <v>0</v>
      </c>
    </row>
    <row r="88" s="2" customFormat="1" ht="24.15" customHeight="1">
      <c r="A88" s="40"/>
      <c r="B88" s="41"/>
      <c r="C88" s="206" t="s">
        <v>78</v>
      </c>
      <c r="D88" s="206" t="s">
        <v>160</v>
      </c>
      <c r="E88" s="207" t="s">
        <v>3941</v>
      </c>
      <c r="F88" s="208" t="s">
        <v>3942</v>
      </c>
      <c r="G88" s="209" t="s">
        <v>255</v>
      </c>
      <c r="H88" s="210">
        <v>4</v>
      </c>
      <c r="I88" s="211"/>
      <c r="J88" s="212">
        <f>ROUND(I88*H88,2)</f>
        <v>0</v>
      </c>
      <c r="K88" s="208" t="s">
        <v>164</v>
      </c>
      <c r="L88" s="46"/>
      <c r="M88" s="213" t="s">
        <v>19</v>
      </c>
      <c r="N88" s="214" t="s">
        <v>41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165</v>
      </c>
      <c r="AT88" s="217" t="s">
        <v>160</v>
      </c>
      <c r="AU88" s="217" t="s">
        <v>80</v>
      </c>
      <c r="AY88" s="19" t="s">
        <v>158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78</v>
      </c>
      <c r="BK88" s="218">
        <f>ROUND(I88*H88,2)</f>
        <v>0</v>
      </c>
      <c r="BL88" s="19" t="s">
        <v>165</v>
      </c>
      <c r="BM88" s="217" t="s">
        <v>3943</v>
      </c>
    </row>
    <row r="89" s="2" customFormat="1">
      <c r="A89" s="40"/>
      <c r="B89" s="41"/>
      <c r="C89" s="42"/>
      <c r="D89" s="219" t="s">
        <v>167</v>
      </c>
      <c r="E89" s="42"/>
      <c r="F89" s="220" t="s">
        <v>3944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167</v>
      </c>
      <c r="AU89" s="19" t="s">
        <v>80</v>
      </c>
    </row>
    <row r="90" s="2" customFormat="1" ht="21.75" customHeight="1">
      <c r="A90" s="40"/>
      <c r="B90" s="41"/>
      <c r="C90" s="206" t="s">
        <v>80</v>
      </c>
      <c r="D90" s="206" t="s">
        <v>160</v>
      </c>
      <c r="E90" s="207" t="s">
        <v>3945</v>
      </c>
      <c r="F90" s="208" t="s">
        <v>3946</v>
      </c>
      <c r="G90" s="209" t="s">
        <v>369</v>
      </c>
      <c r="H90" s="210">
        <v>8</v>
      </c>
      <c r="I90" s="211"/>
      <c r="J90" s="212">
        <f>ROUND(I90*H90,2)</f>
        <v>0</v>
      </c>
      <c r="K90" s="208" t="s">
        <v>164</v>
      </c>
      <c r="L90" s="46"/>
      <c r="M90" s="213" t="s">
        <v>19</v>
      </c>
      <c r="N90" s="214" t="s">
        <v>41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165</v>
      </c>
      <c r="AT90" s="217" t="s">
        <v>160</v>
      </c>
      <c r="AU90" s="217" t="s">
        <v>80</v>
      </c>
      <c r="AY90" s="19" t="s">
        <v>158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78</v>
      </c>
      <c r="BK90" s="218">
        <f>ROUND(I90*H90,2)</f>
        <v>0</v>
      </c>
      <c r="BL90" s="19" t="s">
        <v>165</v>
      </c>
      <c r="BM90" s="217" t="s">
        <v>3947</v>
      </c>
    </row>
    <row r="91" s="2" customFormat="1">
      <c r="A91" s="40"/>
      <c r="B91" s="41"/>
      <c r="C91" s="42"/>
      <c r="D91" s="219" t="s">
        <v>167</v>
      </c>
      <c r="E91" s="42"/>
      <c r="F91" s="220" t="s">
        <v>3948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167</v>
      </c>
      <c r="AU91" s="19" t="s">
        <v>80</v>
      </c>
    </row>
    <row r="92" s="13" customFormat="1">
      <c r="A92" s="13"/>
      <c r="B92" s="224"/>
      <c r="C92" s="225"/>
      <c r="D92" s="226" t="s">
        <v>169</v>
      </c>
      <c r="E92" s="227" t="s">
        <v>19</v>
      </c>
      <c r="F92" s="228" t="s">
        <v>3949</v>
      </c>
      <c r="G92" s="225"/>
      <c r="H92" s="227" t="s">
        <v>19</v>
      </c>
      <c r="I92" s="229"/>
      <c r="J92" s="225"/>
      <c r="K92" s="225"/>
      <c r="L92" s="230"/>
      <c r="M92" s="231"/>
      <c r="N92" s="232"/>
      <c r="O92" s="232"/>
      <c r="P92" s="232"/>
      <c r="Q92" s="232"/>
      <c r="R92" s="232"/>
      <c r="S92" s="232"/>
      <c r="T92" s="23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4" t="s">
        <v>169</v>
      </c>
      <c r="AU92" s="234" t="s">
        <v>80</v>
      </c>
      <c r="AV92" s="13" t="s">
        <v>78</v>
      </c>
      <c r="AW92" s="13" t="s">
        <v>32</v>
      </c>
      <c r="AX92" s="13" t="s">
        <v>70</v>
      </c>
      <c r="AY92" s="234" t="s">
        <v>158</v>
      </c>
    </row>
    <row r="93" s="14" customFormat="1">
      <c r="A93" s="14"/>
      <c r="B93" s="235"/>
      <c r="C93" s="236"/>
      <c r="D93" s="226" t="s">
        <v>169</v>
      </c>
      <c r="E93" s="237" t="s">
        <v>19</v>
      </c>
      <c r="F93" s="238" t="s">
        <v>216</v>
      </c>
      <c r="G93" s="236"/>
      <c r="H93" s="239">
        <v>8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169</v>
      </c>
      <c r="AU93" s="245" t="s">
        <v>80</v>
      </c>
      <c r="AV93" s="14" t="s">
        <v>80</v>
      </c>
      <c r="AW93" s="14" t="s">
        <v>32</v>
      </c>
      <c r="AX93" s="14" t="s">
        <v>78</v>
      </c>
      <c r="AY93" s="245" t="s">
        <v>158</v>
      </c>
    </row>
    <row r="94" s="2" customFormat="1" ht="16.5" customHeight="1">
      <c r="A94" s="40"/>
      <c r="B94" s="41"/>
      <c r="C94" s="206" t="s">
        <v>180</v>
      </c>
      <c r="D94" s="206" t="s">
        <v>160</v>
      </c>
      <c r="E94" s="207" t="s">
        <v>3950</v>
      </c>
      <c r="F94" s="208" t="s">
        <v>3951</v>
      </c>
      <c r="G94" s="209" t="s">
        <v>369</v>
      </c>
      <c r="H94" s="210">
        <v>8</v>
      </c>
      <c r="I94" s="211"/>
      <c r="J94" s="212">
        <f>ROUND(I94*H94,2)</f>
        <v>0</v>
      </c>
      <c r="K94" s="208" t="s">
        <v>164</v>
      </c>
      <c r="L94" s="46"/>
      <c r="M94" s="213" t="s">
        <v>19</v>
      </c>
      <c r="N94" s="214" t="s">
        <v>41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165</v>
      </c>
      <c r="AT94" s="217" t="s">
        <v>160</v>
      </c>
      <c r="AU94" s="217" t="s">
        <v>80</v>
      </c>
      <c r="AY94" s="19" t="s">
        <v>158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78</v>
      </c>
      <c r="BK94" s="218">
        <f>ROUND(I94*H94,2)</f>
        <v>0</v>
      </c>
      <c r="BL94" s="19" t="s">
        <v>165</v>
      </c>
      <c r="BM94" s="217" t="s">
        <v>3952</v>
      </c>
    </row>
    <row r="95" s="2" customFormat="1">
      <c r="A95" s="40"/>
      <c r="B95" s="41"/>
      <c r="C95" s="42"/>
      <c r="D95" s="219" t="s">
        <v>167</v>
      </c>
      <c r="E95" s="42"/>
      <c r="F95" s="220" t="s">
        <v>3953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167</v>
      </c>
      <c r="AU95" s="19" t="s">
        <v>80</v>
      </c>
    </row>
    <row r="96" s="13" customFormat="1">
      <c r="A96" s="13"/>
      <c r="B96" s="224"/>
      <c r="C96" s="225"/>
      <c r="D96" s="226" t="s">
        <v>169</v>
      </c>
      <c r="E96" s="227" t="s">
        <v>19</v>
      </c>
      <c r="F96" s="228" t="s">
        <v>3949</v>
      </c>
      <c r="G96" s="225"/>
      <c r="H96" s="227" t="s">
        <v>19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169</v>
      </c>
      <c r="AU96" s="234" t="s">
        <v>80</v>
      </c>
      <c r="AV96" s="13" t="s">
        <v>78</v>
      </c>
      <c r="AW96" s="13" t="s">
        <v>32</v>
      </c>
      <c r="AX96" s="13" t="s">
        <v>70</v>
      </c>
      <c r="AY96" s="234" t="s">
        <v>158</v>
      </c>
    </row>
    <row r="97" s="14" customFormat="1">
      <c r="A97" s="14"/>
      <c r="B97" s="235"/>
      <c r="C97" s="236"/>
      <c r="D97" s="226" t="s">
        <v>169</v>
      </c>
      <c r="E97" s="237" t="s">
        <v>19</v>
      </c>
      <c r="F97" s="238" t="s">
        <v>216</v>
      </c>
      <c r="G97" s="236"/>
      <c r="H97" s="239">
        <v>8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169</v>
      </c>
      <c r="AU97" s="245" t="s">
        <v>80</v>
      </c>
      <c r="AV97" s="14" t="s">
        <v>80</v>
      </c>
      <c r="AW97" s="14" t="s">
        <v>32</v>
      </c>
      <c r="AX97" s="14" t="s">
        <v>78</v>
      </c>
      <c r="AY97" s="245" t="s">
        <v>158</v>
      </c>
    </row>
    <row r="98" s="2" customFormat="1" ht="16.5" customHeight="1">
      <c r="A98" s="40"/>
      <c r="B98" s="41"/>
      <c r="C98" s="206" t="s">
        <v>165</v>
      </c>
      <c r="D98" s="206" t="s">
        <v>160</v>
      </c>
      <c r="E98" s="207" t="s">
        <v>3954</v>
      </c>
      <c r="F98" s="208" t="s">
        <v>3955</v>
      </c>
      <c r="G98" s="209" t="s">
        <v>236</v>
      </c>
      <c r="H98" s="210">
        <v>9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41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165</v>
      </c>
      <c r="AT98" s="217" t="s">
        <v>160</v>
      </c>
      <c r="AU98" s="217" t="s">
        <v>80</v>
      </c>
      <c r="AY98" s="19" t="s">
        <v>158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78</v>
      </c>
      <c r="BK98" s="218">
        <f>ROUND(I98*H98,2)</f>
        <v>0</v>
      </c>
      <c r="BL98" s="19" t="s">
        <v>165</v>
      </c>
      <c r="BM98" s="217" t="s">
        <v>3956</v>
      </c>
    </row>
    <row r="99" s="2" customFormat="1" ht="24.15" customHeight="1">
      <c r="A99" s="40"/>
      <c r="B99" s="41"/>
      <c r="C99" s="206" t="s">
        <v>193</v>
      </c>
      <c r="D99" s="206" t="s">
        <v>160</v>
      </c>
      <c r="E99" s="207" t="s">
        <v>3957</v>
      </c>
      <c r="F99" s="208" t="s">
        <v>3958</v>
      </c>
      <c r="G99" s="209" t="s">
        <v>255</v>
      </c>
      <c r="H99" s="210">
        <v>900</v>
      </c>
      <c r="I99" s="211"/>
      <c r="J99" s="212">
        <f>ROUND(I99*H99,2)</f>
        <v>0</v>
      </c>
      <c r="K99" s="208" t="s">
        <v>164</v>
      </c>
      <c r="L99" s="46"/>
      <c r="M99" s="213" t="s">
        <v>19</v>
      </c>
      <c r="N99" s="214" t="s">
        <v>41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165</v>
      </c>
      <c r="AT99" s="217" t="s">
        <v>160</v>
      </c>
      <c r="AU99" s="217" t="s">
        <v>80</v>
      </c>
      <c r="AY99" s="19" t="s">
        <v>158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78</v>
      </c>
      <c r="BK99" s="218">
        <f>ROUND(I99*H99,2)</f>
        <v>0</v>
      </c>
      <c r="BL99" s="19" t="s">
        <v>165</v>
      </c>
      <c r="BM99" s="217" t="s">
        <v>3959</v>
      </c>
    </row>
    <row r="100" s="2" customFormat="1">
      <c r="A100" s="40"/>
      <c r="B100" s="41"/>
      <c r="C100" s="42"/>
      <c r="D100" s="219" t="s">
        <v>167</v>
      </c>
      <c r="E100" s="42"/>
      <c r="F100" s="220" t="s">
        <v>3960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167</v>
      </c>
      <c r="AU100" s="19" t="s">
        <v>80</v>
      </c>
    </row>
    <row r="101" s="2" customFormat="1" ht="16.5" customHeight="1">
      <c r="A101" s="40"/>
      <c r="B101" s="41"/>
      <c r="C101" s="257" t="s">
        <v>200</v>
      </c>
      <c r="D101" s="257" t="s">
        <v>261</v>
      </c>
      <c r="E101" s="258" t="s">
        <v>3961</v>
      </c>
      <c r="F101" s="259" t="s">
        <v>3962</v>
      </c>
      <c r="G101" s="260" t="s">
        <v>236</v>
      </c>
      <c r="H101" s="261">
        <v>324</v>
      </c>
      <c r="I101" s="262"/>
      <c r="J101" s="263">
        <f>ROUND(I101*H101,2)</f>
        <v>0</v>
      </c>
      <c r="K101" s="259" t="s">
        <v>164</v>
      </c>
      <c r="L101" s="264"/>
      <c r="M101" s="265" t="s">
        <v>19</v>
      </c>
      <c r="N101" s="266" t="s">
        <v>41</v>
      </c>
      <c r="O101" s="86"/>
      <c r="P101" s="215">
        <f>O101*H101</f>
        <v>0</v>
      </c>
      <c r="Q101" s="215">
        <v>1</v>
      </c>
      <c r="R101" s="215">
        <f>Q101*H101</f>
        <v>324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216</v>
      </c>
      <c r="AT101" s="217" t="s">
        <v>261</v>
      </c>
      <c r="AU101" s="217" t="s">
        <v>80</v>
      </c>
      <c r="AY101" s="19" t="s">
        <v>158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78</v>
      </c>
      <c r="BK101" s="218">
        <f>ROUND(I101*H101,2)</f>
        <v>0</v>
      </c>
      <c r="BL101" s="19" t="s">
        <v>165</v>
      </c>
      <c r="BM101" s="217" t="s">
        <v>3963</v>
      </c>
    </row>
    <row r="102" s="14" customFormat="1">
      <c r="A102" s="14"/>
      <c r="B102" s="235"/>
      <c r="C102" s="236"/>
      <c r="D102" s="226" t="s">
        <v>169</v>
      </c>
      <c r="E102" s="237" t="s">
        <v>19</v>
      </c>
      <c r="F102" s="238" t="s">
        <v>3964</v>
      </c>
      <c r="G102" s="236"/>
      <c r="H102" s="239">
        <v>324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169</v>
      </c>
      <c r="AU102" s="245" t="s">
        <v>80</v>
      </c>
      <c r="AV102" s="14" t="s">
        <v>80</v>
      </c>
      <c r="AW102" s="14" t="s">
        <v>32</v>
      </c>
      <c r="AX102" s="14" t="s">
        <v>78</v>
      </c>
      <c r="AY102" s="245" t="s">
        <v>158</v>
      </c>
    </row>
    <row r="103" s="2" customFormat="1" ht="24.15" customHeight="1">
      <c r="A103" s="40"/>
      <c r="B103" s="41"/>
      <c r="C103" s="206" t="s">
        <v>207</v>
      </c>
      <c r="D103" s="206" t="s">
        <v>160</v>
      </c>
      <c r="E103" s="207" t="s">
        <v>3965</v>
      </c>
      <c r="F103" s="208" t="s">
        <v>3966</v>
      </c>
      <c r="G103" s="209" t="s">
        <v>255</v>
      </c>
      <c r="H103" s="210">
        <v>900</v>
      </c>
      <c r="I103" s="211"/>
      <c r="J103" s="212">
        <f>ROUND(I103*H103,2)</f>
        <v>0</v>
      </c>
      <c r="K103" s="208" t="s">
        <v>164</v>
      </c>
      <c r="L103" s="46"/>
      <c r="M103" s="213" t="s">
        <v>19</v>
      </c>
      <c r="N103" s="214" t="s">
        <v>41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165</v>
      </c>
      <c r="AT103" s="217" t="s">
        <v>160</v>
      </c>
      <c r="AU103" s="217" t="s">
        <v>80</v>
      </c>
      <c r="AY103" s="19" t="s">
        <v>158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78</v>
      </c>
      <c r="BK103" s="218">
        <f>ROUND(I103*H103,2)</f>
        <v>0</v>
      </c>
      <c r="BL103" s="19" t="s">
        <v>165</v>
      </c>
      <c r="BM103" s="217" t="s">
        <v>3967</v>
      </c>
    </row>
    <row r="104" s="2" customFormat="1">
      <c r="A104" s="40"/>
      <c r="B104" s="41"/>
      <c r="C104" s="42"/>
      <c r="D104" s="219" t="s">
        <v>167</v>
      </c>
      <c r="E104" s="42"/>
      <c r="F104" s="220" t="s">
        <v>3968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167</v>
      </c>
      <c r="AU104" s="19" t="s">
        <v>80</v>
      </c>
    </row>
    <row r="105" s="2" customFormat="1" ht="16.5" customHeight="1">
      <c r="A105" s="40"/>
      <c r="B105" s="41"/>
      <c r="C105" s="257" t="s">
        <v>216</v>
      </c>
      <c r="D105" s="257" t="s">
        <v>261</v>
      </c>
      <c r="E105" s="258" t="s">
        <v>3969</v>
      </c>
      <c r="F105" s="259" t="s">
        <v>3970</v>
      </c>
      <c r="G105" s="260" t="s">
        <v>2076</v>
      </c>
      <c r="H105" s="261">
        <v>18</v>
      </c>
      <c r="I105" s="262"/>
      <c r="J105" s="263">
        <f>ROUND(I105*H105,2)</f>
        <v>0</v>
      </c>
      <c r="K105" s="259" t="s">
        <v>164</v>
      </c>
      <c r="L105" s="264"/>
      <c r="M105" s="265" t="s">
        <v>19</v>
      </c>
      <c r="N105" s="266" t="s">
        <v>41</v>
      </c>
      <c r="O105" s="86"/>
      <c r="P105" s="215">
        <f>O105*H105</f>
        <v>0</v>
      </c>
      <c r="Q105" s="215">
        <v>0.001</v>
      </c>
      <c r="R105" s="215">
        <f>Q105*H105</f>
        <v>0.018000000000000002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216</v>
      </c>
      <c r="AT105" s="217" t="s">
        <v>261</v>
      </c>
      <c r="AU105" s="217" t="s">
        <v>80</v>
      </c>
      <c r="AY105" s="19" t="s">
        <v>158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78</v>
      </c>
      <c r="BK105" s="218">
        <f>ROUND(I105*H105,2)</f>
        <v>0</v>
      </c>
      <c r="BL105" s="19" t="s">
        <v>165</v>
      </c>
      <c r="BM105" s="217" t="s">
        <v>3971</v>
      </c>
    </row>
    <row r="106" s="14" customFormat="1">
      <c r="A106" s="14"/>
      <c r="B106" s="235"/>
      <c r="C106" s="236"/>
      <c r="D106" s="226" t="s">
        <v>169</v>
      </c>
      <c r="E106" s="236"/>
      <c r="F106" s="238" t="s">
        <v>3972</v>
      </c>
      <c r="G106" s="236"/>
      <c r="H106" s="239">
        <v>18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169</v>
      </c>
      <c r="AU106" s="245" t="s">
        <v>80</v>
      </c>
      <c r="AV106" s="14" t="s">
        <v>80</v>
      </c>
      <c r="AW106" s="14" t="s">
        <v>4</v>
      </c>
      <c r="AX106" s="14" t="s">
        <v>78</v>
      </c>
      <c r="AY106" s="245" t="s">
        <v>158</v>
      </c>
    </row>
    <row r="107" s="2" customFormat="1" ht="24.15" customHeight="1">
      <c r="A107" s="40"/>
      <c r="B107" s="41"/>
      <c r="C107" s="206" t="s">
        <v>222</v>
      </c>
      <c r="D107" s="206" t="s">
        <v>160</v>
      </c>
      <c r="E107" s="207" t="s">
        <v>3973</v>
      </c>
      <c r="F107" s="208" t="s">
        <v>3974</v>
      </c>
      <c r="G107" s="209" t="s">
        <v>369</v>
      </c>
      <c r="H107" s="210">
        <v>9</v>
      </c>
      <c r="I107" s="211"/>
      <c r="J107" s="212">
        <f>ROUND(I107*H107,2)</f>
        <v>0</v>
      </c>
      <c r="K107" s="208" t="s">
        <v>164</v>
      </c>
      <c r="L107" s="46"/>
      <c r="M107" s="213" t="s">
        <v>19</v>
      </c>
      <c r="N107" s="214" t="s">
        <v>41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165</v>
      </c>
      <c r="AT107" s="217" t="s">
        <v>160</v>
      </c>
      <c r="AU107" s="217" t="s">
        <v>80</v>
      </c>
      <c r="AY107" s="19" t="s">
        <v>158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78</v>
      </c>
      <c r="BK107" s="218">
        <f>ROUND(I107*H107,2)</f>
        <v>0</v>
      </c>
      <c r="BL107" s="19" t="s">
        <v>165</v>
      </c>
      <c r="BM107" s="217" t="s">
        <v>3975</v>
      </c>
    </row>
    <row r="108" s="2" customFormat="1">
      <c r="A108" s="40"/>
      <c r="B108" s="41"/>
      <c r="C108" s="42"/>
      <c r="D108" s="219" t="s">
        <v>167</v>
      </c>
      <c r="E108" s="42"/>
      <c r="F108" s="220" t="s">
        <v>3976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167</v>
      </c>
      <c r="AU108" s="19" t="s">
        <v>80</v>
      </c>
    </row>
    <row r="109" s="13" customFormat="1">
      <c r="A109" s="13"/>
      <c r="B109" s="224"/>
      <c r="C109" s="225"/>
      <c r="D109" s="226" t="s">
        <v>169</v>
      </c>
      <c r="E109" s="227" t="s">
        <v>19</v>
      </c>
      <c r="F109" s="228" t="s">
        <v>3977</v>
      </c>
      <c r="G109" s="225"/>
      <c r="H109" s="227" t="s">
        <v>19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169</v>
      </c>
      <c r="AU109" s="234" t="s">
        <v>80</v>
      </c>
      <c r="AV109" s="13" t="s">
        <v>78</v>
      </c>
      <c r="AW109" s="13" t="s">
        <v>32</v>
      </c>
      <c r="AX109" s="13" t="s">
        <v>70</v>
      </c>
      <c r="AY109" s="234" t="s">
        <v>158</v>
      </c>
    </row>
    <row r="110" s="14" customFormat="1">
      <c r="A110" s="14"/>
      <c r="B110" s="235"/>
      <c r="C110" s="236"/>
      <c r="D110" s="226" t="s">
        <v>169</v>
      </c>
      <c r="E110" s="237" t="s">
        <v>19</v>
      </c>
      <c r="F110" s="238" t="s">
        <v>180</v>
      </c>
      <c r="G110" s="236"/>
      <c r="H110" s="239">
        <v>3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169</v>
      </c>
      <c r="AU110" s="245" t="s">
        <v>80</v>
      </c>
      <c r="AV110" s="14" t="s">
        <v>80</v>
      </c>
      <c r="AW110" s="14" t="s">
        <v>32</v>
      </c>
      <c r="AX110" s="14" t="s">
        <v>70</v>
      </c>
      <c r="AY110" s="245" t="s">
        <v>158</v>
      </c>
    </row>
    <row r="111" s="13" customFormat="1">
      <c r="A111" s="13"/>
      <c r="B111" s="224"/>
      <c r="C111" s="225"/>
      <c r="D111" s="226" t="s">
        <v>169</v>
      </c>
      <c r="E111" s="227" t="s">
        <v>19</v>
      </c>
      <c r="F111" s="228" t="s">
        <v>3978</v>
      </c>
      <c r="G111" s="225"/>
      <c r="H111" s="227" t="s">
        <v>19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169</v>
      </c>
      <c r="AU111" s="234" t="s">
        <v>80</v>
      </c>
      <c r="AV111" s="13" t="s">
        <v>78</v>
      </c>
      <c r="AW111" s="13" t="s">
        <v>32</v>
      </c>
      <c r="AX111" s="13" t="s">
        <v>70</v>
      </c>
      <c r="AY111" s="234" t="s">
        <v>158</v>
      </c>
    </row>
    <row r="112" s="14" customFormat="1">
      <c r="A112" s="14"/>
      <c r="B112" s="235"/>
      <c r="C112" s="236"/>
      <c r="D112" s="226" t="s">
        <v>169</v>
      </c>
      <c r="E112" s="237" t="s">
        <v>19</v>
      </c>
      <c r="F112" s="238" t="s">
        <v>180</v>
      </c>
      <c r="G112" s="236"/>
      <c r="H112" s="239">
        <v>3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169</v>
      </c>
      <c r="AU112" s="245" t="s">
        <v>80</v>
      </c>
      <c r="AV112" s="14" t="s">
        <v>80</v>
      </c>
      <c r="AW112" s="14" t="s">
        <v>32</v>
      </c>
      <c r="AX112" s="14" t="s">
        <v>70</v>
      </c>
      <c r="AY112" s="245" t="s">
        <v>158</v>
      </c>
    </row>
    <row r="113" s="13" customFormat="1">
      <c r="A113" s="13"/>
      <c r="B113" s="224"/>
      <c r="C113" s="225"/>
      <c r="D113" s="226" t="s">
        <v>169</v>
      </c>
      <c r="E113" s="227" t="s">
        <v>19</v>
      </c>
      <c r="F113" s="228" t="s">
        <v>3979</v>
      </c>
      <c r="G113" s="225"/>
      <c r="H113" s="227" t="s">
        <v>19</v>
      </c>
      <c r="I113" s="229"/>
      <c r="J113" s="225"/>
      <c r="K113" s="225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169</v>
      </c>
      <c r="AU113" s="234" t="s">
        <v>80</v>
      </c>
      <c r="AV113" s="13" t="s">
        <v>78</v>
      </c>
      <c r="AW113" s="13" t="s">
        <v>32</v>
      </c>
      <c r="AX113" s="13" t="s">
        <v>70</v>
      </c>
      <c r="AY113" s="234" t="s">
        <v>158</v>
      </c>
    </row>
    <row r="114" s="14" customFormat="1">
      <c r="A114" s="14"/>
      <c r="B114" s="235"/>
      <c r="C114" s="236"/>
      <c r="D114" s="226" t="s">
        <v>169</v>
      </c>
      <c r="E114" s="237" t="s">
        <v>19</v>
      </c>
      <c r="F114" s="238" t="s">
        <v>180</v>
      </c>
      <c r="G114" s="236"/>
      <c r="H114" s="239">
        <v>3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169</v>
      </c>
      <c r="AU114" s="245" t="s">
        <v>80</v>
      </c>
      <c r="AV114" s="14" t="s">
        <v>80</v>
      </c>
      <c r="AW114" s="14" t="s">
        <v>32</v>
      </c>
      <c r="AX114" s="14" t="s">
        <v>70</v>
      </c>
      <c r="AY114" s="245" t="s">
        <v>158</v>
      </c>
    </row>
    <row r="115" s="15" customFormat="1">
      <c r="A115" s="15"/>
      <c r="B115" s="246"/>
      <c r="C115" s="247"/>
      <c r="D115" s="226" t="s">
        <v>169</v>
      </c>
      <c r="E115" s="248" t="s">
        <v>19</v>
      </c>
      <c r="F115" s="249" t="s">
        <v>179</v>
      </c>
      <c r="G115" s="247"/>
      <c r="H115" s="250">
        <v>9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6" t="s">
        <v>169</v>
      </c>
      <c r="AU115" s="256" t="s">
        <v>80</v>
      </c>
      <c r="AV115" s="15" t="s">
        <v>165</v>
      </c>
      <c r="AW115" s="15" t="s">
        <v>32</v>
      </c>
      <c r="AX115" s="15" t="s">
        <v>78</v>
      </c>
      <c r="AY115" s="256" t="s">
        <v>158</v>
      </c>
    </row>
    <row r="116" s="2" customFormat="1" ht="16.5" customHeight="1">
      <c r="A116" s="40"/>
      <c r="B116" s="41"/>
      <c r="C116" s="257" t="s">
        <v>96</v>
      </c>
      <c r="D116" s="257" t="s">
        <v>261</v>
      </c>
      <c r="E116" s="258" t="s">
        <v>3980</v>
      </c>
      <c r="F116" s="259" t="s">
        <v>3981</v>
      </c>
      <c r="G116" s="260" t="s">
        <v>369</v>
      </c>
      <c r="H116" s="261">
        <v>3</v>
      </c>
      <c r="I116" s="262"/>
      <c r="J116" s="263">
        <f>ROUND(I116*H116,2)</f>
        <v>0</v>
      </c>
      <c r="K116" s="259" t="s">
        <v>19</v>
      </c>
      <c r="L116" s="264"/>
      <c r="M116" s="265" t="s">
        <v>19</v>
      </c>
      <c r="N116" s="266" t="s">
        <v>41</v>
      </c>
      <c r="O116" s="86"/>
      <c r="P116" s="215">
        <f>O116*H116</f>
        <v>0</v>
      </c>
      <c r="Q116" s="215">
        <v>0.0023</v>
      </c>
      <c r="R116" s="215">
        <f>Q116*H116</f>
        <v>0.0068999999999999999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216</v>
      </c>
      <c r="AT116" s="217" t="s">
        <v>261</v>
      </c>
      <c r="AU116" s="217" t="s">
        <v>80</v>
      </c>
      <c r="AY116" s="19" t="s">
        <v>158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78</v>
      </c>
      <c r="BK116" s="218">
        <f>ROUND(I116*H116,2)</f>
        <v>0</v>
      </c>
      <c r="BL116" s="19" t="s">
        <v>165</v>
      </c>
      <c r="BM116" s="217" t="s">
        <v>3982</v>
      </c>
    </row>
    <row r="117" s="2" customFormat="1" ht="16.5" customHeight="1">
      <c r="A117" s="40"/>
      <c r="B117" s="41"/>
      <c r="C117" s="257" t="s">
        <v>233</v>
      </c>
      <c r="D117" s="257" t="s">
        <v>261</v>
      </c>
      <c r="E117" s="258" t="s">
        <v>3983</v>
      </c>
      <c r="F117" s="259" t="s">
        <v>3984</v>
      </c>
      <c r="G117" s="260" t="s">
        <v>369</v>
      </c>
      <c r="H117" s="261">
        <v>3</v>
      </c>
      <c r="I117" s="262"/>
      <c r="J117" s="263">
        <f>ROUND(I117*H117,2)</f>
        <v>0</v>
      </c>
      <c r="K117" s="259" t="s">
        <v>19</v>
      </c>
      <c r="L117" s="264"/>
      <c r="M117" s="265" t="s">
        <v>19</v>
      </c>
      <c r="N117" s="266" t="s">
        <v>41</v>
      </c>
      <c r="O117" s="86"/>
      <c r="P117" s="215">
        <f>O117*H117</f>
        <v>0</v>
      </c>
      <c r="Q117" s="215">
        <v>0.0023</v>
      </c>
      <c r="R117" s="215">
        <f>Q117*H117</f>
        <v>0.0068999999999999999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216</v>
      </c>
      <c r="AT117" s="217" t="s">
        <v>261</v>
      </c>
      <c r="AU117" s="217" t="s">
        <v>80</v>
      </c>
      <c r="AY117" s="19" t="s">
        <v>158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78</v>
      </c>
      <c r="BK117" s="218">
        <f>ROUND(I117*H117,2)</f>
        <v>0</v>
      </c>
      <c r="BL117" s="19" t="s">
        <v>165</v>
      </c>
      <c r="BM117" s="217" t="s">
        <v>3985</v>
      </c>
    </row>
    <row r="118" s="2" customFormat="1" ht="16.5" customHeight="1">
      <c r="A118" s="40"/>
      <c r="B118" s="41"/>
      <c r="C118" s="257" t="s">
        <v>8</v>
      </c>
      <c r="D118" s="257" t="s">
        <v>261</v>
      </c>
      <c r="E118" s="258" t="s">
        <v>3986</v>
      </c>
      <c r="F118" s="259" t="s">
        <v>3987</v>
      </c>
      <c r="G118" s="260" t="s">
        <v>369</v>
      </c>
      <c r="H118" s="261">
        <v>3</v>
      </c>
      <c r="I118" s="262"/>
      <c r="J118" s="263">
        <f>ROUND(I118*H118,2)</f>
        <v>0</v>
      </c>
      <c r="K118" s="259" t="s">
        <v>19</v>
      </c>
      <c r="L118" s="264"/>
      <c r="M118" s="265" t="s">
        <v>19</v>
      </c>
      <c r="N118" s="266" t="s">
        <v>41</v>
      </c>
      <c r="O118" s="86"/>
      <c r="P118" s="215">
        <f>O118*H118</f>
        <v>0</v>
      </c>
      <c r="Q118" s="215">
        <v>0.0023</v>
      </c>
      <c r="R118" s="215">
        <f>Q118*H118</f>
        <v>0.0068999999999999999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216</v>
      </c>
      <c r="AT118" s="217" t="s">
        <v>261</v>
      </c>
      <c r="AU118" s="217" t="s">
        <v>80</v>
      </c>
      <c r="AY118" s="19" t="s">
        <v>158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78</v>
      </c>
      <c r="BK118" s="218">
        <f>ROUND(I118*H118,2)</f>
        <v>0</v>
      </c>
      <c r="BL118" s="19" t="s">
        <v>165</v>
      </c>
      <c r="BM118" s="217" t="s">
        <v>3988</v>
      </c>
    </row>
    <row r="119" s="2" customFormat="1" ht="24.15" customHeight="1">
      <c r="A119" s="40"/>
      <c r="B119" s="41"/>
      <c r="C119" s="206" t="s">
        <v>246</v>
      </c>
      <c r="D119" s="206" t="s">
        <v>160</v>
      </c>
      <c r="E119" s="207" t="s">
        <v>3989</v>
      </c>
      <c r="F119" s="208" t="s">
        <v>3990</v>
      </c>
      <c r="G119" s="209" t="s">
        <v>369</v>
      </c>
      <c r="H119" s="210">
        <v>6</v>
      </c>
      <c r="I119" s="211"/>
      <c r="J119" s="212">
        <f>ROUND(I119*H119,2)</f>
        <v>0</v>
      </c>
      <c r="K119" s="208" t="s">
        <v>164</v>
      </c>
      <c r="L119" s="46"/>
      <c r="M119" s="213" t="s">
        <v>19</v>
      </c>
      <c r="N119" s="214" t="s">
        <v>41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165</v>
      </c>
      <c r="AT119" s="217" t="s">
        <v>160</v>
      </c>
      <c r="AU119" s="217" t="s">
        <v>80</v>
      </c>
      <c r="AY119" s="19" t="s">
        <v>158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78</v>
      </c>
      <c r="BK119" s="218">
        <f>ROUND(I119*H119,2)</f>
        <v>0</v>
      </c>
      <c r="BL119" s="19" t="s">
        <v>165</v>
      </c>
      <c r="BM119" s="217" t="s">
        <v>3991</v>
      </c>
    </row>
    <row r="120" s="2" customFormat="1">
      <c r="A120" s="40"/>
      <c r="B120" s="41"/>
      <c r="C120" s="42"/>
      <c r="D120" s="219" t="s">
        <v>167</v>
      </c>
      <c r="E120" s="42"/>
      <c r="F120" s="220" t="s">
        <v>3992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167</v>
      </c>
      <c r="AU120" s="19" t="s">
        <v>80</v>
      </c>
    </row>
    <row r="121" s="13" customFormat="1">
      <c r="A121" s="13"/>
      <c r="B121" s="224"/>
      <c r="C121" s="225"/>
      <c r="D121" s="226" t="s">
        <v>169</v>
      </c>
      <c r="E121" s="227" t="s">
        <v>19</v>
      </c>
      <c r="F121" s="228" t="s">
        <v>3993</v>
      </c>
      <c r="G121" s="225"/>
      <c r="H121" s="227" t="s">
        <v>19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169</v>
      </c>
      <c r="AU121" s="234" t="s">
        <v>80</v>
      </c>
      <c r="AV121" s="13" t="s">
        <v>78</v>
      </c>
      <c r="AW121" s="13" t="s">
        <v>32</v>
      </c>
      <c r="AX121" s="13" t="s">
        <v>70</v>
      </c>
      <c r="AY121" s="234" t="s">
        <v>158</v>
      </c>
    </row>
    <row r="122" s="14" customFormat="1">
      <c r="A122" s="14"/>
      <c r="B122" s="235"/>
      <c r="C122" s="236"/>
      <c r="D122" s="226" t="s">
        <v>169</v>
      </c>
      <c r="E122" s="237" t="s">
        <v>19</v>
      </c>
      <c r="F122" s="238" t="s">
        <v>180</v>
      </c>
      <c r="G122" s="236"/>
      <c r="H122" s="239">
        <v>3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169</v>
      </c>
      <c r="AU122" s="245" t="s">
        <v>80</v>
      </c>
      <c r="AV122" s="14" t="s">
        <v>80</v>
      </c>
      <c r="AW122" s="14" t="s">
        <v>32</v>
      </c>
      <c r="AX122" s="14" t="s">
        <v>70</v>
      </c>
      <c r="AY122" s="245" t="s">
        <v>158</v>
      </c>
    </row>
    <row r="123" s="13" customFormat="1">
      <c r="A123" s="13"/>
      <c r="B123" s="224"/>
      <c r="C123" s="225"/>
      <c r="D123" s="226" t="s">
        <v>169</v>
      </c>
      <c r="E123" s="227" t="s">
        <v>19</v>
      </c>
      <c r="F123" s="228" t="s">
        <v>3994</v>
      </c>
      <c r="G123" s="225"/>
      <c r="H123" s="227" t="s">
        <v>19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169</v>
      </c>
      <c r="AU123" s="234" t="s">
        <v>80</v>
      </c>
      <c r="AV123" s="13" t="s">
        <v>78</v>
      </c>
      <c r="AW123" s="13" t="s">
        <v>32</v>
      </c>
      <c r="AX123" s="13" t="s">
        <v>70</v>
      </c>
      <c r="AY123" s="234" t="s">
        <v>158</v>
      </c>
    </row>
    <row r="124" s="14" customFormat="1">
      <c r="A124" s="14"/>
      <c r="B124" s="235"/>
      <c r="C124" s="236"/>
      <c r="D124" s="226" t="s">
        <v>169</v>
      </c>
      <c r="E124" s="237" t="s">
        <v>19</v>
      </c>
      <c r="F124" s="238" t="s">
        <v>180</v>
      </c>
      <c r="G124" s="236"/>
      <c r="H124" s="239">
        <v>3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169</v>
      </c>
      <c r="AU124" s="245" t="s">
        <v>80</v>
      </c>
      <c r="AV124" s="14" t="s">
        <v>80</v>
      </c>
      <c r="AW124" s="14" t="s">
        <v>32</v>
      </c>
      <c r="AX124" s="14" t="s">
        <v>70</v>
      </c>
      <c r="AY124" s="245" t="s">
        <v>158</v>
      </c>
    </row>
    <row r="125" s="15" customFormat="1">
      <c r="A125" s="15"/>
      <c r="B125" s="246"/>
      <c r="C125" s="247"/>
      <c r="D125" s="226" t="s">
        <v>169</v>
      </c>
      <c r="E125" s="248" t="s">
        <v>19</v>
      </c>
      <c r="F125" s="249" t="s">
        <v>179</v>
      </c>
      <c r="G125" s="247"/>
      <c r="H125" s="250">
        <v>6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6" t="s">
        <v>169</v>
      </c>
      <c r="AU125" s="256" t="s">
        <v>80</v>
      </c>
      <c r="AV125" s="15" t="s">
        <v>165</v>
      </c>
      <c r="AW125" s="15" t="s">
        <v>32</v>
      </c>
      <c r="AX125" s="15" t="s">
        <v>78</v>
      </c>
      <c r="AY125" s="256" t="s">
        <v>158</v>
      </c>
    </row>
    <row r="126" s="2" customFormat="1" ht="16.5" customHeight="1">
      <c r="A126" s="40"/>
      <c r="B126" s="41"/>
      <c r="C126" s="257" t="s">
        <v>252</v>
      </c>
      <c r="D126" s="257" t="s">
        <v>261</v>
      </c>
      <c r="E126" s="258" t="s">
        <v>3995</v>
      </c>
      <c r="F126" s="259" t="s">
        <v>3996</v>
      </c>
      <c r="G126" s="260" t="s">
        <v>369</v>
      </c>
      <c r="H126" s="261">
        <v>3</v>
      </c>
      <c r="I126" s="262"/>
      <c r="J126" s="263">
        <f>ROUND(I126*H126,2)</f>
        <v>0</v>
      </c>
      <c r="K126" s="259" t="s">
        <v>19</v>
      </c>
      <c r="L126" s="264"/>
      <c r="M126" s="265" t="s">
        <v>19</v>
      </c>
      <c r="N126" s="266" t="s">
        <v>41</v>
      </c>
      <c r="O126" s="86"/>
      <c r="P126" s="215">
        <f>O126*H126</f>
        <v>0</v>
      </c>
      <c r="Q126" s="215">
        <v>0.040000000000000001</v>
      </c>
      <c r="R126" s="215">
        <f>Q126*H126</f>
        <v>0.12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216</v>
      </c>
      <c r="AT126" s="217" t="s">
        <v>261</v>
      </c>
      <c r="AU126" s="217" t="s">
        <v>80</v>
      </c>
      <c r="AY126" s="19" t="s">
        <v>158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78</v>
      </c>
      <c r="BK126" s="218">
        <f>ROUND(I126*H126,2)</f>
        <v>0</v>
      </c>
      <c r="BL126" s="19" t="s">
        <v>165</v>
      </c>
      <c r="BM126" s="217" t="s">
        <v>3997</v>
      </c>
    </row>
    <row r="127" s="2" customFormat="1" ht="16.5" customHeight="1">
      <c r="A127" s="40"/>
      <c r="B127" s="41"/>
      <c r="C127" s="257" t="s">
        <v>260</v>
      </c>
      <c r="D127" s="257" t="s">
        <v>261</v>
      </c>
      <c r="E127" s="258" t="s">
        <v>3998</v>
      </c>
      <c r="F127" s="259" t="s">
        <v>3999</v>
      </c>
      <c r="G127" s="260" t="s">
        <v>369</v>
      </c>
      <c r="H127" s="261">
        <v>3</v>
      </c>
      <c r="I127" s="262"/>
      <c r="J127" s="263">
        <f>ROUND(I127*H127,2)</f>
        <v>0</v>
      </c>
      <c r="K127" s="259" t="s">
        <v>19</v>
      </c>
      <c r="L127" s="264"/>
      <c r="M127" s="265" t="s">
        <v>19</v>
      </c>
      <c r="N127" s="266" t="s">
        <v>41</v>
      </c>
      <c r="O127" s="86"/>
      <c r="P127" s="215">
        <f>O127*H127</f>
        <v>0</v>
      </c>
      <c r="Q127" s="215">
        <v>0.040000000000000001</v>
      </c>
      <c r="R127" s="215">
        <f>Q127*H127</f>
        <v>0.12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216</v>
      </c>
      <c r="AT127" s="217" t="s">
        <v>261</v>
      </c>
      <c r="AU127" s="217" t="s">
        <v>80</v>
      </c>
      <c r="AY127" s="19" t="s">
        <v>158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78</v>
      </c>
      <c r="BK127" s="218">
        <f>ROUND(I127*H127,2)</f>
        <v>0</v>
      </c>
      <c r="BL127" s="19" t="s">
        <v>165</v>
      </c>
      <c r="BM127" s="217" t="s">
        <v>4000</v>
      </c>
    </row>
    <row r="128" s="12" customFormat="1" ht="22.8" customHeight="1">
      <c r="A128" s="12"/>
      <c r="B128" s="190"/>
      <c r="C128" s="191"/>
      <c r="D128" s="192" t="s">
        <v>69</v>
      </c>
      <c r="E128" s="204" t="s">
        <v>80</v>
      </c>
      <c r="F128" s="204" t="s">
        <v>240</v>
      </c>
      <c r="G128" s="191"/>
      <c r="H128" s="191"/>
      <c r="I128" s="194"/>
      <c r="J128" s="205">
        <f>BK128</f>
        <v>0</v>
      </c>
      <c r="K128" s="191"/>
      <c r="L128" s="196"/>
      <c r="M128" s="197"/>
      <c r="N128" s="198"/>
      <c r="O128" s="198"/>
      <c r="P128" s="199">
        <f>SUM(P129:P146)</f>
        <v>0</v>
      </c>
      <c r="Q128" s="198"/>
      <c r="R128" s="199">
        <f>SUM(R129:R146)</f>
        <v>2.5276711600000006</v>
      </c>
      <c r="S128" s="198"/>
      <c r="T128" s="200">
        <f>SUM(T129:T146)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78</v>
      </c>
      <c r="AT128" s="202" t="s">
        <v>69</v>
      </c>
      <c r="AU128" s="202" t="s">
        <v>78</v>
      </c>
      <c r="AY128" s="201" t="s">
        <v>158</v>
      </c>
      <c r="BK128" s="203">
        <f>SUM(BK129:BK146)</f>
        <v>0</v>
      </c>
    </row>
    <row r="129" s="2" customFormat="1" ht="24.15" customHeight="1">
      <c r="A129" s="40"/>
      <c r="B129" s="41"/>
      <c r="C129" s="206" t="s">
        <v>266</v>
      </c>
      <c r="D129" s="206" t="s">
        <v>160</v>
      </c>
      <c r="E129" s="207" t="s">
        <v>4001</v>
      </c>
      <c r="F129" s="208" t="s">
        <v>4002</v>
      </c>
      <c r="G129" s="209" t="s">
        <v>255</v>
      </c>
      <c r="H129" s="210">
        <v>56</v>
      </c>
      <c r="I129" s="211"/>
      <c r="J129" s="212">
        <f>ROUND(I129*H129,2)</f>
        <v>0</v>
      </c>
      <c r="K129" s="208" t="s">
        <v>164</v>
      </c>
      <c r="L129" s="46"/>
      <c r="M129" s="213" t="s">
        <v>19</v>
      </c>
      <c r="N129" s="214" t="s">
        <v>41</v>
      </c>
      <c r="O129" s="86"/>
      <c r="P129" s="215">
        <f>O129*H129</f>
        <v>0</v>
      </c>
      <c r="Q129" s="215">
        <v>0.00016694</v>
      </c>
      <c r="R129" s="215">
        <f>Q129*H129</f>
        <v>0.0093486400000000001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165</v>
      </c>
      <c r="AT129" s="217" t="s">
        <v>160</v>
      </c>
      <c r="AU129" s="217" t="s">
        <v>80</v>
      </c>
      <c r="AY129" s="19" t="s">
        <v>158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78</v>
      </c>
      <c r="BK129" s="218">
        <f>ROUND(I129*H129,2)</f>
        <v>0</v>
      </c>
      <c r="BL129" s="19" t="s">
        <v>165</v>
      </c>
      <c r="BM129" s="217" t="s">
        <v>4003</v>
      </c>
    </row>
    <row r="130" s="2" customFormat="1">
      <c r="A130" s="40"/>
      <c r="B130" s="41"/>
      <c r="C130" s="42"/>
      <c r="D130" s="219" t="s">
        <v>167</v>
      </c>
      <c r="E130" s="42"/>
      <c r="F130" s="220" t="s">
        <v>4004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167</v>
      </c>
      <c r="AU130" s="19" t="s">
        <v>80</v>
      </c>
    </row>
    <row r="131" s="13" customFormat="1">
      <c r="A131" s="13"/>
      <c r="B131" s="224"/>
      <c r="C131" s="225"/>
      <c r="D131" s="226" t="s">
        <v>169</v>
      </c>
      <c r="E131" s="227" t="s">
        <v>19</v>
      </c>
      <c r="F131" s="228" t="s">
        <v>4005</v>
      </c>
      <c r="G131" s="225"/>
      <c r="H131" s="227" t="s">
        <v>19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169</v>
      </c>
      <c r="AU131" s="234" t="s">
        <v>80</v>
      </c>
      <c r="AV131" s="13" t="s">
        <v>78</v>
      </c>
      <c r="AW131" s="13" t="s">
        <v>32</v>
      </c>
      <c r="AX131" s="13" t="s">
        <v>70</v>
      </c>
      <c r="AY131" s="234" t="s">
        <v>158</v>
      </c>
    </row>
    <row r="132" s="14" customFormat="1">
      <c r="A132" s="14"/>
      <c r="B132" s="235"/>
      <c r="C132" s="236"/>
      <c r="D132" s="226" t="s">
        <v>169</v>
      </c>
      <c r="E132" s="237" t="s">
        <v>19</v>
      </c>
      <c r="F132" s="238" t="s">
        <v>4006</v>
      </c>
      <c r="G132" s="236"/>
      <c r="H132" s="239">
        <v>56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169</v>
      </c>
      <c r="AU132" s="245" t="s">
        <v>80</v>
      </c>
      <c r="AV132" s="14" t="s">
        <v>80</v>
      </c>
      <c r="AW132" s="14" t="s">
        <v>32</v>
      </c>
      <c r="AX132" s="14" t="s">
        <v>78</v>
      </c>
      <c r="AY132" s="245" t="s">
        <v>158</v>
      </c>
    </row>
    <row r="133" s="2" customFormat="1" ht="16.5" customHeight="1">
      <c r="A133" s="40"/>
      <c r="B133" s="41"/>
      <c r="C133" s="257" t="s">
        <v>273</v>
      </c>
      <c r="D133" s="257" t="s">
        <v>261</v>
      </c>
      <c r="E133" s="258" t="s">
        <v>274</v>
      </c>
      <c r="F133" s="259" t="s">
        <v>275</v>
      </c>
      <c r="G133" s="260" t="s">
        <v>255</v>
      </c>
      <c r="H133" s="261">
        <v>66.331999999999994</v>
      </c>
      <c r="I133" s="262"/>
      <c r="J133" s="263">
        <f>ROUND(I133*H133,2)</f>
        <v>0</v>
      </c>
      <c r="K133" s="259" t="s">
        <v>164</v>
      </c>
      <c r="L133" s="264"/>
      <c r="M133" s="265" t="s">
        <v>19</v>
      </c>
      <c r="N133" s="266" t="s">
        <v>41</v>
      </c>
      <c r="O133" s="86"/>
      <c r="P133" s="215">
        <f>O133*H133</f>
        <v>0</v>
      </c>
      <c r="Q133" s="215">
        <v>0.00064999999999999997</v>
      </c>
      <c r="R133" s="215">
        <f>Q133*H133</f>
        <v>0.043115799999999996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216</v>
      </c>
      <c r="AT133" s="217" t="s">
        <v>261</v>
      </c>
      <c r="AU133" s="217" t="s">
        <v>80</v>
      </c>
      <c r="AY133" s="19" t="s">
        <v>158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78</v>
      </c>
      <c r="BK133" s="218">
        <f>ROUND(I133*H133,2)</f>
        <v>0</v>
      </c>
      <c r="BL133" s="19" t="s">
        <v>165</v>
      </c>
      <c r="BM133" s="217" t="s">
        <v>4007</v>
      </c>
    </row>
    <row r="134" s="14" customFormat="1">
      <c r="A134" s="14"/>
      <c r="B134" s="235"/>
      <c r="C134" s="236"/>
      <c r="D134" s="226" t="s">
        <v>169</v>
      </c>
      <c r="E134" s="236"/>
      <c r="F134" s="238" t="s">
        <v>4008</v>
      </c>
      <c r="G134" s="236"/>
      <c r="H134" s="239">
        <v>66.331999999999994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169</v>
      </c>
      <c r="AU134" s="245" t="s">
        <v>80</v>
      </c>
      <c r="AV134" s="14" t="s">
        <v>80</v>
      </c>
      <c r="AW134" s="14" t="s">
        <v>4</v>
      </c>
      <c r="AX134" s="14" t="s">
        <v>78</v>
      </c>
      <c r="AY134" s="245" t="s">
        <v>158</v>
      </c>
    </row>
    <row r="135" s="2" customFormat="1" ht="24.15" customHeight="1">
      <c r="A135" s="40"/>
      <c r="B135" s="41"/>
      <c r="C135" s="206" t="s">
        <v>278</v>
      </c>
      <c r="D135" s="206" t="s">
        <v>160</v>
      </c>
      <c r="E135" s="207" t="s">
        <v>4009</v>
      </c>
      <c r="F135" s="208" t="s">
        <v>4010</v>
      </c>
      <c r="G135" s="209" t="s">
        <v>163</v>
      </c>
      <c r="H135" s="210">
        <v>28</v>
      </c>
      <c r="I135" s="211"/>
      <c r="J135" s="212">
        <f>ROUND(I135*H135,2)</f>
        <v>0</v>
      </c>
      <c r="K135" s="208" t="s">
        <v>164</v>
      </c>
      <c r="L135" s="46"/>
      <c r="M135" s="213" t="s">
        <v>19</v>
      </c>
      <c r="N135" s="214" t="s">
        <v>41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165</v>
      </c>
      <c r="AT135" s="217" t="s">
        <v>160</v>
      </c>
      <c r="AU135" s="217" t="s">
        <v>80</v>
      </c>
      <c r="AY135" s="19" t="s">
        <v>158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78</v>
      </c>
      <c r="BK135" s="218">
        <f>ROUND(I135*H135,2)</f>
        <v>0</v>
      </c>
      <c r="BL135" s="19" t="s">
        <v>165</v>
      </c>
      <c r="BM135" s="217" t="s">
        <v>4011</v>
      </c>
    </row>
    <row r="136" s="2" customFormat="1">
      <c r="A136" s="40"/>
      <c r="B136" s="41"/>
      <c r="C136" s="42"/>
      <c r="D136" s="219" t="s">
        <v>167</v>
      </c>
      <c r="E136" s="42"/>
      <c r="F136" s="220" t="s">
        <v>4012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167</v>
      </c>
      <c r="AU136" s="19" t="s">
        <v>80</v>
      </c>
    </row>
    <row r="137" s="13" customFormat="1">
      <c r="A137" s="13"/>
      <c r="B137" s="224"/>
      <c r="C137" s="225"/>
      <c r="D137" s="226" t="s">
        <v>169</v>
      </c>
      <c r="E137" s="227" t="s">
        <v>19</v>
      </c>
      <c r="F137" s="228" t="s">
        <v>4013</v>
      </c>
      <c r="G137" s="225"/>
      <c r="H137" s="227" t="s">
        <v>19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169</v>
      </c>
      <c r="AU137" s="234" t="s">
        <v>80</v>
      </c>
      <c r="AV137" s="13" t="s">
        <v>78</v>
      </c>
      <c r="AW137" s="13" t="s">
        <v>32</v>
      </c>
      <c r="AX137" s="13" t="s">
        <v>70</v>
      </c>
      <c r="AY137" s="234" t="s">
        <v>158</v>
      </c>
    </row>
    <row r="138" s="14" customFormat="1">
      <c r="A138" s="14"/>
      <c r="B138" s="235"/>
      <c r="C138" s="236"/>
      <c r="D138" s="226" t="s">
        <v>169</v>
      </c>
      <c r="E138" s="237" t="s">
        <v>19</v>
      </c>
      <c r="F138" s="238" t="s">
        <v>4014</v>
      </c>
      <c r="G138" s="236"/>
      <c r="H138" s="239">
        <v>28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169</v>
      </c>
      <c r="AU138" s="245" t="s">
        <v>80</v>
      </c>
      <c r="AV138" s="14" t="s">
        <v>80</v>
      </c>
      <c r="AW138" s="14" t="s">
        <v>32</v>
      </c>
      <c r="AX138" s="14" t="s">
        <v>78</v>
      </c>
      <c r="AY138" s="245" t="s">
        <v>158</v>
      </c>
    </row>
    <row r="139" s="2" customFormat="1" ht="21.75" customHeight="1">
      <c r="A139" s="40"/>
      <c r="B139" s="41"/>
      <c r="C139" s="206" t="s">
        <v>282</v>
      </c>
      <c r="D139" s="206" t="s">
        <v>160</v>
      </c>
      <c r="E139" s="207" t="s">
        <v>4015</v>
      </c>
      <c r="F139" s="208" t="s">
        <v>4016</v>
      </c>
      <c r="G139" s="209" t="s">
        <v>236</v>
      </c>
      <c r="H139" s="210">
        <v>2.2400000000000002</v>
      </c>
      <c r="I139" s="211"/>
      <c r="J139" s="212">
        <f>ROUND(I139*H139,2)</f>
        <v>0</v>
      </c>
      <c r="K139" s="208" t="s">
        <v>164</v>
      </c>
      <c r="L139" s="46"/>
      <c r="M139" s="213" t="s">
        <v>19</v>
      </c>
      <c r="N139" s="214" t="s">
        <v>41</v>
      </c>
      <c r="O139" s="86"/>
      <c r="P139" s="215">
        <f>O139*H139</f>
        <v>0</v>
      </c>
      <c r="Q139" s="215">
        <v>1.038303</v>
      </c>
      <c r="R139" s="215">
        <f>Q139*H139</f>
        <v>2.3257987200000003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165</v>
      </c>
      <c r="AT139" s="217" t="s">
        <v>160</v>
      </c>
      <c r="AU139" s="217" t="s">
        <v>80</v>
      </c>
      <c r="AY139" s="19" t="s">
        <v>158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78</v>
      </c>
      <c r="BK139" s="218">
        <f>ROUND(I139*H139,2)</f>
        <v>0</v>
      </c>
      <c r="BL139" s="19" t="s">
        <v>165</v>
      </c>
      <c r="BM139" s="217" t="s">
        <v>4017</v>
      </c>
    </row>
    <row r="140" s="2" customFormat="1">
      <c r="A140" s="40"/>
      <c r="B140" s="41"/>
      <c r="C140" s="42"/>
      <c r="D140" s="219" t="s">
        <v>167</v>
      </c>
      <c r="E140" s="42"/>
      <c r="F140" s="220" t="s">
        <v>4018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167</v>
      </c>
      <c r="AU140" s="19" t="s">
        <v>80</v>
      </c>
    </row>
    <row r="141" s="2" customFormat="1" ht="16.5" customHeight="1">
      <c r="A141" s="40"/>
      <c r="B141" s="41"/>
      <c r="C141" s="206" t="s">
        <v>99</v>
      </c>
      <c r="D141" s="206" t="s">
        <v>160</v>
      </c>
      <c r="E141" s="207" t="s">
        <v>4019</v>
      </c>
      <c r="F141" s="208" t="s">
        <v>4020</v>
      </c>
      <c r="G141" s="209" t="s">
        <v>255</v>
      </c>
      <c r="H141" s="210">
        <v>112</v>
      </c>
      <c r="I141" s="211"/>
      <c r="J141" s="212">
        <f>ROUND(I141*H141,2)</f>
        <v>0</v>
      </c>
      <c r="K141" s="208" t="s">
        <v>164</v>
      </c>
      <c r="L141" s="46"/>
      <c r="M141" s="213" t="s">
        <v>19</v>
      </c>
      <c r="N141" s="214" t="s">
        <v>41</v>
      </c>
      <c r="O141" s="86"/>
      <c r="P141" s="215">
        <f>O141*H141</f>
        <v>0</v>
      </c>
      <c r="Q141" s="215">
        <v>0.0012979999999999999</v>
      </c>
      <c r="R141" s="215">
        <f>Q141*H141</f>
        <v>0.14537599999999998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165</v>
      </c>
      <c r="AT141" s="217" t="s">
        <v>160</v>
      </c>
      <c r="AU141" s="217" t="s">
        <v>80</v>
      </c>
      <c r="AY141" s="19" t="s">
        <v>158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78</v>
      </c>
      <c r="BK141" s="218">
        <f>ROUND(I141*H141,2)</f>
        <v>0</v>
      </c>
      <c r="BL141" s="19" t="s">
        <v>165</v>
      </c>
      <c r="BM141" s="217" t="s">
        <v>4021</v>
      </c>
    </row>
    <row r="142" s="2" customFormat="1">
      <c r="A142" s="40"/>
      <c r="B142" s="41"/>
      <c r="C142" s="42"/>
      <c r="D142" s="219" t="s">
        <v>167</v>
      </c>
      <c r="E142" s="42"/>
      <c r="F142" s="220" t="s">
        <v>4022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167</v>
      </c>
      <c r="AU142" s="19" t="s">
        <v>80</v>
      </c>
    </row>
    <row r="143" s="13" customFormat="1">
      <c r="A143" s="13"/>
      <c r="B143" s="224"/>
      <c r="C143" s="225"/>
      <c r="D143" s="226" t="s">
        <v>169</v>
      </c>
      <c r="E143" s="227" t="s">
        <v>19</v>
      </c>
      <c r="F143" s="228" t="s">
        <v>4013</v>
      </c>
      <c r="G143" s="225"/>
      <c r="H143" s="227" t="s">
        <v>19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169</v>
      </c>
      <c r="AU143" s="234" t="s">
        <v>80</v>
      </c>
      <c r="AV143" s="13" t="s">
        <v>78</v>
      </c>
      <c r="AW143" s="13" t="s">
        <v>32</v>
      </c>
      <c r="AX143" s="13" t="s">
        <v>70</v>
      </c>
      <c r="AY143" s="234" t="s">
        <v>158</v>
      </c>
    </row>
    <row r="144" s="14" customFormat="1">
      <c r="A144" s="14"/>
      <c r="B144" s="235"/>
      <c r="C144" s="236"/>
      <c r="D144" s="226" t="s">
        <v>169</v>
      </c>
      <c r="E144" s="237" t="s">
        <v>19</v>
      </c>
      <c r="F144" s="238" t="s">
        <v>4023</v>
      </c>
      <c r="G144" s="236"/>
      <c r="H144" s="239">
        <v>112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169</v>
      </c>
      <c r="AU144" s="245" t="s">
        <v>80</v>
      </c>
      <c r="AV144" s="14" t="s">
        <v>80</v>
      </c>
      <c r="AW144" s="14" t="s">
        <v>32</v>
      </c>
      <c r="AX144" s="14" t="s">
        <v>78</v>
      </c>
      <c r="AY144" s="245" t="s">
        <v>158</v>
      </c>
    </row>
    <row r="145" s="2" customFormat="1" ht="16.5" customHeight="1">
      <c r="A145" s="40"/>
      <c r="B145" s="41"/>
      <c r="C145" s="206" t="s">
        <v>7</v>
      </c>
      <c r="D145" s="206" t="s">
        <v>160</v>
      </c>
      <c r="E145" s="207" t="s">
        <v>4024</v>
      </c>
      <c r="F145" s="208" t="s">
        <v>4025</v>
      </c>
      <c r="G145" s="209" t="s">
        <v>255</v>
      </c>
      <c r="H145" s="210">
        <v>112</v>
      </c>
      <c r="I145" s="211"/>
      <c r="J145" s="212">
        <f>ROUND(I145*H145,2)</f>
        <v>0</v>
      </c>
      <c r="K145" s="208" t="s">
        <v>164</v>
      </c>
      <c r="L145" s="46"/>
      <c r="M145" s="213" t="s">
        <v>19</v>
      </c>
      <c r="N145" s="214" t="s">
        <v>41</v>
      </c>
      <c r="O145" s="86"/>
      <c r="P145" s="215">
        <f>O145*H145</f>
        <v>0</v>
      </c>
      <c r="Q145" s="215">
        <v>3.6000000000000001E-05</v>
      </c>
      <c r="R145" s="215">
        <f>Q145*H145</f>
        <v>0.004032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165</v>
      </c>
      <c r="AT145" s="217" t="s">
        <v>160</v>
      </c>
      <c r="AU145" s="217" t="s">
        <v>80</v>
      </c>
      <c r="AY145" s="19" t="s">
        <v>158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78</v>
      </c>
      <c r="BK145" s="218">
        <f>ROUND(I145*H145,2)</f>
        <v>0</v>
      </c>
      <c r="BL145" s="19" t="s">
        <v>165</v>
      </c>
      <c r="BM145" s="217" t="s">
        <v>4026</v>
      </c>
    </row>
    <row r="146" s="2" customFormat="1">
      <c r="A146" s="40"/>
      <c r="B146" s="41"/>
      <c r="C146" s="42"/>
      <c r="D146" s="219" t="s">
        <v>167</v>
      </c>
      <c r="E146" s="42"/>
      <c r="F146" s="220" t="s">
        <v>4027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167</v>
      </c>
      <c r="AU146" s="19" t="s">
        <v>80</v>
      </c>
    </row>
    <row r="147" s="12" customFormat="1" ht="22.8" customHeight="1">
      <c r="A147" s="12"/>
      <c r="B147" s="190"/>
      <c r="C147" s="191"/>
      <c r="D147" s="192" t="s">
        <v>69</v>
      </c>
      <c r="E147" s="204" t="s">
        <v>180</v>
      </c>
      <c r="F147" s="204" t="s">
        <v>347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SUM(P148:P169)</f>
        <v>0</v>
      </c>
      <c r="Q147" s="198"/>
      <c r="R147" s="199">
        <f>SUM(R148:R169)</f>
        <v>75.992583350000004</v>
      </c>
      <c r="S147" s="198"/>
      <c r="T147" s="200">
        <f>SUM(T148:T169)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78</v>
      </c>
      <c r="AT147" s="202" t="s">
        <v>69</v>
      </c>
      <c r="AU147" s="202" t="s">
        <v>78</v>
      </c>
      <c r="AY147" s="201" t="s">
        <v>158</v>
      </c>
      <c r="BK147" s="203">
        <f>SUM(BK148:BK169)</f>
        <v>0</v>
      </c>
    </row>
    <row r="148" s="2" customFormat="1" ht="37.8" customHeight="1">
      <c r="A148" s="40"/>
      <c r="B148" s="41"/>
      <c r="C148" s="206" t="s">
        <v>299</v>
      </c>
      <c r="D148" s="206" t="s">
        <v>160</v>
      </c>
      <c r="E148" s="207" t="s">
        <v>4028</v>
      </c>
      <c r="F148" s="208" t="s">
        <v>4029</v>
      </c>
      <c r="G148" s="209" t="s">
        <v>249</v>
      </c>
      <c r="H148" s="210">
        <v>65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41</v>
      </c>
      <c r="O148" s="86"/>
      <c r="P148" s="215">
        <f>O148*H148</f>
        <v>0</v>
      </c>
      <c r="Q148" s="215">
        <v>0.01</v>
      </c>
      <c r="R148" s="215">
        <f>Q148*H148</f>
        <v>0.65000000000000002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165</v>
      </c>
      <c r="AT148" s="217" t="s">
        <v>160</v>
      </c>
      <c r="AU148" s="217" t="s">
        <v>80</v>
      </c>
      <c r="AY148" s="19" t="s">
        <v>158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78</v>
      </c>
      <c r="BK148" s="218">
        <f>ROUND(I148*H148,2)</f>
        <v>0</v>
      </c>
      <c r="BL148" s="19" t="s">
        <v>165</v>
      </c>
      <c r="BM148" s="217" t="s">
        <v>4030</v>
      </c>
    </row>
    <row r="149" s="2" customFormat="1" ht="24.15" customHeight="1">
      <c r="A149" s="40"/>
      <c r="B149" s="41"/>
      <c r="C149" s="206" t="s">
        <v>304</v>
      </c>
      <c r="D149" s="206" t="s">
        <v>160</v>
      </c>
      <c r="E149" s="207" t="s">
        <v>4031</v>
      </c>
      <c r="F149" s="208" t="s">
        <v>4032</v>
      </c>
      <c r="G149" s="209" t="s">
        <v>255</v>
      </c>
      <c r="H149" s="210">
        <v>102.5</v>
      </c>
      <c r="I149" s="211"/>
      <c r="J149" s="212">
        <f>ROUND(I149*H149,2)</f>
        <v>0</v>
      </c>
      <c r="K149" s="208" t="s">
        <v>164</v>
      </c>
      <c r="L149" s="46"/>
      <c r="M149" s="213" t="s">
        <v>19</v>
      </c>
      <c r="N149" s="214" t="s">
        <v>41</v>
      </c>
      <c r="O149" s="86"/>
      <c r="P149" s="215">
        <f>O149*H149</f>
        <v>0</v>
      </c>
      <c r="Q149" s="215">
        <v>0.68271574000000002</v>
      </c>
      <c r="R149" s="215">
        <f>Q149*H149</f>
        <v>69.978363349999995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165</v>
      </c>
      <c r="AT149" s="217" t="s">
        <v>160</v>
      </c>
      <c r="AU149" s="217" t="s">
        <v>80</v>
      </c>
      <c r="AY149" s="19" t="s">
        <v>158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78</v>
      </c>
      <c r="BK149" s="218">
        <f>ROUND(I149*H149,2)</f>
        <v>0</v>
      </c>
      <c r="BL149" s="19" t="s">
        <v>165</v>
      </c>
      <c r="BM149" s="217" t="s">
        <v>4033</v>
      </c>
    </row>
    <row r="150" s="2" customFormat="1">
      <c r="A150" s="40"/>
      <c r="B150" s="41"/>
      <c r="C150" s="42"/>
      <c r="D150" s="219" t="s">
        <v>167</v>
      </c>
      <c r="E150" s="42"/>
      <c r="F150" s="220" t="s">
        <v>4034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167</v>
      </c>
      <c r="AU150" s="19" t="s">
        <v>80</v>
      </c>
    </row>
    <row r="151" s="13" customFormat="1">
      <c r="A151" s="13"/>
      <c r="B151" s="224"/>
      <c r="C151" s="225"/>
      <c r="D151" s="226" t="s">
        <v>169</v>
      </c>
      <c r="E151" s="227" t="s">
        <v>19</v>
      </c>
      <c r="F151" s="228" t="s">
        <v>4035</v>
      </c>
      <c r="G151" s="225"/>
      <c r="H151" s="227" t="s">
        <v>19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169</v>
      </c>
      <c r="AU151" s="234" t="s">
        <v>80</v>
      </c>
      <c r="AV151" s="13" t="s">
        <v>78</v>
      </c>
      <c r="AW151" s="13" t="s">
        <v>32</v>
      </c>
      <c r="AX151" s="13" t="s">
        <v>70</v>
      </c>
      <c r="AY151" s="234" t="s">
        <v>158</v>
      </c>
    </row>
    <row r="152" s="14" customFormat="1">
      <c r="A152" s="14"/>
      <c r="B152" s="235"/>
      <c r="C152" s="236"/>
      <c r="D152" s="226" t="s">
        <v>169</v>
      </c>
      <c r="E152" s="237" t="s">
        <v>19</v>
      </c>
      <c r="F152" s="238" t="s">
        <v>4036</v>
      </c>
      <c r="G152" s="236"/>
      <c r="H152" s="239">
        <v>102.5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169</v>
      </c>
      <c r="AU152" s="245" t="s">
        <v>80</v>
      </c>
      <c r="AV152" s="14" t="s">
        <v>80</v>
      </c>
      <c r="AW152" s="14" t="s">
        <v>32</v>
      </c>
      <c r="AX152" s="14" t="s">
        <v>78</v>
      </c>
      <c r="AY152" s="245" t="s">
        <v>158</v>
      </c>
    </row>
    <row r="153" s="2" customFormat="1" ht="21.75" customHeight="1">
      <c r="A153" s="40"/>
      <c r="B153" s="41"/>
      <c r="C153" s="206" t="s">
        <v>312</v>
      </c>
      <c r="D153" s="206" t="s">
        <v>160</v>
      </c>
      <c r="E153" s="207" t="s">
        <v>4037</v>
      </c>
      <c r="F153" s="208" t="s">
        <v>4038</v>
      </c>
      <c r="G153" s="209" t="s">
        <v>369</v>
      </c>
      <c r="H153" s="210">
        <v>1</v>
      </c>
      <c r="I153" s="211"/>
      <c r="J153" s="212">
        <f>ROUND(I153*H153,2)</f>
        <v>0</v>
      </c>
      <c r="K153" s="208" t="s">
        <v>164</v>
      </c>
      <c r="L153" s="46"/>
      <c r="M153" s="213" t="s">
        <v>19</v>
      </c>
      <c r="N153" s="214" t="s">
        <v>41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165</v>
      </c>
      <c r="AT153" s="217" t="s">
        <v>160</v>
      </c>
      <c r="AU153" s="217" t="s">
        <v>80</v>
      </c>
      <c r="AY153" s="19" t="s">
        <v>158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78</v>
      </c>
      <c r="BK153" s="218">
        <f>ROUND(I153*H153,2)</f>
        <v>0</v>
      </c>
      <c r="BL153" s="19" t="s">
        <v>165</v>
      </c>
      <c r="BM153" s="217" t="s">
        <v>4039</v>
      </c>
    </row>
    <row r="154" s="2" customFormat="1">
      <c r="A154" s="40"/>
      <c r="B154" s="41"/>
      <c r="C154" s="42"/>
      <c r="D154" s="219" t="s">
        <v>167</v>
      </c>
      <c r="E154" s="42"/>
      <c r="F154" s="220" t="s">
        <v>4040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167</v>
      </c>
      <c r="AU154" s="19" t="s">
        <v>80</v>
      </c>
    </row>
    <row r="155" s="2" customFormat="1" ht="16.5" customHeight="1">
      <c r="A155" s="40"/>
      <c r="B155" s="41"/>
      <c r="C155" s="257" t="s">
        <v>319</v>
      </c>
      <c r="D155" s="257" t="s">
        <v>261</v>
      </c>
      <c r="E155" s="258" t="s">
        <v>4041</v>
      </c>
      <c r="F155" s="259" t="s">
        <v>4042</v>
      </c>
      <c r="G155" s="260" t="s">
        <v>369</v>
      </c>
      <c r="H155" s="261">
        <v>1</v>
      </c>
      <c r="I155" s="262"/>
      <c r="J155" s="263">
        <f>ROUND(I155*H155,2)</f>
        <v>0</v>
      </c>
      <c r="K155" s="259" t="s">
        <v>164</v>
      </c>
      <c r="L155" s="264"/>
      <c r="M155" s="265" t="s">
        <v>19</v>
      </c>
      <c r="N155" s="266" t="s">
        <v>41</v>
      </c>
      <c r="O155" s="86"/>
      <c r="P155" s="215">
        <f>O155*H155</f>
        <v>0</v>
      </c>
      <c r="Q155" s="215">
        <v>0.014999999999999999</v>
      </c>
      <c r="R155" s="215">
        <f>Q155*H155</f>
        <v>0.014999999999999999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216</v>
      </c>
      <c r="AT155" s="217" t="s">
        <v>261</v>
      </c>
      <c r="AU155" s="217" t="s">
        <v>80</v>
      </c>
      <c r="AY155" s="19" t="s">
        <v>158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78</v>
      </c>
      <c r="BK155" s="218">
        <f>ROUND(I155*H155,2)</f>
        <v>0</v>
      </c>
      <c r="BL155" s="19" t="s">
        <v>165</v>
      </c>
      <c r="BM155" s="217" t="s">
        <v>4043</v>
      </c>
    </row>
    <row r="156" s="2" customFormat="1" ht="21.75" customHeight="1">
      <c r="A156" s="40"/>
      <c r="B156" s="41"/>
      <c r="C156" s="206" t="s">
        <v>326</v>
      </c>
      <c r="D156" s="206" t="s">
        <v>160</v>
      </c>
      <c r="E156" s="207" t="s">
        <v>4044</v>
      </c>
      <c r="F156" s="208" t="s">
        <v>4045</v>
      </c>
      <c r="G156" s="209" t="s">
        <v>369</v>
      </c>
      <c r="H156" s="210">
        <v>1</v>
      </c>
      <c r="I156" s="211"/>
      <c r="J156" s="212">
        <f>ROUND(I156*H156,2)</f>
        <v>0</v>
      </c>
      <c r="K156" s="208" t="s">
        <v>164</v>
      </c>
      <c r="L156" s="46"/>
      <c r="M156" s="213" t="s">
        <v>19</v>
      </c>
      <c r="N156" s="214" t="s">
        <v>41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165</v>
      </c>
      <c r="AT156" s="217" t="s">
        <v>160</v>
      </c>
      <c r="AU156" s="217" t="s">
        <v>80</v>
      </c>
      <c r="AY156" s="19" t="s">
        <v>158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78</v>
      </c>
      <c r="BK156" s="218">
        <f>ROUND(I156*H156,2)</f>
        <v>0</v>
      </c>
      <c r="BL156" s="19" t="s">
        <v>165</v>
      </c>
      <c r="BM156" s="217" t="s">
        <v>4046</v>
      </c>
    </row>
    <row r="157" s="2" customFormat="1">
      <c r="A157" s="40"/>
      <c r="B157" s="41"/>
      <c r="C157" s="42"/>
      <c r="D157" s="219" t="s">
        <v>167</v>
      </c>
      <c r="E157" s="42"/>
      <c r="F157" s="220" t="s">
        <v>4047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167</v>
      </c>
      <c r="AU157" s="19" t="s">
        <v>80</v>
      </c>
    </row>
    <row r="158" s="2" customFormat="1" ht="16.5" customHeight="1">
      <c r="A158" s="40"/>
      <c r="B158" s="41"/>
      <c r="C158" s="257" t="s">
        <v>331</v>
      </c>
      <c r="D158" s="257" t="s">
        <v>261</v>
      </c>
      <c r="E158" s="258" t="s">
        <v>4048</v>
      </c>
      <c r="F158" s="259" t="s">
        <v>4049</v>
      </c>
      <c r="G158" s="260" t="s">
        <v>369</v>
      </c>
      <c r="H158" s="261">
        <v>1</v>
      </c>
      <c r="I158" s="262"/>
      <c r="J158" s="263">
        <f>ROUND(I158*H158,2)</f>
        <v>0</v>
      </c>
      <c r="K158" s="259" t="s">
        <v>164</v>
      </c>
      <c r="L158" s="264"/>
      <c r="M158" s="265" t="s">
        <v>19</v>
      </c>
      <c r="N158" s="266" t="s">
        <v>41</v>
      </c>
      <c r="O158" s="86"/>
      <c r="P158" s="215">
        <f>O158*H158</f>
        <v>0</v>
      </c>
      <c r="Q158" s="215">
        <v>0.099220000000000003</v>
      </c>
      <c r="R158" s="215">
        <f>Q158*H158</f>
        <v>0.099220000000000003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216</v>
      </c>
      <c r="AT158" s="217" t="s">
        <v>261</v>
      </c>
      <c r="AU158" s="217" t="s">
        <v>80</v>
      </c>
      <c r="AY158" s="19" t="s">
        <v>158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78</v>
      </c>
      <c r="BK158" s="218">
        <f>ROUND(I158*H158,2)</f>
        <v>0</v>
      </c>
      <c r="BL158" s="19" t="s">
        <v>165</v>
      </c>
      <c r="BM158" s="217" t="s">
        <v>4050</v>
      </c>
    </row>
    <row r="159" s="2" customFormat="1" ht="16.5" customHeight="1">
      <c r="A159" s="40"/>
      <c r="B159" s="41"/>
      <c r="C159" s="206" t="s">
        <v>337</v>
      </c>
      <c r="D159" s="206" t="s">
        <v>160</v>
      </c>
      <c r="E159" s="207" t="s">
        <v>4051</v>
      </c>
      <c r="F159" s="208" t="s">
        <v>4052</v>
      </c>
      <c r="G159" s="209" t="s">
        <v>249</v>
      </c>
      <c r="H159" s="210">
        <v>70</v>
      </c>
      <c r="I159" s="211"/>
      <c r="J159" s="212">
        <f>ROUND(I159*H159,2)</f>
        <v>0</v>
      </c>
      <c r="K159" s="208" t="s">
        <v>164</v>
      </c>
      <c r="L159" s="46"/>
      <c r="M159" s="213" t="s">
        <v>19</v>
      </c>
      <c r="N159" s="214" t="s">
        <v>41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165</v>
      </c>
      <c r="AT159" s="217" t="s">
        <v>160</v>
      </c>
      <c r="AU159" s="217" t="s">
        <v>80</v>
      </c>
      <c r="AY159" s="19" t="s">
        <v>158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78</v>
      </c>
      <c r="BK159" s="218">
        <f>ROUND(I159*H159,2)</f>
        <v>0</v>
      </c>
      <c r="BL159" s="19" t="s">
        <v>165</v>
      </c>
      <c r="BM159" s="217" t="s">
        <v>4053</v>
      </c>
    </row>
    <row r="160" s="2" customFormat="1">
      <c r="A160" s="40"/>
      <c r="B160" s="41"/>
      <c r="C160" s="42"/>
      <c r="D160" s="219" t="s">
        <v>167</v>
      </c>
      <c r="E160" s="42"/>
      <c r="F160" s="220" t="s">
        <v>4054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167</v>
      </c>
      <c r="AU160" s="19" t="s">
        <v>80</v>
      </c>
    </row>
    <row r="161" s="2" customFormat="1" ht="16.5" customHeight="1">
      <c r="A161" s="40"/>
      <c r="B161" s="41"/>
      <c r="C161" s="257" t="s">
        <v>342</v>
      </c>
      <c r="D161" s="257" t="s">
        <v>261</v>
      </c>
      <c r="E161" s="258" t="s">
        <v>4055</v>
      </c>
      <c r="F161" s="259" t="s">
        <v>4056</v>
      </c>
      <c r="G161" s="260" t="s">
        <v>255</v>
      </c>
      <c r="H161" s="261">
        <v>82.5</v>
      </c>
      <c r="I161" s="262"/>
      <c r="J161" s="263">
        <f>ROUND(I161*H161,2)</f>
        <v>0</v>
      </c>
      <c r="K161" s="259" t="s">
        <v>164</v>
      </c>
      <c r="L161" s="264"/>
      <c r="M161" s="265" t="s">
        <v>19</v>
      </c>
      <c r="N161" s="266" t="s">
        <v>41</v>
      </c>
      <c r="O161" s="86"/>
      <c r="P161" s="215">
        <f>O161*H161</f>
        <v>0</v>
      </c>
      <c r="Q161" s="215">
        <v>0.017999999999999999</v>
      </c>
      <c r="R161" s="215">
        <f>Q161*H161</f>
        <v>1.4849999999999999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216</v>
      </c>
      <c r="AT161" s="217" t="s">
        <v>261</v>
      </c>
      <c r="AU161" s="217" t="s">
        <v>80</v>
      </c>
      <c r="AY161" s="19" t="s">
        <v>158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78</v>
      </c>
      <c r="BK161" s="218">
        <f>ROUND(I161*H161,2)</f>
        <v>0</v>
      </c>
      <c r="BL161" s="19" t="s">
        <v>165</v>
      </c>
      <c r="BM161" s="217" t="s">
        <v>4057</v>
      </c>
    </row>
    <row r="162" s="13" customFormat="1">
      <c r="A162" s="13"/>
      <c r="B162" s="224"/>
      <c r="C162" s="225"/>
      <c r="D162" s="226" t="s">
        <v>169</v>
      </c>
      <c r="E162" s="227" t="s">
        <v>19</v>
      </c>
      <c r="F162" s="228" t="s">
        <v>4058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169</v>
      </c>
      <c r="AU162" s="234" t="s">
        <v>80</v>
      </c>
      <c r="AV162" s="13" t="s">
        <v>78</v>
      </c>
      <c r="AW162" s="13" t="s">
        <v>32</v>
      </c>
      <c r="AX162" s="13" t="s">
        <v>70</v>
      </c>
      <c r="AY162" s="234" t="s">
        <v>158</v>
      </c>
    </row>
    <row r="163" s="14" customFormat="1">
      <c r="A163" s="14"/>
      <c r="B163" s="235"/>
      <c r="C163" s="236"/>
      <c r="D163" s="226" t="s">
        <v>169</v>
      </c>
      <c r="E163" s="237" t="s">
        <v>19</v>
      </c>
      <c r="F163" s="238" t="s">
        <v>4059</v>
      </c>
      <c r="G163" s="236"/>
      <c r="H163" s="239">
        <v>82.5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169</v>
      </c>
      <c r="AU163" s="245" t="s">
        <v>80</v>
      </c>
      <c r="AV163" s="14" t="s">
        <v>80</v>
      </c>
      <c r="AW163" s="14" t="s">
        <v>32</v>
      </c>
      <c r="AX163" s="14" t="s">
        <v>78</v>
      </c>
      <c r="AY163" s="245" t="s">
        <v>158</v>
      </c>
    </row>
    <row r="164" s="2" customFormat="1" ht="24.15" customHeight="1">
      <c r="A164" s="40"/>
      <c r="B164" s="41"/>
      <c r="C164" s="206" t="s">
        <v>348</v>
      </c>
      <c r="D164" s="206" t="s">
        <v>160</v>
      </c>
      <c r="E164" s="207" t="s">
        <v>4060</v>
      </c>
      <c r="F164" s="208" t="s">
        <v>4061</v>
      </c>
      <c r="G164" s="209" t="s">
        <v>249</v>
      </c>
      <c r="H164" s="210">
        <v>70</v>
      </c>
      <c r="I164" s="211"/>
      <c r="J164" s="212">
        <f>ROUND(I164*H164,2)</f>
        <v>0</v>
      </c>
      <c r="K164" s="208" t="s">
        <v>164</v>
      </c>
      <c r="L164" s="46"/>
      <c r="M164" s="213" t="s">
        <v>19</v>
      </c>
      <c r="N164" s="214" t="s">
        <v>41</v>
      </c>
      <c r="O164" s="86"/>
      <c r="P164" s="215">
        <f>O164*H164</f>
        <v>0</v>
      </c>
      <c r="Q164" s="215">
        <v>0.049500000000000002</v>
      </c>
      <c r="R164" s="215">
        <f>Q164*H164</f>
        <v>3.4650000000000003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165</v>
      </c>
      <c r="AT164" s="217" t="s">
        <v>160</v>
      </c>
      <c r="AU164" s="217" t="s">
        <v>80</v>
      </c>
      <c r="AY164" s="19" t="s">
        <v>158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78</v>
      </c>
      <c r="BK164" s="218">
        <f>ROUND(I164*H164,2)</f>
        <v>0</v>
      </c>
      <c r="BL164" s="19" t="s">
        <v>165</v>
      </c>
      <c r="BM164" s="217" t="s">
        <v>4062</v>
      </c>
    </row>
    <row r="165" s="2" customFormat="1">
      <c r="A165" s="40"/>
      <c r="B165" s="41"/>
      <c r="C165" s="42"/>
      <c r="D165" s="219" t="s">
        <v>167</v>
      </c>
      <c r="E165" s="42"/>
      <c r="F165" s="220" t="s">
        <v>4063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167</v>
      </c>
      <c r="AU165" s="19" t="s">
        <v>80</v>
      </c>
    </row>
    <row r="166" s="13" customFormat="1">
      <c r="A166" s="13"/>
      <c r="B166" s="224"/>
      <c r="C166" s="225"/>
      <c r="D166" s="226" t="s">
        <v>169</v>
      </c>
      <c r="E166" s="227" t="s">
        <v>19</v>
      </c>
      <c r="F166" s="228" t="s">
        <v>4064</v>
      </c>
      <c r="G166" s="225"/>
      <c r="H166" s="227" t="s">
        <v>19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169</v>
      </c>
      <c r="AU166" s="234" t="s">
        <v>80</v>
      </c>
      <c r="AV166" s="13" t="s">
        <v>78</v>
      </c>
      <c r="AW166" s="13" t="s">
        <v>32</v>
      </c>
      <c r="AX166" s="13" t="s">
        <v>70</v>
      </c>
      <c r="AY166" s="234" t="s">
        <v>158</v>
      </c>
    </row>
    <row r="167" s="14" customFormat="1">
      <c r="A167" s="14"/>
      <c r="B167" s="235"/>
      <c r="C167" s="236"/>
      <c r="D167" s="226" t="s">
        <v>169</v>
      </c>
      <c r="E167" s="237" t="s">
        <v>19</v>
      </c>
      <c r="F167" s="238" t="s">
        <v>611</v>
      </c>
      <c r="G167" s="236"/>
      <c r="H167" s="239">
        <v>70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169</v>
      </c>
      <c r="AU167" s="245" t="s">
        <v>80</v>
      </c>
      <c r="AV167" s="14" t="s">
        <v>80</v>
      </c>
      <c r="AW167" s="14" t="s">
        <v>32</v>
      </c>
      <c r="AX167" s="14" t="s">
        <v>78</v>
      </c>
      <c r="AY167" s="245" t="s">
        <v>158</v>
      </c>
    </row>
    <row r="168" s="2" customFormat="1" ht="16.5" customHeight="1">
      <c r="A168" s="40"/>
      <c r="B168" s="41"/>
      <c r="C168" s="206" t="s">
        <v>355</v>
      </c>
      <c r="D168" s="206" t="s">
        <v>160</v>
      </c>
      <c r="E168" s="207" t="s">
        <v>4065</v>
      </c>
      <c r="F168" s="208" t="s">
        <v>4066</v>
      </c>
      <c r="G168" s="209" t="s">
        <v>369</v>
      </c>
      <c r="H168" s="210">
        <v>1</v>
      </c>
      <c r="I168" s="211"/>
      <c r="J168" s="212">
        <f>ROUND(I168*H168,2)</f>
        <v>0</v>
      </c>
      <c r="K168" s="208" t="s">
        <v>19</v>
      </c>
      <c r="L168" s="46"/>
      <c r="M168" s="213" t="s">
        <v>19</v>
      </c>
      <c r="N168" s="214" t="s">
        <v>41</v>
      </c>
      <c r="O168" s="86"/>
      <c r="P168" s="215">
        <f>O168*H168</f>
        <v>0</v>
      </c>
      <c r="Q168" s="215">
        <v>0.14999999999999999</v>
      </c>
      <c r="R168" s="215">
        <f>Q168*H168</f>
        <v>0.14999999999999999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165</v>
      </c>
      <c r="AT168" s="217" t="s">
        <v>160</v>
      </c>
      <c r="AU168" s="217" t="s">
        <v>80</v>
      </c>
      <c r="AY168" s="19" t="s">
        <v>158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78</v>
      </c>
      <c r="BK168" s="218">
        <f>ROUND(I168*H168,2)</f>
        <v>0</v>
      </c>
      <c r="BL168" s="19" t="s">
        <v>165</v>
      </c>
      <c r="BM168" s="217" t="s">
        <v>4067</v>
      </c>
    </row>
    <row r="169" s="2" customFormat="1" ht="16.5" customHeight="1">
      <c r="A169" s="40"/>
      <c r="B169" s="41"/>
      <c r="C169" s="206" t="s">
        <v>360</v>
      </c>
      <c r="D169" s="206" t="s">
        <v>160</v>
      </c>
      <c r="E169" s="207" t="s">
        <v>4068</v>
      </c>
      <c r="F169" s="208" t="s">
        <v>4069</v>
      </c>
      <c r="G169" s="209" t="s">
        <v>369</v>
      </c>
      <c r="H169" s="210">
        <v>1</v>
      </c>
      <c r="I169" s="211"/>
      <c r="J169" s="212">
        <f>ROUND(I169*H169,2)</f>
        <v>0</v>
      </c>
      <c r="K169" s="208" t="s">
        <v>19</v>
      </c>
      <c r="L169" s="46"/>
      <c r="M169" s="213" t="s">
        <v>19</v>
      </c>
      <c r="N169" s="214" t="s">
        <v>41</v>
      </c>
      <c r="O169" s="86"/>
      <c r="P169" s="215">
        <f>O169*H169</f>
        <v>0</v>
      </c>
      <c r="Q169" s="215">
        <v>0.14999999999999999</v>
      </c>
      <c r="R169" s="215">
        <f>Q169*H169</f>
        <v>0.14999999999999999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165</v>
      </c>
      <c r="AT169" s="217" t="s">
        <v>160</v>
      </c>
      <c r="AU169" s="217" t="s">
        <v>80</v>
      </c>
      <c r="AY169" s="19" t="s">
        <v>158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78</v>
      </c>
      <c r="BK169" s="218">
        <f>ROUND(I169*H169,2)</f>
        <v>0</v>
      </c>
      <c r="BL169" s="19" t="s">
        <v>165</v>
      </c>
      <c r="BM169" s="217" t="s">
        <v>4070</v>
      </c>
    </row>
    <row r="170" s="12" customFormat="1" ht="22.8" customHeight="1">
      <c r="A170" s="12"/>
      <c r="B170" s="190"/>
      <c r="C170" s="191"/>
      <c r="D170" s="192" t="s">
        <v>69</v>
      </c>
      <c r="E170" s="204" t="s">
        <v>222</v>
      </c>
      <c r="F170" s="204" t="s">
        <v>717</v>
      </c>
      <c r="G170" s="191"/>
      <c r="H170" s="191"/>
      <c r="I170" s="194"/>
      <c r="J170" s="205">
        <f>BK170</f>
        <v>0</v>
      </c>
      <c r="K170" s="191"/>
      <c r="L170" s="196"/>
      <c r="M170" s="197"/>
      <c r="N170" s="198"/>
      <c r="O170" s="198"/>
      <c r="P170" s="199">
        <f>SUM(P171:P182)</f>
        <v>0</v>
      </c>
      <c r="Q170" s="198"/>
      <c r="R170" s="199">
        <f>SUM(R171:R182)</f>
        <v>0</v>
      </c>
      <c r="S170" s="198"/>
      <c r="T170" s="200">
        <f>SUM(T171:T182)</f>
        <v>0.28499999999999998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1" t="s">
        <v>78</v>
      </c>
      <c r="AT170" s="202" t="s">
        <v>69</v>
      </c>
      <c r="AU170" s="202" t="s">
        <v>78</v>
      </c>
      <c r="AY170" s="201" t="s">
        <v>158</v>
      </c>
      <c r="BK170" s="203">
        <f>SUM(BK171:BK182)</f>
        <v>0</v>
      </c>
    </row>
    <row r="171" s="2" customFormat="1" ht="24.15" customHeight="1">
      <c r="A171" s="40"/>
      <c r="B171" s="41"/>
      <c r="C171" s="206" t="s">
        <v>366</v>
      </c>
      <c r="D171" s="206" t="s">
        <v>160</v>
      </c>
      <c r="E171" s="207" t="s">
        <v>4071</v>
      </c>
      <c r="F171" s="208" t="s">
        <v>4072</v>
      </c>
      <c r="G171" s="209" t="s">
        <v>249</v>
      </c>
      <c r="H171" s="210">
        <v>105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41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165</v>
      </c>
      <c r="AT171" s="217" t="s">
        <v>160</v>
      </c>
      <c r="AU171" s="217" t="s">
        <v>80</v>
      </c>
      <c r="AY171" s="19" t="s">
        <v>158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78</v>
      </c>
      <c r="BK171" s="218">
        <f>ROUND(I171*H171,2)</f>
        <v>0</v>
      </c>
      <c r="BL171" s="19" t="s">
        <v>165</v>
      </c>
      <c r="BM171" s="217" t="s">
        <v>4073</v>
      </c>
    </row>
    <row r="172" s="2" customFormat="1" ht="37.8" customHeight="1">
      <c r="A172" s="40"/>
      <c r="B172" s="41"/>
      <c r="C172" s="206" t="s">
        <v>372</v>
      </c>
      <c r="D172" s="206" t="s">
        <v>160</v>
      </c>
      <c r="E172" s="207" t="s">
        <v>4074</v>
      </c>
      <c r="F172" s="208" t="s">
        <v>4075</v>
      </c>
      <c r="G172" s="209" t="s">
        <v>249</v>
      </c>
      <c r="H172" s="210">
        <v>33</v>
      </c>
      <c r="I172" s="211"/>
      <c r="J172" s="212">
        <f>ROUND(I172*H172,2)</f>
        <v>0</v>
      </c>
      <c r="K172" s="208" t="s">
        <v>19</v>
      </c>
      <c r="L172" s="46"/>
      <c r="M172" s="213" t="s">
        <v>19</v>
      </c>
      <c r="N172" s="214" t="s">
        <v>41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165</v>
      </c>
      <c r="AT172" s="217" t="s">
        <v>160</v>
      </c>
      <c r="AU172" s="217" t="s">
        <v>80</v>
      </c>
      <c r="AY172" s="19" t="s">
        <v>158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78</v>
      </c>
      <c r="BK172" s="218">
        <f>ROUND(I172*H172,2)</f>
        <v>0</v>
      </c>
      <c r="BL172" s="19" t="s">
        <v>165</v>
      </c>
      <c r="BM172" s="217" t="s">
        <v>4076</v>
      </c>
    </row>
    <row r="173" s="2" customFormat="1" ht="21.75" customHeight="1">
      <c r="A173" s="40"/>
      <c r="B173" s="41"/>
      <c r="C173" s="206" t="s">
        <v>387</v>
      </c>
      <c r="D173" s="206" t="s">
        <v>160</v>
      </c>
      <c r="E173" s="207" t="s">
        <v>4077</v>
      </c>
      <c r="F173" s="208" t="s">
        <v>4078</v>
      </c>
      <c r="G173" s="209" t="s">
        <v>369</v>
      </c>
      <c r="H173" s="210">
        <v>10</v>
      </c>
      <c r="I173" s="211"/>
      <c r="J173" s="212">
        <f>ROUND(I173*H173,2)</f>
        <v>0</v>
      </c>
      <c r="K173" s="208" t="s">
        <v>19</v>
      </c>
      <c r="L173" s="46"/>
      <c r="M173" s="213" t="s">
        <v>19</v>
      </c>
      <c r="N173" s="214" t="s">
        <v>41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165</v>
      </c>
      <c r="AT173" s="217" t="s">
        <v>160</v>
      </c>
      <c r="AU173" s="217" t="s">
        <v>80</v>
      </c>
      <c r="AY173" s="19" t="s">
        <v>158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78</v>
      </c>
      <c r="BK173" s="218">
        <f>ROUND(I173*H173,2)</f>
        <v>0</v>
      </c>
      <c r="BL173" s="19" t="s">
        <v>165</v>
      </c>
      <c r="BM173" s="217" t="s">
        <v>4079</v>
      </c>
    </row>
    <row r="174" s="2" customFormat="1" ht="16.5" customHeight="1">
      <c r="A174" s="40"/>
      <c r="B174" s="41"/>
      <c r="C174" s="206" t="s">
        <v>397</v>
      </c>
      <c r="D174" s="206" t="s">
        <v>160</v>
      </c>
      <c r="E174" s="207" t="s">
        <v>4080</v>
      </c>
      <c r="F174" s="208" t="s">
        <v>4081</v>
      </c>
      <c r="G174" s="209" t="s">
        <v>369</v>
      </c>
      <c r="H174" s="210">
        <v>1</v>
      </c>
      <c r="I174" s="211"/>
      <c r="J174" s="212">
        <f>ROUND(I174*H174,2)</f>
        <v>0</v>
      </c>
      <c r="K174" s="208" t="s">
        <v>164</v>
      </c>
      <c r="L174" s="46"/>
      <c r="M174" s="213" t="s">
        <v>19</v>
      </c>
      <c r="N174" s="214" t="s">
        <v>41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0.28499999999999998</v>
      </c>
      <c r="T174" s="216">
        <f>S174*H174</f>
        <v>0.28499999999999998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165</v>
      </c>
      <c r="AT174" s="217" t="s">
        <v>160</v>
      </c>
      <c r="AU174" s="217" t="s">
        <v>80</v>
      </c>
      <c r="AY174" s="19" t="s">
        <v>158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78</v>
      </c>
      <c r="BK174" s="218">
        <f>ROUND(I174*H174,2)</f>
        <v>0</v>
      </c>
      <c r="BL174" s="19" t="s">
        <v>165</v>
      </c>
      <c r="BM174" s="217" t="s">
        <v>4082</v>
      </c>
    </row>
    <row r="175" s="2" customFormat="1">
      <c r="A175" s="40"/>
      <c r="B175" s="41"/>
      <c r="C175" s="42"/>
      <c r="D175" s="219" t="s">
        <v>167</v>
      </c>
      <c r="E175" s="42"/>
      <c r="F175" s="220" t="s">
        <v>4083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167</v>
      </c>
      <c r="AU175" s="19" t="s">
        <v>80</v>
      </c>
    </row>
    <row r="176" s="13" customFormat="1">
      <c r="A176" s="13"/>
      <c r="B176" s="224"/>
      <c r="C176" s="225"/>
      <c r="D176" s="226" t="s">
        <v>169</v>
      </c>
      <c r="E176" s="227" t="s">
        <v>19</v>
      </c>
      <c r="F176" s="228" t="s">
        <v>4084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169</v>
      </c>
      <c r="AU176" s="234" t="s">
        <v>80</v>
      </c>
      <c r="AV176" s="13" t="s">
        <v>78</v>
      </c>
      <c r="AW176" s="13" t="s">
        <v>32</v>
      </c>
      <c r="AX176" s="13" t="s">
        <v>70</v>
      </c>
      <c r="AY176" s="234" t="s">
        <v>158</v>
      </c>
    </row>
    <row r="177" s="14" customFormat="1">
      <c r="A177" s="14"/>
      <c r="B177" s="235"/>
      <c r="C177" s="236"/>
      <c r="D177" s="226" t="s">
        <v>169</v>
      </c>
      <c r="E177" s="237" t="s">
        <v>19</v>
      </c>
      <c r="F177" s="238" t="s">
        <v>78</v>
      </c>
      <c r="G177" s="236"/>
      <c r="H177" s="239">
        <v>1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169</v>
      </c>
      <c r="AU177" s="245" t="s">
        <v>80</v>
      </c>
      <c r="AV177" s="14" t="s">
        <v>80</v>
      </c>
      <c r="AW177" s="14" t="s">
        <v>32</v>
      </c>
      <c r="AX177" s="14" t="s">
        <v>78</v>
      </c>
      <c r="AY177" s="245" t="s">
        <v>158</v>
      </c>
    </row>
    <row r="178" s="2" customFormat="1" ht="16.5" customHeight="1">
      <c r="A178" s="40"/>
      <c r="B178" s="41"/>
      <c r="C178" s="206" t="s">
        <v>404</v>
      </c>
      <c r="D178" s="206" t="s">
        <v>160</v>
      </c>
      <c r="E178" s="207" t="s">
        <v>4085</v>
      </c>
      <c r="F178" s="208" t="s">
        <v>4086</v>
      </c>
      <c r="G178" s="209" t="s">
        <v>369</v>
      </c>
      <c r="H178" s="210">
        <v>1</v>
      </c>
      <c r="I178" s="211"/>
      <c r="J178" s="212">
        <f>ROUND(I178*H178,2)</f>
        <v>0</v>
      </c>
      <c r="K178" s="208" t="s">
        <v>19</v>
      </c>
      <c r="L178" s="46"/>
      <c r="M178" s="213" t="s">
        <v>19</v>
      </c>
      <c r="N178" s="214" t="s">
        <v>41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165</v>
      </c>
      <c r="AT178" s="217" t="s">
        <v>160</v>
      </c>
      <c r="AU178" s="217" t="s">
        <v>80</v>
      </c>
      <c r="AY178" s="19" t="s">
        <v>158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78</v>
      </c>
      <c r="BK178" s="218">
        <f>ROUND(I178*H178,2)</f>
        <v>0</v>
      </c>
      <c r="BL178" s="19" t="s">
        <v>165</v>
      </c>
      <c r="BM178" s="217" t="s">
        <v>4087</v>
      </c>
    </row>
    <row r="179" s="2" customFormat="1" ht="16.5" customHeight="1">
      <c r="A179" s="40"/>
      <c r="B179" s="41"/>
      <c r="C179" s="206" t="s">
        <v>172</v>
      </c>
      <c r="D179" s="206" t="s">
        <v>160</v>
      </c>
      <c r="E179" s="207" t="s">
        <v>4088</v>
      </c>
      <c r="F179" s="208" t="s">
        <v>4089</v>
      </c>
      <c r="G179" s="209" t="s">
        <v>369</v>
      </c>
      <c r="H179" s="210">
        <v>1</v>
      </c>
      <c r="I179" s="211"/>
      <c r="J179" s="212">
        <f>ROUND(I179*H179,2)</f>
        <v>0</v>
      </c>
      <c r="K179" s="208" t="s">
        <v>19</v>
      </c>
      <c r="L179" s="46"/>
      <c r="M179" s="213" t="s">
        <v>19</v>
      </c>
      <c r="N179" s="214" t="s">
        <v>41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165</v>
      </c>
      <c r="AT179" s="217" t="s">
        <v>160</v>
      </c>
      <c r="AU179" s="217" t="s">
        <v>80</v>
      </c>
      <c r="AY179" s="19" t="s">
        <v>158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78</v>
      </c>
      <c r="BK179" s="218">
        <f>ROUND(I179*H179,2)</f>
        <v>0</v>
      </c>
      <c r="BL179" s="19" t="s">
        <v>165</v>
      </c>
      <c r="BM179" s="217" t="s">
        <v>4090</v>
      </c>
    </row>
    <row r="180" s="2" customFormat="1" ht="16.5" customHeight="1">
      <c r="A180" s="40"/>
      <c r="B180" s="41"/>
      <c r="C180" s="206" t="s">
        <v>420</v>
      </c>
      <c r="D180" s="206" t="s">
        <v>160</v>
      </c>
      <c r="E180" s="207" t="s">
        <v>4091</v>
      </c>
      <c r="F180" s="208" t="s">
        <v>4092</v>
      </c>
      <c r="G180" s="209" t="s">
        <v>369</v>
      </c>
      <c r="H180" s="210">
        <v>1</v>
      </c>
      <c r="I180" s="211"/>
      <c r="J180" s="212">
        <f>ROUND(I180*H180,2)</f>
        <v>0</v>
      </c>
      <c r="K180" s="208" t="s">
        <v>19</v>
      </c>
      <c r="L180" s="46"/>
      <c r="M180" s="213" t="s">
        <v>19</v>
      </c>
      <c r="N180" s="214" t="s">
        <v>41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165</v>
      </c>
      <c r="AT180" s="217" t="s">
        <v>160</v>
      </c>
      <c r="AU180" s="217" t="s">
        <v>80</v>
      </c>
      <c r="AY180" s="19" t="s">
        <v>158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78</v>
      </c>
      <c r="BK180" s="218">
        <f>ROUND(I180*H180,2)</f>
        <v>0</v>
      </c>
      <c r="BL180" s="19" t="s">
        <v>165</v>
      </c>
      <c r="BM180" s="217" t="s">
        <v>4093</v>
      </c>
    </row>
    <row r="181" s="2" customFormat="1" ht="16.5" customHeight="1">
      <c r="A181" s="40"/>
      <c r="B181" s="41"/>
      <c r="C181" s="206" t="s">
        <v>199</v>
      </c>
      <c r="D181" s="206" t="s">
        <v>160</v>
      </c>
      <c r="E181" s="207" t="s">
        <v>4094</v>
      </c>
      <c r="F181" s="208" t="s">
        <v>4095</v>
      </c>
      <c r="G181" s="209" t="s">
        <v>369</v>
      </c>
      <c r="H181" s="210">
        <v>1</v>
      </c>
      <c r="I181" s="211"/>
      <c r="J181" s="212">
        <f>ROUND(I181*H181,2)</f>
        <v>0</v>
      </c>
      <c r="K181" s="208" t="s">
        <v>19</v>
      </c>
      <c r="L181" s="46"/>
      <c r="M181" s="213" t="s">
        <v>19</v>
      </c>
      <c r="N181" s="214" t="s">
        <v>41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165</v>
      </c>
      <c r="AT181" s="217" t="s">
        <v>160</v>
      </c>
      <c r="AU181" s="217" t="s">
        <v>80</v>
      </c>
      <c r="AY181" s="19" t="s">
        <v>158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78</v>
      </c>
      <c r="BK181" s="218">
        <f>ROUND(I181*H181,2)</f>
        <v>0</v>
      </c>
      <c r="BL181" s="19" t="s">
        <v>165</v>
      </c>
      <c r="BM181" s="217" t="s">
        <v>4096</v>
      </c>
    </row>
    <row r="182" s="2" customFormat="1" ht="16.5" customHeight="1">
      <c r="A182" s="40"/>
      <c r="B182" s="41"/>
      <c r="C182" s="206" t="s">
        <v>435</v>
      </c>
      <c r="D182" s="206" t="s">
        <v>160</v>
      </c>
      <c r="E182" s="207" t="s">
        <v>4097</v>
      </c>
      <c r="F182" s="208" t="s">
        <v>4098</v>
      </c>
      <c r="G182" s="209" t="s">
        <v>369</v>
      </c>
      <c r="H182" s="210">
        <v>1</v>
      </c>
      <c r="I182" s="211"/>
      <c r="J182" s="212">
        <f>ROUND(I182*H182,2)</f>
        <v>0</v>
      </c>
      <c r="K182" s="208" t="s">
        <v>19</v>
      </c>
      <c r="L182" s="46"/>
      <c r="M182" s="213" t="s">
        <v>19</v>
      </c>
      <c r="N182" s="214" t="s">
        <v>41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165</v>
      </c>
      <c r="AT182" s="217" t="s">
        <v>160</v>
      </c>
      <c r="AU182" s="217" t="s">
        <v>80</v>
      </c>
      <c r="AY182" s="19" t="s">
        <v>158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78</v>
      </c>
      <c r="BK182" s="218">
        <f>ROUND(I182*H182,2)</f>
        <v>0</v>
      </c>
      <c r="BL182" s="19" t="s">
        <v>165</v>
      </c>
      <c r="BM182" s="217" t="s">
        <v>4099</v>
      </c>
    </row>
    <row r="183" s="12" customFormat="1" ht="22.8" customHeight="1">
      <c r="A183" s="12"/>
      <c r="B183" s="190"/>
      <c r="C183" s="191"/>
      <c r="D183" s="192" t="s">
        <v>69</v>
      </c>
      <c r="E183" s="204" t="s">
        <v>975</v>
      </c>
      <c r="F183" s="204" t="s">
        <v>976</v>
      </c>
      <c r="G183" s="191"/>
      <c r="H183" s="191"/>
      <c r="I183" s="194"/>
      <c r="J183" s="205">
        <f>BK183</f>
        <v>0</v>
      </c>
      <c r="K183" s="191"/>
      <c r="L183" s="196"/>
      <c r="M183" s="197"/>
      <c r="N183" s="198"/>
      <c r="O183" s="198"/>
      <c r="P183" s="199">
        <f>SUM(P184:P185)</f>
        <v>0</v>
      </c>
      <c r="Q183" s="198"/>
      <c r="R183" s="199">
        <f>SUM(R184:R185)</f>
        <v>0</v>
      </c>
      <c r="S183" s="198"/>
      <c r="T183" s="200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1" t="s">
        <v>78</v>
      </c>
      <c r="AT183" s="202" t="s">
        <v>69</v>
      </c>
      <c r="AU183" s="202" t="s">
        <v>78</v>
      </c>
      <c r="AY183" s="201" t="s">
        <v>158</v>
      </c>
      <c r="BK183" s="203">
        <f>SUM(BK184:BK185)</f>
        <v>0</v>
      </c>
    </row>
    <row r="184" s="2" customFormat="1" ht="24.15" customHeight="1">
      <c r="A184" s="40"/>
      <c r="B184" s="41"/>
      <c r="C184" s="206" t="s">
        <v>441</v>
      </c>
      <c r="D184" s="206" t="s">
        <v>160</v>
      </c>
      <c r="E184" s="207" t="s">
        <v>4100</v>
      </c>
      <c r="F184" s="208" t="s">
        <v>4101</v>
      </c>
      <c r="G184" s="209" t="s">
        <v>236</v>
      </c>
      <c r="H184" s="210">
        <v>402.79899999999998</v>
      </c>
      <c r="I184" s="211"/>
      <c r="J184" s="212">
        <f>ROUND(I184*H184,2)</f>
        <v>0</v>
      </c>
      <c r="K184" s="208" t="s">
        <v>164</v>
      </c>
      <c r="L184" s="46"/>
      <c r="M184" s="213" t="s">
        <v>19</v>
      </c>
      <c r="N184" s="214" t="s">
        <v>41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165</v>
      </c>
      <c r="AT184" s="217" t="s">
        <v>160</v>
      </c>
      <c r="AU184" s="217" t="s">
        <v>80</v>
      </c>
      <c r="AY184" s="19" t="s">
        <v>158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78</v>
      </c>
      <c r="BK184" s="218">
        <f>ROUND(I184*H184,2)</f>
        <v>0</v>
      </c>
      <c r="BL184" s="19" t="s">
        <v>165</v>
      </c>
      <c r="BM184" s="217" t="s">
        <v>4102</v>
      </c>
    </row>
    <row r="185" s="2" customFormat="1">
      <c r="A185" s="40"/>
      <c r="B185" s="41"/>
      <c r="C185" s="42"/>
      <c r="D185" s="219" t="s">
        <v>167</v>
      </c>
      <c r="E185" s="42"/>
      <c r="F185" s="220" t="s">
        <v>4103</v>
      </c>
      <c r="G185" s="42"/>
      <c r="H185" s="42"/>
      <c r="I185" s="221"/>
      <c r="J185" s="42"/>
      <c r="K185" s="42"/>
      <c r="L185" s="46"/>
      <c r="M185" s="271"/>
      <c r="N185" s="272"/>
      <c r="O185" s="273"/>
      <c r="P185" s="273"/>
      <c r="Q185" s="273"/>
      <c r="R185" s="273"/>
      <c r="S185" s="273"/>
      <c r="T185" s="274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167</v>
      </c>
      <c r="AU185" s="19" t="s">
        <v>80</v>
      </c>
    </row>
    <row r="186" s="2" customFormat="1" ht="6.96" customHeight="1">
      <c r="A186" s="40"/>
      <c r="B186" s="61"/>
      <c r="C186" s="62"/>
      <c r="D186" s="62"/>
      <c r="E186" s="62"/>
      <c r="F186" s="62"/>
      <c r="G186" s="62"/>
      <c r="H186" s="62"/>
      <c r="I186" s="62"/>
      <c r="J186" s="62"/>
      <c r="K186" s="62"/>
      <c r="L186" s="46"/>
      <c r="M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</row>
  </sheetData>
  <sheetProtection sheet="1" autoFilter="0" formatColumns="0" formatRows="0" objects="1" scenarios="1" spinCount="100000" saltValue="booD28sWvFpXeWQpwrqjTRpWtVAI0DRu+ed2BlWPlF+X9RXdlw+jhewUHDc4A57ndyUtW46JxOqiLL+RkIluIA==" hashValue="+WNEkRerBRv82RhuhFbDG0AKKFV8KyZfNlLbh5Oj0LGOlWAPujAhRd2f/2GjjkGxrAQl6QYiFMoqLgAF0Vxfjw==" algorithmName="SHA-512" password="CC35"/>
  <autoFilter ref="C84:K18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11211101"/>
    <hyperlink ref="F91" r:id="rId2" display="https://podminky.urs.cz/item/CS_URS_2025_01/112101101"/>
    <hyperlink ref="F95" r:id="rId3" display="https://podminky.urs.cz/item/CS_URS_2025_01/112251101"/>
    <hyperlink ref="F100" r:id="rId4" display="https://podminky.urs.cz/item/CS_URS_2025_01/181351113"/>
    <hyperlink ref="F104" r:id="rId5" display="https://podminky.urs.cz/item/CS_URS_2025_01/181411141"/>
    <hyperlink ref="F108" r:id="rId6" display="https://podminky.urs.cz/item/CS_URS_2025_01/184102115"/>
    <hyperlink ref="F120" r:id="rId7" display="https://podminky.urs.cz/item/CS_URS_2025_01/184201111"/>
    <hyperlink ref="F130" r:id="rId8" display="https://podminky.urs.cz/item/CS_URS_2025_01/211971110"/>
    <hyperlink ref="F136" r:id="rId9" display="https://podminky.urs.cz/item/CS_URS_2025_01/274321115"/>
    <hyperlink ref="F140" r:id="rId10" display="https://podminky.urs.cz/item/CS_URS_2025_01/274361116"/>
    <hyperlink ref="F142" r:id="rId11" display="https://podminky.urs.cz/item/CS_URS_2025_01/274354111"/>
    <hyperlink ref="F146" r:id="rId12" display="https://podminky.urs.cz/item/CS_URS_2025_01/274354211"/>
    <hyperlink ref="F150" r:id="rId13" display="https://podminky.urs.cz/item/CS_URS_2025_01/311113224"/>
    <hyperlink ref="F154" r:id="rId14" display="https://podminky.urs.cz/item/CS_URS_2025_01/348101110"/>
    <hyperlink ref="F157" r:id="rId15" display="https://podminky.urs.cz/item/CS_URS_2025_01/348101140"/>
    <hyperlink ref="F160" r:id="rId16" display="https://podminky.urs.cz/item/CS_URS_2025_01/348181113"/>
    <hyperlink ref="F165" r:id="rId17" display="https://podminky.urs.cz/item/CS_URS_2025_01/348262402"/>
    <hyperlink ref="F175" r:id="rId18" display="https://podminky.urs.cz/item/CS_URS_2025_01/966073812"/>
    <hyperlink ref="F185" r:id="rId19" display="https://podminky.urs.cz/item/CS_URS_2025_01/99823211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Správce.KROS</dc:creator>
  <cp:lastModifiedBy>Správce.KROS</cp:lastModifiedBy>
  <dcterms:created xsi:type="dcterms:W3CDTF">2025-05-13T12:54:51Z</dcterms:created>
  <dcterms:modified xsi:type="dcterms:W3CDTF">2025-05-13T12:54:59Z</dcterms:modified>
</cp:coreProperties>
</file>