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-19-09-DOT-00-ZSS - ŽEB..." sheetId="2" r:id="rId2"/>
    <sheet name="OST - Ostatní náklady stavby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'22-19-09-DOT-00-ZSS - ŽEB...'!$C$114:$K$1333</definedName>
    <definedName name="_xlnm.Print_Area" localSheetId="1">'22-19-09-DOT-00-ZSS - ŽEB...'!$C$4:$J$37,'22-19-09-DOT-00-ZSS - ŽEB...'!$C$43:$J$98,'22-19-09-DOT-00-ZSS - ŽEB...'!$C$104:$K$1333</definedName>
    <definedName name="_xlnm._FilterDatabase" localSheetId="2" hidden="1">'OST - Ostatní náklady stavby'!$C$84:$K$104</definedName>
    <definedName name="_xlnm.Print_Area" localSheetId="2">'OST - Ostatní náklady stavby'!$C$4:$J$39,'OST - Ostatní náklady stavby'!$C$45:$J$66,'OST - Ostatní náklady stavby'!$C$72:$K$104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'22-19-09-DOT-00-ZSS - ŽEB...'!$114:$114</definedName>
    <definedName name="_xlnm.Print_Titles" localSheetId="2">'OST - Ostatní náklady stavby'!$84:$84</definedName>
  </definedNames>
  <calcPr fullCalcOnLoad="1"/>
</workbook>
</file>

<file path=xl/sharedStrings.xml><?xml version="1.0" encoding="utf-8"?>
<sst xmlns="http://schemas.openxmlformats.org/spreadsheetml/2006/main" count="14373" uniqueCount="2408">
  <si>
    <t>Export Komplet</t>
  </si>
  <si>
    <t>VZ</t>
  </si>
  <si>
    <t>2.0</t>
  </si>
  <si>
    <t>ZAMOK</t>
  </si>
  <si>
    <t>False</t>
  </si>
  <si>
    <t>{78a53880-f7fa-40d1-99de-34b23ebadf9e}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</si>
  <si>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</si>
  <si>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</si>
  <si>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</si>
  <si>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</si>
  <si>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</si>
  <si>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</si>
  <si>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</si>
  <si>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</si>
  <si>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22-19-09-DOT-00-ZSS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</si>
  <si>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</si>
  <si>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</si>
  <si>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ŽEBRÁK - STARÁ ŠKOLA v Žebráku - STAVEBNÍ ÚPRAVY V PŘÍZEMÍ  - zpracováno dle dokumentace pro SP</t>
  </si>
  <si>
    <t>0,1</t>
  </si>
  <si>
    <t>KSO:</t>
  </si>
  <si>
    <t/>
  </si>
  <si>
    <t>CC-CZ:</t>
  </si>
  <si>
    <t>1</t>
  </si>
  <si>
    <t>Místo:</t>
  </si>
  <si>
    <t>Žebrák</t>
  </si>
  <si>
    <t>Datum:</t>
  </si>
  <si>
    <t>13. 2. 2019</t>
  </si>
  <si>
    <t>10</t>
  </si>
  <si>
    <t>100</t>
  </si>
  <si>
    <t>Zadavatel:</t>
  </si>
  <si>
    <t>IČ:</t>
  </si>
  <si>
    <t>Město Žebrák, Náměstí č.1, Žebrák</t>
  </si>
  <si>
    <t>DIČ:</t>
  </si>
  <si>
    <t>Uchazeč:</t>
  </si>
  <si>
    <t>Vyplň údaj</t>
  </si>
  <si>
    <t>True</t>
  </si>
  <si>
    <t>Projektant:</t>
  </si>
  <si>
    <t>18598897</t>
  </si>
  <si>
    <t>Spektra spol. s r.o. Beroun,V Hlinkách 1548,Beroun</t>
  </si>
  <si>
    <t>CZ 18598897</t>
  </si>
  <si>
    <t>Zpracovatel:</t>
  </si>
  <si>
    <t>pí. Lenka Dejdarová</t>
  </si>
  <si>
    <t>Poznámka:</t>
  </si>
  <si>
    <t>Soupis prací a dodávek je zpracován dle projektu pro stavební povolení.
Dokumentace ve stupni pro stavební povolení slouží výhradně pro specifikaci prací 1. etapy stavebních úprav. 
Pro vlastní realizaci stavby budou potřebné konstrukční a profesní části stavby vč. detailů a dimenzí rozpracovány zhotovitelem stavby do úrovně realizační nebo dílenské/výrobní/ dokumentace. 
Dokumentace pro SP vč. soupisu prací  tento stupeň nenahrazuje.
V objektu by měly být dále řešeny slaboproudé rozvody dle požadavků investora, které v době zpracování nebyly dopřesněny :
- rozvody počítačové sítě
- rozvody telefonní sítě
- elektronická zabezpečovací signalizace /EZS/
- elektronická požární signalizace /EPS/
- rozvody společné televizní antény /STA/
V rámci 1. etapy prací bude provedeno upřesnění skutečného rozsahu dle požadavků pro jednotlivá podlaží objektu. Bude stanovena zákaldní koncepce řešení na jejíž základě budou vytrasovány vedení a v rámci 1.NP se počítá pouze s provedením přípravy pro kabeláž /chráničky, krabice atp./. Vlastní technologické osazení ústředny, datových rozvaděčů, koncových a ovládacích prvků, jejich propojení a zprovoznění bude předmětem realizace následných etap.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</si>
  <si>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</si>
  <si>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</si>
  <si>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</si>
  <si>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</si>
  <si>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</si>
  <si>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</si>
  <si>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</si>
  <si>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</si>
  <si>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</si>
  <si>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</si>
  <si>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</si>
  <si>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</si>
  <si>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</si>
  <si>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</si>
  <si>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</si>
  <si>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</si>
  <si>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</si>
  <si>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</si>
  <si>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</si>
  <si>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</si>
  <si>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</si>
  <si>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</si>
  <si>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</si>
  <si>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</si>
  <si>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</si>
  <si>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</si>
  <si>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</si>
  <si>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</si>
  <si>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</si>
  <si>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</si>
  <si>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</si>
  <si>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</si>
  <si>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</si>
  <si>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</si>
  <si>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</si>
  <si>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</si>
  <si>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</si>
  <si>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</si>
  <si>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</si>
  <si>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</si>
  <si>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OST</t>
  </si>
  <si>
    <t>Ostatní náklady stavby</t>
  </si>
  <si>
    <t>{e2706652-b558-4c8e-b889-04e7b5d9001d}</t>
  </si>
  <si>
    <t>2</t>
  </si>
  <si>
    <t>KRYCÍ LIST SOUPISU PRACÍ</t>
  </si>
  <si>
    <t>Soupis prací a dodávek je zpracován dle projektu pro stavební povolení.  Dokumentace ve stupni pro stavební povolení slouží výhradně pro specifikaci prací 1. etapy stavebních úprav.  Pro vlastní realizaci stavby budou potřebné konstrukční a profesní části stavby vč. detailů a dimenzí rozpracovány zhotovitelem stavby do úrovně realizační nebo dílenské/výrobní/ dokumentace.  Dokumentace pro SP vč. soupisu prací  tento stupeň nenahrazuje.  V objektu by měly být dále řešeny slaboproudé rozvody dle požadavků investora, které v době zpracování nebyly dopřesněny : - rozvody počítačové sítě - rozvody telefonní sítě - elektronická zabezpečovací signalizace /EZS/ - elektronická požární signalizace /EPS/ - rozvody společné televizní antény /STA/  V rámci 1. etapy prací bude provedeno upřesnění skutečného rozsahu dle požadavků pro jednotlivá podlaží objektu. Bude stanovena zákaldní koncepce řešení na jejíž základě budou vytrasovány vedení a v rámci 1.NP se počítá pouze s provedením přípravy pro kabeláž /chráničky, krabice atp./. Vlastní technologické osazení ústředny, datových rozvaděčů, koncových a ovládacích prvků, jejich propojení a zprovoznění bude předmětem realizace následných etap.  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</si>
  <si>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</si>
  <si>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</si>
  <si>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</si>
  <si>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</si>
  <si>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</si>
  <si>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</si>
  <si>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</si>
  <si>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</si>
  <si>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</si>
  <si>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</si>
  <si>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</si>
  <si>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</si>
  <si>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</si>
  <si>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  95 - Různé dokončovací konstrukce a práce pozemních staveb</t>
  </si>
  <si>
    <t xml:space="preserve">  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</si>
  <si>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</si>
  <si>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</si>
  <si>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</si>
  <si>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 - příp. oprava stáv. jednoplášťové střechy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</si>
  <si>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</si>
  <si>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</si>
  <si>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</si>
  <si>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  722_01 - Vodovod - studená voda</t>
  </si>
  <si>
    <t xml:space="preserve">      722_02 - Vodovod - teplá voda</t>
  </si>
  <si>
    <t xml:space="preserve">      722_04 - Hydrantový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</si>
  <si>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</si>
  <si>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</si>
  <si>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</si>
  <si>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</si>
  <si>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</si>
  <si>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</si>
  <si>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</si>
  <si>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</si>
  <si>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</si>
  <si>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</si>
  <si>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</si>
  <si>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</si>
  <si>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</si>
  <si>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</si>
  <si>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</si>
  <si>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</si>
  <si>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</si>
  <si>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</si>
  <si>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</si>
  <si>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</si>
  <si>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</si>
  <si>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</si>
  <si>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</si>
  <si>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</si>
  <si>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</si>
  <si>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</si>
  <si>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</si>
  <si>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</si>
  <si>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</si>
  <si>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</si>
  <si>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</si>
  <si>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</si>
  <si>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</si>
  <si>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</si>
  <si>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</si>
  <si>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</si>
  <si>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</si>
  <si>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</si>
  <si>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</si>
  <si>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</si>
  <si>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 - před vstupem, zpětně použít</t>
  </si>
  <si>
    <t>m2</t>
  </si>
  <si>
    <t>CS ÚRS 2019 01</t>
  </si>
  <si>
    <t>4</t>
  </si>
  <si>
    <t>-1940627945</t>
  </si>
  <si>
    <t>VV</t>
  </si>
  <si>
    <t>před vstupem</t>
  </si>
  <si>
    <t>Výkres č. B.3 - Situační řršení stavby - Celková koordinační situace stavby</t>
  </si>
  <si>
    <t>6,1*3,5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</si>
  <si>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</si>
  <si>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</si>
  <si>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158368444</t>
  </si>
  <si>
    <t>Výkres č. C1.10 - Půdorys přízemí - 1.NP/stávající stav, bourací práce</t>
  </si>
  <si>
    <t>předpoklad lože ve skladbě stáv. podlahy přízemí, která se celá až na terén odstraní</t>
  </si>
  <si>
    <t>8,79*6,8"balení,kancelář,expedice"</t>
  </si>
  <si>
    <t>(2,27+2,32)/2*7,65+2*3,5"chodba+před schody"</t>
  </si>
  <si>
    <t>7,83*6,8"pekárna"</t>
  </si>
  <si>
    <t>2,63*5,1+0,3*2,35"přípravna"</t>
  </si>
  <si>
    <t>1,97*7,85+1,27*4,7"chodba u pekárny"</t>
  </si>
  <si>
    <t>1,8*3+1*0,8"zádveří"</t>
  </si>
  <si>
    <t>1,57*2,63+0,3*1"sklad"</t>
  </si>
  <si>
    <t>(1,86+2,63)/2*3+1*0,65"sociál."</t>
  </si>
  <si>
    <t>(5,6+4,7)/2*2,97+0,45*4,7"soc.+denní místnost"</t>
  </si>
  <si>
    <t>1,7*3,16+1*0,75"chlad."</t>
  </si>
  <si>
    <t>6,13*7,82+1,8*0,65+1,3*0,8"sklad"</t>
  </si>
  <si>
    <t>Mezisoučet stáv.podklad přízemí</t>
  </si>
  <si>
    <t>3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</si>
  <si>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</si>
  <si>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</si>
  <si>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243275294</t>
  </si>
  <si>
    <t>132212101</t>
  </si>
  <si>
    <t>Hloubení zapažených i nezapažených rýh šířky do 600 mm ručním nebo pneumatickým nářadím s urovnáním dna do předepsaného profilu a spádu v horninách tř. 3 soudržných</t>
  </si>
  <si>
    <t>m3</t>
  </si>
  <si>
    <t>-406155792</t>
  </si>
  <si>
    <t>Výkres č. C1.13. - Půdorys přízemí, Situace stavby/Dispozice ZTI - 1. etapa</t>
  </si>
  <si>
    <t xml:space="preserve">  - výkop pro vnitřní ležatou kanalizaci pod desku</t>
  </si>
  <si>
    <t>10*0,4*0,4"předpoklad DN160"</t>
  </si>
  <si>
    <t>3,5*0,4*0,4"předpoklad DN160 - 13-13´"</t>
  </si>
  <si>
    <t>4*0,4*0,4"předpoklad DN160 - 14-14´"</t>
  </si>
  <si>
    <t>1*0,4*0,4"předpoklad NDN110 - 1-14"</t>
  </si>
  <si>
    <t>1,5*0,4*0,4"předpoklad DN160 - 9-9´"</t>
  </si>
  <si>
    <t>(2+2,5+2)*0,4*0,4"předpoklad DN110  - 9´-11,12"</t>
  </si>
  <si>
    <t>1,8*0,4*0,4"předpoklad DN75  - 11´-10</t>
  </si>
  <si>
    <t>(1,7+1+1,5)*0,4*0,4"předpoklad DN75  - 6,7,8-6´"</t>
  </si>
  <si>
    <t>2*0,4*0,4"předpoklad DN 110 - 5,6´-5´"</t>
  </si>
  <si>
    <t>2*0,4*0,4"předpoklad DN110 - 4-4´"</t>
  </si>
  <si>
    <t>1,5*0,4*0,4"předpoklad DN110  - 3-3´"</t>
  </si>
  <si>
    <t>4*0,4*0,4"předpoklad DN75  - 2-2´"</t>
  </si>
  <si>
    <t>Mezisoučet uvnitř</t>
  </si>
  <si>
    <t>Součet</t>
  </si>
  <si>
    <t>5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</si>
  <si>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</si>
  <si>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</si>
  <si>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-174652056</t>
  </si>
  <si>
    <t>6</t>
  </si>
  <si>
    <t>139711101</t>
  </si>
  <si>
    <t>Vykopávka v uzavřených prostorách s naložením výkopku na dopravní prostředek v hornině tř. 1 až 4 - pro dojezd výtahu</t>
  </si>
  <si>
    <t>-524528118</t>
  </si>
  <si>
    <t>1,35*(2,1*2+1,8*2)</t>
  </si>
  <si>
    <t>7</t>
  </si>
  <si>
    <t>132201101</t>
  </si>
  <si>
    <t>Hloubení zapažených i nezapažených rýh šířky do 600 mm s urovnáním dna do předepsaného profilu a spádu v hornině tř. 3 do 100 m3 - výkop pro novou splaškovou kanalizaci</t>
  </si>
  <si>
    <t>313534577</t>
  </si>
  <si>
    <t>Výkres č. B.3 - Situační řešení stavby - Celková koordinační situace stavby</t>
  </si>
  <si>
    <t>20*1,3*0,6"výkop pro novou splaškovou  kanalizaci"</t>
  </si>
  <si>
    <t>Mezisoučet vně</t>
  </si>
  <si>
    <t>8</t>
  </si>
  <si>
    <t>132201109</t>
  </si>
  <si>
    <t>Hloubení zapažených i nezapažených rýh šířky do 600 mm s urovnáním dna do předepsaného profilu a spádu v hornině tř. 3 Příplatek k cenám za lepivost horniny tř. 3</t>
  </si>
  <si>
    <t>-1144354742</t>
  </si>
  <si>
    <t>9</t>
  </si>
  <si>
    <t>174101101</t>
  </si>
  <si>
    <t>Zásyp sypaninou z jakékoliv horniny s uložením výkopku ve vrstvách se zhutněním jam, šachet, rýh nebo kolem objektů v těchto vykopávkách</t>
  </si>
  <si>
    <t>-974404367</t>
  </si>
  <si>
    <t>20*1*0,6"zásyp pro novou splaškovou  kanalizaci"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</si>
  <si>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</si>
  <si>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</si>
  <si>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1723672269</t>
  </si>
  <si>
    <t>20*0,6*0,2"obsyp nové splaškové kanalizace"</t>
  </si>
  <si>
    <t>11</t>
  </si>
  <si>
    <t>M</t>
  </si>
  <si>
    <t>58337331</t>
  </si>
  <si>
    <t>štěrkopísek frakce 0/22</t>
  </si>
  <si>
    <t>t</t>
  </si>
  <si>
    <t>-1924091852</t>
  </si>
  <si>
    <t>2,4*2</t>
  </si>
  <si>
    <t>12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</si>
  <si>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</si>
  <si>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</si>
  <si>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1332371118</t>
  </si>
  <si>
    <t>11,07"z výtahu"</t>
  </si>
  <si>
    <t>15,6-12"zbytek z rýhy pro splašk.kanalizaci"</t>
  </si>
  <si>
    <t>13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</si>
  <si>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</si>
  <si>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</si>
  <si>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387385082</t>
  </si>
  <si>
    <t>14,67*4 'Přepočtené koeficientem množství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</si>
  <si>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</si>
  <si>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</si>
  <si>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</si>
  <si>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-642195359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</si>
  <si>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</si>
  <si>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</si>
  <si>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-795150845</t>
  </si>
  <si>
    <t>14,67*10 'Přepočtené koeficientem množství</t>
  </si>
  <si>
    <t>16</t>
  </si>
  <si>
    <t>167101101</t>
  </si>
  <si>
    <t>Nakládání, skládání a překládání neulehlého výkopku nebo sypaniny nakládání, množství do 100 m3, z hornin tř. 1 až 4</t>
  </si>
  <si>
    <t>1601717747</t>
  </si>
  <si>
    <t>17</t>
  </si>
  <si>
    <t>171201211</t>
  </si>
  <si>
    <t>Poplatek za uložení stavebního odpadu na skládce (skládkovné) zeminy a kameniva zatříděného do Katalogu odpadů pod kódem 170 504</t>
  </si>
  <si>
    <t>-812176432</t>
  </si>
  <si>
    <t>14,67*2</t>
  </si>
  <si>
    <t>18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</si>
  <si>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</si>
  <si>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</si>
  <si>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561755399</t>
  </si>
  <si>
    <t>10*0,4*0,2"předpoklad DN160"</t>
  </si>
  <si>
    <t>3,5*0,4*0,2"předpoklad DN160 - 13-13´"</t>
  </si>
  <si>
    <t>4*0,4*0,2"předpoklad DN160 - 14-14´"</t>
  </si>
  <si>
    <t>1*0,4*0,2"předpoklad NDN110 - 1-14"</t>
  </si>
  <si>
    <t>1,5*0,4*0,2"předpoklad DN160 - 9-9´"</t>
  </si>
  <si>
    <t>(2+2,5+2)*0,4*0,2"předpoklad DN110  - 9´-11,12"</t>
  </si>
  <si>
    <t>1,8*0,4*0,2"předpoklad DN75  - 11´-10</t>
  </si>
  <si>
    <t>(1,7+1+1,5)*0,4*0,2"předpoklad DN75  - 6,7,8-6´"</t>
  </si>
  <si>
    <t>2*0,4*0,2"předpoklad DN 110 - 5,6´-5´"</t>
  </si>
  <si>
    <t>2*0,4*0,2"předpoklad DN110 - 4-4´"</t>
  </si>
  <si>
    <t>1,5*0,4*0,2"předpoklad DN110  - 3-3´"</t>
  </si>
  <si>
    <t>4*0,4*0,2"předpoklad DN75  - 2-2´"</t>
  </si>
  <si>
    <t>nová část splaškové kanalizace</t>
  </si>
  <si>
    <t>20*0,6*0,2</t>
  </si>
  <si>
    <t>19</t>
  </si>
  <si>
    <t>58331200</t>
  </si>
  <si>
    <t>štěrkopísek netříděný zásypový</t>
  </si>
  <si>
    <t>1804624256</t>
  </si>
  <si>
    <t>5,76*2 'Přepočtené koeficientem množství</t>
  </si>
  <si>
    <t>Zakládání</t>
  </si>
  <si>
    <t>20</t>
  </si>
  <si>
    <t>273311125</t>
  </si>
  <si>
    <t>Základové konstrukce z betonu prostého desky ve výkopu nebo na hlavách pilot C 16/20</t>
  </si>
  <si>
    <t>1882727184</t>
  </si>
  <si>
    <t>Výkres č. C1.11 - Půdorys přízemí - 1.NP/Nový stav</t>
  </si>
  <si>
    <t>Výkres č. C1.12 - Příčné řezy A-A, B-B, C-C /Nový stav</t>
  </si>
  <si>
    <t>přízemí - skladba P1</t>
  </si>
  <si>
    <t>0,1*(2,62*7,65+7,85*1,97+0,3*(2,12+2,48+2,4+2,2)+1,6*0,65+0,75*1,6+1,27*4,8+0,8*1,27+1,8*1,08+1*0,65+1,1*0,3)"1.01-vstup a chodba"</t>
  </si>
  <si>
    <t>0,1*(8,65*6,8+0,6*2+0,85*1,65)"1.03"</t>
  </si>
  <si>
    <t>0,1*(7,82*6,13+0,35*1,6*2)"1.04"</t>
  </si>
  <si>
    <t>0,1*(7,83*6,8)"1.05"</t>
  </si>
  <si>
    <t>0,1*(0,3*2,4+4,8*2,63+0,3*1)"1.06"</t>
  </si>
  <si>
    <t>0,1*(2,6*2,5)"1.07"</t>
  </si>
  <si>
    <t>0,1*(1,21*1,7)"1.08"</t>
  </si>
  <si>
    <t>0,1*(1,57*2,63)"1.09"</t>
  </si>
  <si>
    <t>0,1*(1,86*3+0,65*1)"1.10"</t>
  </si>
  <si>
    <t>0,1*(1,8*1,82+0,8*1,2+2,4*0,9)"1.11"</t>
  </si>
  <si>
    <t>0,1*((5,6+5)/2*2,37+(2,45+2,2)/2*1,05)"1.12"</t>
  </si>
  <si>
    <t>Mezisoučet přízemí</t>
  </si>
  <si>
    <t>273311128</t>
  </si>
  <si>
    <t>Základové konstrukce z betonu prostého desky ve výkopu nebo na hlavách pilot C 30/37 - deska výtahového dojezdu</t>
  </si>
  <si>
    <t>-2007325478</t>
  </si>
  <si>
    <t>0,3*(2,1*2,15)"1.07"</t>
  </si>
  <si>
    <t>22</t>
  </si>
  <si>
    <t>273361412</t>
  </si>
  <si>
    <t>Výztuž základových konstrukcí desek ze svařovaných sítí, hmotnosti přes 3,5 do 6 kg/m2</t>
  </si>
  <si>
    <t>-1450396362</t>
  </si>
  <si>
    <t>(26,822+1,355)*0,05</t>
  </si>
  <si>
    <t>Svislé a kompletní konstrukce</t>
  </si>
  <si>
    <t>23</t>
  </si>
  <si>
    <t>310239211</t>
  </si>
  <si>
    <t>Zazdívka otvorů ve zdivu nadzákladovém cihlami pálenými plochy přes 1 m2 do 4 m2 na maltu vápenocementovou</t>
  </si>
  <si>
    <t>1981208406</t>
  </si>
  <si>
    <t>Výkres č. C1.11 Půdorys přízemí - 1.NP/Nový stav</t>
  </si>
  <si>
    <t>přízemí</t>
  </si>
  <si>
    <t>3,4*(1,16*2*0,3+0,15*0,3+0,59*2*0,3)+2,1*1,6*0,3+2*1*0,3"M1.01"</t>
  </si>
  <si>
    <t>1,8*2,4*0,45*2"M1.03,M1.04"</t>
  </si>
  <si>
    <t>24</t>
  </si>
  <si>
    <t>311270331</t>
  </si>
  <si>
    <t>Zdivo z přesných vápenopískových tvárnic na tenkovrstvou maltu, tloušťka zdiva 200 mm, formát a rozměr tvárnic 7DF 248x200x248 mm plných, pevnosti přes P15 do P25 - stěny výtahu</t>
  </si>
  <si>
    <t>458755472</t>
  </si>
  <si>
    <t>Výkres č. C1.11 - Půdorys přízemí - 1,NP / Nový stav</t>
  </si>
  <si>
    <t>4,02*(1,7+2,15*2)-1,2*2,18</t>
  </si>
  <si>
    <t>25</t>
  </si>
  <si>
    <t>311279121</t>
  </si>
  <si>
    <t>Zakládací vrstva vápenopískového zdiva z vyrovnávacích bloků, tloušťka zdiva 200 mm</t>
  </si>
  <si>
    <t>m</t>
  </si>
  <si>
    <t>1915065217</t>
  </si>
  <si>
    <t>2,1*2+1,7</t>
  </si>
  <si>
    <t>26</t>
  </si>
  <si>
    <t>317142420</t>
  </si>
  <si>
    <t>Překlady nenosné z pórobetonu osazené do tenkého maltového lože, výšky do 250 mm, šířky překladu 100 mm, délky překladu do 1000 mm</t>
  </si>
  <si>
    <t>kus</t>
  </si>
  <si>
    <t>-713601956</t>
  </si>
  <si>
    <t>27</t>
  </si>
  <si>
    <t>317234410</t>
  </si>
  <si>
    <t>Vyzdívka mezi nosníky cihlami pálenými na maltu cementovou</t>
  </si>
  <si>
    <t>CS ÚRS 2017 01</t>
  </si>
  <si>
    <t>1931020985</t>
  </si>
  <si>
    <t>- překlady nad novými otvoy v nosných stěnách</t>
  </si>
  <si>
    <t>1,7*0,14*0,45"nosníky u otvoru k výtahu z M1.01 do M1.07"</t>
  </si>
  <si>
    <t>1,4*0,14*0,65"nosníky u otvoru z M1.01 do M1.08"</t>
  </si>
  <si>
    <t>(2,4+2,05)*0,18*0,6"nosníky u otvoru z M1.03 do M1.04"</t>
  </si>
  <si>
    <t>1,5*0,14*0,3"I 140-nosníky u otvoru pro vstupní dveře do M1.12"</t>
  </si>
  <si>
    <t>28</t>
  </si>
  <si>
    <t>317278231</t>
  </si>
  <si>
    <t>Překlady nosné vápenopískové výšky 240 mm, na maltu cementovou šířky 200 mm, délky 1750 mm</t>
  </si>
  <si>
    <t>-2100417251</t>
  </si>
  <si>
    <t>29</t>
  </si>
  <si>
    <t>317941123</t>
  </si>
  <si>
    <t>Osazování ocelových válcovaných nosníků na zdivu I nebo IE nebo U nebo UE nebo L č. 14 až 22 nebo výšky do 220 mm</t>
  </si>
  <si>
    <t>707942585</t>
  </si>
  <si>
    <t>1,7*3*14,4/1000"I 140-nosníky u otvoru k výtahu z M1.01 do M1.07"</t>
  </si>
  <si>
    <t>1,4*3*14,4/1000"I 140-nosníky u otvoru z M1.01 do M1.08"</t>
  </si>
  <si>
    <t>(2,4*3+2,05*5)*19,3/1000"I180 nosníky u otvoru z M1.03 do M1.04"</t>
  </si>
  <si>
    <t>1,5*2*14,4/1000"I 140-nosníky u otvoru pro vstupní dveře do M1.12"</t>
  </si>
  <si>
    <t>30</t>
  </si>
  <si>
    <t>13010716</t>
  </si>
  <si>
    <t>ocel profilová IPN 140 jakost 11 375</t>
  </si>
  <si>
    <t>1830725646</t>
  </si>
  <si>
    <t>0,17712*1,08 'Přepočtené koeficientem množství</t>
  </si>
  <si>
    <t>31</t>
  </si>
  <si>
    <t>13010720</t>
  </si>
  <si>
    <t>ocel profilová IPN 180 jakost 11 375</t>
  </si>
  <si>
    <t>-1533683662</t>
  </si>
  <si>
    <t>0,336785*1,08 'Přepočtené koeficientem množství</t>
  </si>
  <si>
    <t>32</t>
  </si>
  <si>
    <t>342291121</t>
  </si>
  <si>
    <t>Ukotvení příček plochými kotvami, do konstrukce cihelné</t>
  </si>
  <si>
    <t>-1156265576</t>
  </si>
  <si>
    <t>3,4*8</t>
  </si>
  <si>
    <t>Mezisoučet</t>
  </si>
  <si>
    <t>33</t>
  </si>
  <si>
    <t>342271214</t>
  </si>
  <si>
    <t>Příčky strojně zděné z vápenopískových velkoformátových bloků na tenkovrstvou maltu, tloušťka příčky 150 mm, formát a rozměr tvárnic QUADRO 498x150x498 mm nebo bloků 498x150x600 mm, z bloků pevnosti přes P15 do P25</t>
  </si>
  <si>
    <t>-2008398001</t>
  </si>
  <si>
    <t>4,02*1,7"zadní stěna výtahové šachty M1.07 X M1.08"</t>
  </si>
  <si>
    <t>34</t>
  </si>
  <si>
    <t>342279114</t>
  </si>
  <si>
    <t>Zakládací vrstva vápenopískových příček z vyrovnávacích bloků, tloušťka příčky 150 mm</t>
  </si>
  <si>
    <t>236447995</t>
  </si>
  <si>
    <t>1,7</t>
  </si>
  <si>
    <t>35</t>
  </si>
  <si>
    <t>342272225</t>
  </si>
  <si>
    <t>Příčky z pórobetonových tvárnic hladkých na tenké maltové lože objemová hmotnost do 500 kg/m3, tloušťka příčky 100 mm</t>
  </si>
  <si>
    <t>1727852720</t>
  </si>
  <si>
    <t>3,4*(1,88+1,3)-(0,6*2*2)"M1.10"</t>
  </si>
  <si>
    <t xml:space="preserve">3,4*1,8-0,8*2"M1.01 X M1.11" </t>
  </si>
  <si>
    <t>36</t>
  </si>
  <si>
    <t>342272245</t>
  </si>
  <si>
    <t>Příčky z pórobetonových tvárnic hladkých na tenké maltové lože objemová hmotnost do 500 kg/m3, tloušťka příčky 150 mm</t>
  </si>
  <si>
    <t>150728196</t>
  </si>
  <si>
    <t>3,4*(2,4+0,65)</t>
  </si>
  <si>
    <t>37</t>
  </si>
  <si>
    <t>341321610</t>
  </si>
  <si>
    <t>Stěny a příčky z betonu železového (bez výztuže) nosné tř. C 30/37 - stěny - betonová vana bez dna - výtahu</t>
  </si>
  <si>
    <t>-246699187</t>
  </si>
  <si>
    <t>1,2*0,2*(2*1,7+2*2,15)</t>
  </si>
  <si>
    <t>38</t>
  </si>
  <si>
    <t>341351311</t>
  </si>
  <si>
    <t>Bednění stěn a příček nosných rovné jednostranné zřízení</t>
  </si>
  <si>
    <t>-284037815</t>
  </si>
  <si>
    <t>1,2*(2*1,7+2*1,8)*2</t>
  </si>
  <si>
    <t>39</t>
  </si>
  <si>
    <t>341351312</t>
  </si>
  <si>
    <t>Bednění stěn a příček nosných rovné jednostranné odstranění</t>
  </si>
  <si>
    <t>1785826380</t>
  </si>
  <si>
    <t>40</t>
  </si>
  <si>
    <t>341361821</t>
  </si>
  <si>
    <t>Výztuž stěn a příček nosných svislých nebo šikmých, rovných nebo oblých z betonářské oceli 10 505 (R) nebo BSt 500</t>
  </si>
  <si>
    <t>774437063</t>
  </si>
  <si>
    <t>1,848*0,12</t>
  </si>
  <si>
    <t>41</t>
  </si>
  <si>
    <t>349231811</t>
  </si>
  <si>
    <t>Přizdívka z cihel ostění s ozubem ve vybouraných otvorech, s vysekáním kapes pro zavázaní přes 80 do 150 mm</t>
  </si>
  <si>
    <t>16525856</t>
  </si>
  <si>
    <t>2*(0,1+0,2*2)*2</t>
  </si>
  <si>
    <t>42</t>
  </si>
  <si>
    <t>349231821</t>
  </si>
  <si>
    <t>Přizdívka z cihel ostění s ozubem ve vybouraných otvorech, s vysekáním kapes pro zavázaní přes 150 do 300 mm</t>
  </si>
  <si>
    <t>-1480406871</t>
  </si>
  <si>
    <t>2,1*0,45*2"M1.01 X M1.07"</t>
  </si>
  <si>
    <t>2,1*0,65*2"M1.01 X M1.08"</t>
  </si>
  <si>
    <t>2,1*0,3*2"M1.12"</t>
  </si>
  <si>
    <t>Vodorovné konstrukce</t>
  </si>
  <si>
    <t>43</t>
  </si>
  <si>
    <t>451572111</t>
  </si>
  <si>
    <t>Lože pod potrubí, stoky a drobné objekty v otevřeném výkopu z kameniva drobného těženého 0 až 4 mm</t>
  </si>
  <si>
    <t>-1303600674</t>
  </si>
  <si>
    <t>10*0,4*0,05"předpoklad DN160"</t>
  </si>
  <si>
    <t>3,5*0,4*0,05"předpoklad DN160 - 13-13´"</t>
  </si>
  <si>
    <t>4*0,4*0,05"předpoklad DN160 - 14-14´"</t>
  </si>
  <si>
    <t>1*0,4*0,05"předpoklad NDN110 - 1-14"</t>
  </si>
  <si>
    <t>1,5*0,4*0,05"předpoklad DN160 - 9-9´"</t>
  </si>
  <si>
    <t>(2+2,5+2)*0,4*0,05"předpoklad DN110  - 9´-11,12"</t>
  </si>
  <si>
    <t>1,8*0,4*0,05"předpoklad DN75  - 11´-10</t>
  </si>
  <si>
    <t>(1,7+1+1,5)*0,4*0,05"předpoklad DN75  - 6,7,8-6´"</t>
  </si>
  <si>
    <t>2*0,4*0,05"předpoklad DN 110 - 5,6´-5´"</t>
  </si>
  <si>
    <t>2*0,4*0,05"předpoklad DN110 - 4-4´"</t>
  </si>
  <si>
    <t>1,5*0,4*0,05"předpoklad DN110  - 3-3´"</t>
  </si>
  <si>
    <t>4*0,4*0,05"předpoklad DN75  - 2-2´"</t>
  </si>
  <si>
    <t>20*0,6*0,1</t>
  </si>
  <si>
    <t>44</t>
  </si>
  <si>
    <t>451577777</t>
  </si>
  <si>
    <t>Podklad nebo lože pod dlažbu (přídlažbu) v ploše vodorovné nebo ve sklonu do 1:5, tloušťky od 30 do 100 mm z kameniva těženého - stáv.zadláždění před hlavním vstupem zvednout v max.sklonu 8% na úroveň vstupní chodby</t>
  </si>
  <si>
    <t>-1311839873</t>
  </si>
  <si>
    <t>Výkres č. C1.11 - Půdorys přízemí - 1.NP/nový stav</t>
  </si>
  <si>
    <t>45</t>
  </si>
  <si>
    <t>451579777</t>
  </si>
  <si>
    <t>Podklad nebo lože pod dlažbu (přídlažbu) Příplatek k cenám za každých dalších i započatých 10 mm tloušťky podkladu nebo lože přes 100 mm z kameniva těženého</t>
  </si>
  <si>
    <t>-2109968149</t>
  </si>
  <si>
    <t>Komunikace</t>
  </si>
  <si>
    <t>46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</si>
  <si>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</si>
  <si>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m2 - stáv.zadláždění před hlavním vstupem zvednout v max.sklonu 8% na úroveň vstupní chodby</t>
  </si>
  <si>
    <t>491071993</t>
  </si>
  <si>
    <t>47</t>
  </si>
  <si>
    <t>592453080</t>
  </si>
  <si>
    <t>dlažba skladebná betonová základní tl.60mm přírodní - zpětně - neoceňovat</t>
  </si>
  <si>
    <t>-264136031</t>
  </si>
  <si>
    <t>Úpravy povrchů, podlahy a osazování výplní</t>
  </si>
  <si>
    <t>48</t>
  </si>
  <si>
    <t>611311143</t>
  </si>
  <si>
    <t>Omítka vápenná vnitřních ploch nanášená ručně dvouvrstvá štuková, tloušťky jádrové omítky do 10 mm a tloušťky štuku do 3 mm vodorovných konstrukcí kleneb nebo skořepin</t>
  </si>
  <si>
    <t>-1155196254</t>
  </si>
  <si>
    <t>2,32*0,85+7,85*1,97+1,46*4,5+1,27*4,8"1.01-vstup a chodba+M1.02"</t>
  </si>
  <si>
    <t>1,57*(2,63+2,5)/2"1.09"</t>
  </si>
  <si>
    <t>34,13*1,25</t>
  </si>
  <si>
    <t>49</t>
  </si>
  <si>
    <t>628195001</t>
  </si>
  <si>
    <t>Očištění zdiva nebo betonu zdí a valů před započetím oprav ručně</t>
  </si>
  <si>
    <t>43571244</t>
  </si>
  <si>
    <t>Výkres č. C1.10 - Půdorys přízemí - 1.NP/Stávající stav, bourací práce</t>
  </si>
  <si>
    <t>přízemí-stáv. omítky</t>
  </si>
  <si>
    <t>3,15*(7,82*2+6,13*2)+0,45*(1,8+2*2,4)+0,45*(1,8*2+1,45*2)*2+0,7*(1,6+2,1*2)*3"sklad"</t>
  </si>
  <si>
    <t>-(1,3*2*3+1,8*1,45)</t>
  </si>
  <si>
    <t>3,15*(7,65*2+2,27+0,4+0,6+5,8*2+3,6+0,66+2,6*2+1,46*2)"vstupní chodba a schod.prostor"</t>
  </si>
  <si>
    <t>-(0,9*1,5+1,4*2*5)</t>
  </si>
  <si>
    <t>3,15*(8,79*2+6,8*4+3,16*2+0,3*3)+0,45*(1,8*2+1,45*2)+0,75*(1,2*2*2+2,4*2*2+1,1+2,4*2)"expedice,balení kancelář"</t>
  </si>
  <si>
    <t>-(1,8*1,45+1,2*2,4*2+1,1*2,4)</t>
  </si>
  <si>
    <t>3,15*(7,83*2+6,8*2+0,15*3+0,3*2+4,8*2)+0,75*(1,1+2,4*2+1,2*2*2+2,4*2*2)+0,814*(2,1*2+1,45*2)"pekárna,přípravna"</t>
  </si>
  <si>
    <t>-(1,1*2,4+1,2*2,4*2+2,1*1,45)</t>
  </si>
  <si>
    <t>3,15*(2,63*2+1,57*2)+0,8*(0,9*2+1,5*2)-(0,9*1,5+0,9*2)"sklad"</t>
  </si>
  <si>
    <t>3,15*(1,7*2+3,16*2)+0,75*(1,1+2,1*2)-(0,9*2)"chlad"</t>
  </si>
  <si>
    <t>3,15*(4,4+2,1+2,9+1,27+4,7*2+1,8*2+3*2)+0,8*(0,9*2+1,5*2+1,1*2+2,1*2*2)-(1,4*2+0,9*2*8+0,9*1,5)"chodba,zádv"</t>
  </si>
  <si>
    <t>3,15*(1,9*2+3+3,3+1,4+1,3+1+1,1)+0,65*(1,1+2,1*2)+0,8*(0,9*2+1,5*2)-(0,9*2+0,9*1,5+0,6*2)"sociál"</t>
  </si>
  <si>
    <t>3,15*(5,6+4,7+3,42+3,6+1,1+1,2+0,9+1)-(0,4*0,4+0,9*2+1,2*1,45)"soc+denní místnost"</t>
  </si>
  <si>
    <t>odečet plochy stáv. obkladů</t>
  </si>
  <si>
    <t>-2*((5,6+3,42)+(2*3)+(1,57*2,63)+(7,83*2+(5,1+6,8))+(1,7+3,16))*2"</t>
  </si>
  <si>
    <t>-(5*0,9*2)</t>
  </si>
  <si>
    <t>50</t>
  </si>
  <si>
    <t>612321141</t>
  </si>
  <si>
    <t>Omítka vápenocementová vnitřních ploch nanášená ručně dvouvrstvá, tloušťky jádrové omítky do 10 mm a tloušťky štuku do 3 mm štuková svislých konstrukcí stěn</t>
  </si>
  <si>
    <t>1730295347</t>
  </si>
  <si>
    <t xml:space="preserve">přízemí - omítky nové </t>
  </si>
  <si>
    <t>3,15*(2,62+0,3*2+0,45*6+0,15*4+0,85*2+0,4+0,35*2+5,9+3,6+0,66*2+2,7*2+3,9+3+0,5*2+4+6+0,8*2+1,8+1,1*2+1,3+4,5*2+1,46)"1.01"</t>
  </si>
  <si>
    <t>-(1,5*2,3+0,8*2*5+1*2+0,9*0,6+1,2*0,6+1,2*2+1,6*2)"1.01,1.02"</t>
  </si>
  <si>
    <t>3,15*(8,72+6,8*2+4,2+0,6*2+0,75*2+0,6+0,15+0,3)"1.03"</t>
  </si>
  <si>
    <t>-(1,2*2,4*3)</t>
  </si>
  <si>
    <t>3,15*(7,82+6,13*2)"1.04"</t>
  </si>
  <si>
    <t>-(1,6*0,6*2)</t>
  </si>
  <si>
    <t>3,15*(8,06*2+0,15+0,3+6,8+5+0,2+0,3*2+0,2*2)"1.05"</t>
  </si>
  <si>
    <t>3,15*(2,63+4,8*2)"1.06"</t>
  </si>
  <si>
    <t>-(2,1*1,45)</t>
  </si>
  <si>
    <t>4,02*(1,7*2+1,8*2)-1*1,97"1.07"</t>
  </si>
  <si>
    <t>3,15*(1,7+1,21*2)-(0,8*1,97)"1.08"</t>
  </si>
  <si>
    <t>3,15*(2,63+2,4+1,57+1,5)"1.09"</t>
  </si>
  <si>
    <t>-(0,9*1,5+0,8*1,97)</t>
  </si>
  <si>
    <t>3,15*(3+3,1+1,3*2)"1.10"</t>
  </si>
  <si>
    <t>-(0,8*1,97)</t>
  </si>
  <si>
    <t>3,15*(1,8*2+1,8*2+0,8*2+0,9*2+2,4)"1.11"</t>
  </si>
  <si>
    <t>-(0,8*1,97*3+0,9*1,5)</t>
  </si>
  <si>
    <t>3,15*(5,6+4,8+3,42+3,6-2,5)"1.12"</t>
  </si>
  <si>
    <t>-(0,9*1,97+1,2*0,6)</t>
  </si>
  <si>
    <t>odečet sanačních omítek</t>
  </si>
  <si>
    <t>-250,023</t>
  </si>
  <si>
    <t>51</t>
  </si>
  <si>
    <t>612321191</t>
  </si>
  <si>
    <t>Omítka vápenocementová vnitřních ploch nanášená ručně Příplatek k cenám za každých dalších i započatých 5 mm tloušťky omítky přes 10 mm stěn</t>
  </si>
  <si>
    <t>934068886</t>
  </si>
  <si>
    <t>354,582*2 'Přepočtené koeficientem množství</t>
  </si>
  <si>
    <t>52</t>
  </si>
  <si>
    <t>612325302</t>
  </si>
  <si>
    <t>Vápenocementová omítka ostění nebo nadpraží štuková</t>
  </si>
  <si>
    <t>-1145934586</t>
  </si>
  <si>
    <t>přízemí omítka ostění + nadpraží</t>
  </si>
  <si>
    <t>0,5*2*(1,2+2,4)*6+0,2*(1,6+2,3*2)+0,664*2*(2,1+1,45+0,9*2+1,5*2)+0,15*2*(1,5+0,6+0,4+0,4)+0,65*2*(0,9+1,5)*2+0,65*(1,3+2,3*2)+0,65*2*(1,2*2+0,6*3+1,6)</t>
  </si>
  <si>
    <t>53</t>
  </si>
  <si>
    <t>612142001</t>
  </si>
  <si>
    <t>Potažení vnitřních ploch pletivem v ploše nebo pruzích, na plném podkladu sklovláknitým vtlačením do tmelu stěn</t>
  </si>
  <si>
    <t>-717661138</t>
  </si>
  <si>
    <t>stěny z porobetonových příček</t>
  </si>
  <si>
    <t>(3*(1,88+1,3)-(0,6*2*2))*2"tl.100mm"</t>
  </si>
  <si>
    <t xml:space="preserve">(3*1,8-0,8*2)*2"tl.100mm" </t>
  </si>
  <si>
    <t>(3*(2,4+0,65))*2"tl.150mm"</t>
  </si>
  <si>
    <t>54</t>
  </si>
  <si>
    <t>612311131</t>
  </si>
  <si>
    <t>Potažení vnitřních ploch štukem tloušťky do 3 mm svislých konstrukcí stěn</t>
  </si>
  <si>
    <t>1512961673</t>
  </si>
  <si>
    <t>odpočet obkladů</t>
  </si>
  <si>
    <t>-2,1*(1,3*2+0,88*2+1,86)"1.10"</t>
  </si>
  <si>
    <t>-2,1*(1,8*2)"1.11"</t>
  </si>
  <si>
    <t>-(0,8*1,97*2+0,6*1,97*4)</t>
  </si>
  <si>
    <t>55</t>
  </si>
  <si>
    <t>612821011</t>
  </si>
  <si>
    <t>Sanační omítka vnitřních ploch stěn pro vlhké a zasolené zdivo, prováděná ve dvou vrstvách, tl. jádrové omítky do 30 mm ručně zatřená</t>
  </si>
  <si>
    <t>-1911214210</t>
  </si>
  <si>
    <t>1,5*(2,32+0,4*2+0,85*2+0,66+7,85+0,35*2+0,66+0,8+1,1+7,7-1+8+4,7-1+0,45+1,8)"1.01-vstup a chodba"</t>
  </si>
  <si>
    <t>1,5*(8,65+6,8+0,3+4,17+0,705+0,3*2)+1,5*(0,6*2+0,8*2+6,13+5,93+7,82+4,17+0,4*2*2)"1.03 a 1.04"</t>
  </si>
  <si>
    <t>1,5*(7,83+0,3*3+6,8+0,3*2)"1.05"</t>
  </si>
  <si>
    <t>1,5*(4,8*2+2,63+0,6*2)"1.06"</t>
  </si>
  <si>
    <t>1,5*(1,21*2+1,7)"1.08"</t>
  </si>
  <si>
    <t>1,5*(1,57*2+2,63*2)"1.09"</t>
  </si>
  <si>
    <t>1,5*(2*2+3*2+0,5*2-0,8)"1.10"</t>
  </si>
  <si>
    <t>1,5*((1,8+3)*2+0,8*2+0,7*2+2,4+0,9)-1*2"1.11"</t>
  </si>
  <si>
    <t>1,5*(2,37+5,6+3,2+2,2+0,45-0,9)"1.12"</t>
  </si>
  <si>
    <t>56</t>
  </si>
  <si>
    <t>612821031</t>
  </si>
  <si>
    <t>Sanační omítka vnitřních ploch stěn vyrovnávací vrstva, prováděná v tl. do 20 mm ručně</t>
  </si>
  <si>
    <t>1387965905</t>
  </si>
  <si>
    <t>57</t>
  </si>
  <si>
    <t>629991011</t>
  </si>
  <si>
    <t>Zakrytí vnějších ploch před znečištěním včetně pozdějšího odkrytí výplní otvorů a svislých ploch fólií přilepenou lepící páskou</t>
  </si>
  <si>
    <t>-1717702283</t>
  </si>
  <si>
    <t>obvodové otvory</t>
  </si>
  <si>
    <t>0,9*1,97+1,2*1,97+1,5*2,3"vchodové dveře"</t>
  </si>
  <si>
    <t>1,2*2,4*6+2,1*1,5*1+0,9*1,5+1,2*1,45+0,9*0,6*3+1,2*0,6*2+1,6*0,6*2"okna přízemí"</t>
  </si>
  <si>
    <t>58</t>
  </si>
  <si>
    <t>631311126</t>
  </si>
  <si>
    <t>Mazanina z betonu prostého bez zvýšených nároků na prostředí tl. přes 80 do 120 mm tř. C 25/30</t>
  </si>
  <si>
    <t>-293489321</t>
  </si>
  <si>
    <t>0,06*(2,62*7,65+1,6*0,35+7,85*1,97+1,46*4,5+1,6*0,75+1,27*4,8+0,5*1+0,3*1+1,8*1,1)"1.01-vstup a chodba+M1.02"</t>
  </si>
  <si>
    <t>0,06*(8,65*6,8+0,6*2+0,8*1,65)"1.03"</t>
  </si>
  <si>
    <t>0,06*(7,82*6,13+0,35*1,6*2)"1.04"</t>
  </si>
  <si>
    <t>0,06*(8,06*6,8)"1.05"</t>
  </si>
  <si>
    <t>0,06*(0,3*2,4+4,8*2,63)"1.06"</t>
  </si>
  <si>
    <t>0,06*(1,21*1,7)"1.08"</t>
  </si>
  <si>
    <t>0,06*(1,57*(2,63+2,5)/2)"1.09"</t>
  </si>
  <si>
    <t>0,06*((2,1+1,86)/2*3+0,65*1)"1.10"</t>
  </si>
  <si>
    <t>0,06*(1,82*1,8+0,8*1,2+1*0,4+2,4*0,9)"1.11"</t>
  </si>
  <si>
    <t>0,06*((5,6+5,1)/2*2,37+(2,4+2,2)/2*1,05)"1.12"</t>
  </si>
  <si>
    <t>59</t>
  </si>
  <si>
    <t>631319011</t>
  </si>
  <si>
    <t>Příplatek k cenám mazanin za úpravu povrchu mazaniny přehlazením, mazanina tl. přes 50 do 80 mm</t>
  </si>
  <si>
    <t>-1167105140</t>
  </si>
  <si>
    <t>60</t>
  </si>
  <si>
    <t>631319171</t>
  </si>
  <si>
    <t>Příplatek k cenám mazanin za stržení povrchu spodní vrstvy mazaniny latí před vložením výztuže nebo pletiva pro tl. obou vrstev mazaniny přes 50 do 80 mm</t>
  </si>
  <si>
    <t>-261968127</t>
  </si>
  <si>
    <t>61</t>
  </si>
  <si>
    <t>631362021</t>
  </si>
  <si>
    <t>Výztuž mazanin ze svařovaných sítí z drátů typu KARI</t>
  </si>
  <si>
    <t>543958361</t>
  </si>
  <si>
    <t>15,95*0,065</t>
  </si>
  <si>
    <t>62</t>
  </si>
  <si>
    <t>632481213</t>
  </si>
  <si>
    <t>Separační vrstva k oddělení podlahových vrstev z polyetylénové fólie</t>
  </si>
  <si>
    <t>2146726697</t>
  </si>
  <si>
    <t>2,62*7,65+1,6*0,35+7,85*1,97+1,46*4,5+1,6*0,75+1,27*4,8+0,5*1+0,3*1+1,8*1,1"1.01-vstup a chodba+M1.02"</t>
  </si>
  <si>
    <t>8,65*6,8+0,6*2+0,8*1,65"1.03"</t>
  </si>
  <si>
    <t>7,82*6,13+0,35*1,6*2"1.04"</t>
  </si>
  <si>
    <t>8,06*6,8"1.05"</t>
  </si>
  <si>
    <t>0,3*2,4+4,8*2,63"1.06"</t>
  </si>
  <si>
    <t>1,21*1,7"1.08"</t>
  </si>
  <si>
    <t>(2,1+1,86)/2*3+0,65*1"1.10"</t>
  </si>
  <si>
    <t>1,82*1,8+0,8*1,2+1*0,4+2,4*0,9"1.11"</t>
  </si>
  <si>
    <t>(5,6+5,1)/2*2,37+(2,4+2,2)/2*1,05"1.12"</t>
  </si>
  <si>
    <t>63</t>
  </si>
  <si>
    <t>634112113</t>
  </si>
  <si>
    <t>Obvodová dilatace mezi stěnou a mazaninou nebo potěrem podlahovým páskem z pěnového PE tl. do 10 mm, výšky 80 mm</t>
  </si>
  <si>
    <t>171240216</t>
  </si>
  <si>
    <t>2,32+7,65*2+0,3*4+0,15*4+0,35*2+7,85*2+1,97*2+0,75*2+1,46+4,5*2+1,27+4,8*2+0,5*2+0,3*2+1,8*2+1,1*2"1.01-vstup a chodba+M1.02"</t>
  </si>
  <si>
    <t>8,65*2+6,8*2+0,6*2+0,8*2"1.03"</t>
  </si>
  <si>
    <t>7,82*2+6,13*2+0,35*2*2"1.04"</t>
  </si>
  <si>
    <t>7,83*2+6,8*2"1.05"</t>
  </si>
  <si>
    <t>0,3*2+4,8*2+2,63*2"1.06"</t>
  </si>
  <si>
    <t>1,21*2+1,7*2"1.08"</t>
  </si>
  <si>
    <t>1,57*2+2,63+2,5"1.09"</t>
  </si>
  <si>
    <t>2,1+1,86+3+0,65*2"1.10"</t>
  </si>
  <si>
    <t>(1,82+1,8)*2+0,8*2+0,4*2+(2,4+0,9)*2"1.11"</t>
  </si>
  <si>
    <t>5,6+5,1+2,97*2+0,45*2"1.12"</t>
  </si>
  <si>
    <t>64</t>
  </si>
  <si>
    <t>642944121</t>
  </si>
  <si>
    <t>Osazení ocelových dveřních zárubní lisovaných nebo z úhelníků dodatečně s vybetonováním prahu, plochy do 2,5 m2</t>
  </si>
  <si>
    <t>215426700</t>
  </si>
  <si>
    <t>65</t>
  </si>
  <si>
    <t>55331398.1</t>
  </si>
  <si>
    <t>zárubeň ocelová pro pórobeton s drážkou 100 600 levá,pravá  - dodatečně osazované</t>
  </si>
  <si>
    <t>716075737</t>
  </si>
  <si>
    <t>3"600"</t>
  </si>
  <si>
    <t>66</t>
  </si>
  <si>
    <t>55331402.1</t>
  </si>
  <si>
    <t>zárubeň ocelová pro pórobeton s drážkou 100 800 levá,pravá  - dodatečně osazované</t>
  </si>
  <si>
    <t>391492356</t>
  </si>
  <si>
    <t>2"800"</t>
  </si>
  <si>
    <t>67</t>
  </si>
  <si>
    <t>55331414.1</t>
  </si>
  <si>
    <t>zárubeň ocelová pro pórobeton s drážkou 150 800 levá,pravá  - dodatečně osazované</t>
  </si>
  <si>
    <t>1501633630</t>
  </si>
  <si>
    <t>1"800"</t>
  </si>
  <si>
    <t>68</t>
  </si>
  <si>
    <t>642945111</t>
  </si>
  <si>
    <t>Osazování ocelových zárubní protipožárních nebo protiplynových dveří do vynechaného otvoru, s obetonováním, dveří jednokřídlových do 2,5 m2</t>
  </si>
  <si>
    <t>1047156524</t>
  </si>
  <si>
    <t>Výkres č. D1.1.17 - Půdorys podkroví - 3.NP/navrhovaný stav</t>
  </si>
  <si>
    <t>1"800 M1.08"</t>
  </si>
  <si>
    <t>1"800 M1.02"</t>
  </si>
  <si>
    <t>69</t>
  </si>
  <si>
    <t>55331201</t>
  </si>
  <si>
    <t>zárubeň ocelová pro běžné zdění hranatý profil s drážkou 110 800 levá,pravá - EI30DP3</t>
  </si>
  <si>
    <t>-1934111479</t>
  </si>
  <si>
    <t>Trubní vedení</t>
  </si>
  <si>
    <t>70</t>
  </si>
  <si>
    <t>871315221</t>
  </si>
  <si>
    <t>Kanalizační potrubí z tvrdého PVC v otevřeném výkopu ve sklonu do 20 %, hladkého plnostěnného jednovrstvého, tuhost třídy SN 8 DN 160</t>
  </si>
  <si>
    <t>-1305002398</t>
  </si>
  <si>
    <t>Výkres č. B.3 - Situační řešení stavby - Koordinační situace stavby</t>
  </si>
  <si>
    <t>20"splašková  kanalizace"</t>
  </si>
  <si>
    <t>71</t>
  </si>
  <si>
    <t>894811135</t>
  </si>
  <si>
    <t>Revizní šachta z tvrdého PVC v otevřeném výkopu typ přímý (DN šachty/DN trubního vedení) DN 400/160, odolnost vnějšímu tlaku 12,5 t, hloubka od 1860 do 2230 mm</t>
  </si>
  <si>
    <t>-281354929</t>
  </si>
  <si>
    <t>72</t>
  </si>
  <si>
    <t>894812163</t>
  </si>
  <si>
    <t>Revizní a čistící šachta z polypropylenu PP pro hladké trouby DN 315 poklop litinový (pro třídu zatížení) plný do teleskopické trubky (D400)</t>
  </si>
  <si>
    <t>-1190065093</t>
  </si>
  <si>
    <t>73</t>
  </si>
  <si>
    <t>899722112</t>
  </si>
  <si>
    <t>Krytí potrubí z plastů výstražnou fólií z PVC šířky 25 cm</t>
  </si>
  <si>
    <t>1349821657</t>
  </si>
  <si>
    <t>Ostatní konstrukce a práce, bourání</t>
  </si>
  <si>
    <t>74</t>
  </si>
  <si>
    <t>975022241</t>
  </si>
  <si>
    <t>Podchycení nadzákladového zdiva dřevěnou výztuhou v. podchycení do 3 m, při tl. zdiva do 450 mm a délce podchycení do 3 m</t>
  </si>
  <si>
    <t>1594087503</t>
  </si>
  <si>
    <t>1,7"I 140-nosníky u otvoru k výtahu z M1.01 do M1.07"</t>
  </si>
  <si>
    <t>1,5"I 140-nosníky u otvoru pro vstupní dveře do M1.12""</t>
  </si>
  <si>
    <t>75</t>
  </si>
  <si>
    <t>975022441</t>
  </si>
  <si>
    <t>Podchycení nadzákladového zdiva dřevěnou výztuhou v. podchycení do 3 m, při tl. zdiva přes 600 do 900 mm a délce podchycení do 3 m</t>
  </si>
  <si>
    <t>979747414</t>
  </si>
  <si>
    <t>1,4"I 140-nosníky u otvoru z M1.01 do M1.08"</t>
  </si>
  <si>
    <t>2,4+2,05"I180 nosníky u otvoru z M1.03 do M1.04"</t>
  </si>
  <si>
    <t>76</t>
  </si>
  <si>
    <t>952901111</t>
  </si>
  <si>
    <t>Vyčištění budov nebo objektů před předáním do užívání budov bytové nebo občanské výstavby, světlé výšky podlaží do 4 m</t>
  </si>
  <si>
    <t>-1506552678</t>
  </si>
  <si>
    <t>2,62*7,65+1,6*0,35+7,85*1,97+1,46*4,5+1,6*0,75+1,27*4,8+0,5*1+0,3*1+1,8*1,1"1.01-vstup a chodba"</t>
  </si>
  <si>
    <t>7,83*6,8"1.05"</t>
  </si>
  <si>
    <t>1,7*1,8"M1.07"</t>
  </si>
  <si>
    <t>1,8*1,82+0,45*1+0,7*1+2,4*0,9"1.11"</t>
  </si>
  <si>
    <t>77</t>
  </si>
  <si>
    <t>949101112</t>
  </si>
  <si>
    <t>Lešení pomocné pracovní pro objekty pozemních staveb pro zatížení do 150 kg/m2, o výšce lešeňové podlahy přes 1,9 do 3,5 m</t>
  </si>
  <si>
    <t>2018059229</t>
  </si>
  <si>
    <t>267,113/3</t>
  </si>
  <si>
    <t>78</t>
  </si>
  <si>
    <t>962023491</t>
  </si>
  <si>
    <t>Bourání zdiva nadzákladového kamenného nebo smíšeného smíšeného, na maltu cementovou, objemu přes 1 m3</t>
  </si>
  <si>
    <t>-349421033</t>
  </si>
  <si>
    <t>Výkres č. C1.10 - Půdorys přízemí - 1.NP /Stávající stav,bourací práce</t>
  </si>
  <si>
    <t>2,75*((3,282+3,22)*0,21+(3,36+3,14)*0,3)"chodba"</t>
  </si>
  <si>
    <t>2,3*(0,6*0,8+0,2*1,4)"balení X sklad"</t>
  </si>
  <si>
    <t>1,6*0,6*0,45"otvor pro okno sklad"</t>
  </si>
  <si>
    <t>1*2,2*0,65"otvor pro dveře z chodby"</t>
  </si>
  <si>
    <t>0,7*2,2*0,3"otvor pro venk.dveře - soc.zař.+denní místnost"</t>
  </si>
  <si>
    <t>79</t>
  </si>
  <si>
    <t>962031132</t>
  </si>
  <si>
    <t>Bourání příček z cihel, tvárnic nebo příčkovek z cihel pálených, plných nebo dutých na maltu vápennou nebo vápenocementovou, tl. do 100 mm</t>
  </si>
  <si>
    <t>1251607304</t>
  </si>
  <si>
    <t>3,3*(2+1,6+1,8+1,97+1,46+1,27+1,1*2+1,46)"různé otvory"</t>
  </si>
  <si>
    <t>3,3*(1,25+0,9+1,3+1,3+1)"příčky soc."</t>
  </si>
  <si>
    <t>80</t>
  </si>
  <si>
    <t>962081141</t>
  </si>
  <si>
    <t>Bourání zdiva příček nebo vybourání otvorů ze skleněných tvárnic, tl. do 150 mm</t>
  </si>
  <si>
    <t>-1179617521</t>
  </si>
  <si>
    <t>1,8*1,5*2+2,1*1,45</t>
  </si>
  <si>
    <t>81</t>
  </si>
  <si>
    <t>965043341</t>
  </si>
  <si>
    <t>Bourání mazanin betonových s potěrem nebo teracem tl. do 100 mm, plochy přes 4 m2</t>
  </si>
  <si>
    <t>1256847581</t>
  </si>
  <si>
    <t>předpoklad tl. 40mm - ve skladbě stáv. podlahy přízemí, která se celá až na terén odstraní</t>
  </si>
  <si>
    <t>8,79*6,8*0,04"balení,kancelář,expedice"</t>
  </si>
  <si>
    <t>((2,27+2,32)/2*7,65+0,85*2,22+1,46*4,5+1,46*3,58)*0,04"chodba+pod schody+mezipodesta"</t>
  </si>
  <si>
    <t>(7,83*6,8)*0,04"pekárna"</t>
  </si>
  <si>
    <t>(2,63*5,1+0,3*2,35)*0,04"přípravna"</t>
  </si>
  <si>
    <t>(1,97*7,85+1,27*4,7)*0,04"chodba u pekárny"</t>
  </si>
  <si>
    <t>(1,8*3+1*0,8)*0,04"zádveří"</t>
  </si>
  <si>
    <t>(1,57*2,63+0,3*1)*0,04"sklad"</t>
  </si>
  <si>
    <t>((1,86+2,63)/2*3+1*0,65)*0,04"sociál."</t>
  </si>
  <si>
    <t>((5,6+4,7)/2*2,97+0,45*4,7)*0,04"soc.+denní místnost"</t>
  </si>
  <si>
    <t>(1,7*3,16+1*0,75)*0,04"chlad."</t>
  </si>
  <si>
    <t>(6,13*7,82+1,8*0,65+1,3*0,8)*0,04"sklad"</t>
  </si>
  <si>
    <t>82</t>
  </si>
  <si>
    <t>965081213</t>
  </si>
  <si>
    <t>Bourání podlah z dlaždic bez podkladního lože nebo mazaniny, s jakoukoliv výplní spár keramických nebo xylolitových tl. do 10 mm, plochy přes 1 m2</t>
  </si>
  <si>
    <t>1730764534</t>
  </si>
  <si>
    <t>předpoklad  - ve skladbě stáv. podlahy přízemí, která se celá až na terén odstraní</t>
  </si>
  <si>
    <t>(2,27+2,32)/2*7,65+0,85*2,22+1,46*4,5+1,46*3,58"chodba+pod schody+mezipodesta"</t>
  </si>
  <si>
    <t>83</t>
  </si>
  <si>
    <t>968062376</t>
  </si>
  <si>
    <t>Vybourání dřevěných rámů oken s křídly, dveřních zárubní, vrat, stěn, ostění nebo obkladů rámů oken s křídly zdvojených, plochy do 4 m2</t>
  </si>
  <si>
    <t>1530090358</t>
  </si>
  <si>
    <t>2,1*1,5</t>
  </si>
  <si>
    <t>84</t>
  </si>
  <si>
    <t>968062375</t>
  </si>
  <si>
    <t>Vybourání dřevěných rámů oken s křídly, dveřních zárubní, vrat, stěn, ostění nebo obkladů rámů oken s křídly zdvojených, plochy do 2 m2</t>
  </si>
  <si>
    <t>-581946826</t>
  </si>
  <si>
    <t>0,9*1,5*2+1,2*1,45+0,6*0,6+0,9*0,6*2+1,2*0,6</t>
  </si>
  <si>
    <t>85</t>
  </si>
  <si>
    <t>968062455</t>
  </si>
  <si>
    <t>Vybourání dřevěných rámů oken s křídly, dveřních zárubní, vrat, stěn, ostění nebo obkladů dveřních zárubní, plochy do 2 m2</t>
  </si>
  <si>
    <t>-922442710</t>
  </si>
  <si>
    <t>0,9*2*11"vnitřní dveře"</t>
  </si>
  <si>
    <t>86</t>
  </si>
  <si>
    <t>968062456</t>
  </si>
  <si>
    <t>Vybourání dřevěných rámů oken s křídly, dveřních zárubní, vrat, stěn, ostění nebo obkladů dveřních zárubní, plochy přes 2 m2</t>
  </si>
  <si>
    <t>-276374186</t>
  </si>
  <si>
    <t>1,4*2*4"vnitřní dveře"</t>
  </si>
  <si>
    <t>87</t>
  </si>
  <si>
    <t>978059541</t>
  </si>
  <si>
    <t>Odsekání obkladů stěn včetně otlučení podkladní omítky až na zdivo z obkládaček vnitřních, z jakýchkoliv materiálů, plochy přes 1 m2</t>
  </si>
  <si>
    <t>-1470357072</t>
  </si>
  <si>
    <t>2*((5,6+3,42)+(2*3)+(1,57*2,63)+(7,83*2+(5,1+6,8))+(1,7+3,16))*2"</t>
  </si>
  <si>
    <t>88</t>
  </si>
  <si>
    <t>460680701</t>
  </si>
  <si>
    <t>Prorážení otvorů a ostatní bourací práce bourání podlah a mazanin betonových, tloušťky do 15 cm</t>
  </si>
  <si>
    <t>902706104</t>
  </si>
  <si>
    <t>skladba stáv. podlahy přízemí, která se celá až na terén odstraní</t>
  </si>
  <si>
    <t>89</t>
  </si>
  <si>
    <t>978012191</t>
  </si>
  <si>
    <t>Otlučení vápenných nebo vápenocementových omítek vnitřních ploch stropů rákosovaných, v rozsahu přes 50 do 100 %</t>
  </si>
  <si>
    <t>-1054809904</t>
  </si>
  <si>
    <t>(5,6+4,7)/2+1,8*3+1,86*3+1,27*0,65+1,57*2,63+1,27*4+2,63*4,8+1,97*3,9+1,7*3,16+7,82*6,13+(2,32+2,27)/2*7,65+7,83*6,8+8,79*6,8+7,82*6,13</t>
  </si>
  <si>
    <t>1,46*(3,5+2*4)"schod.prostor"</t>
  </si>
  <si>
    <t>odpočet klenby</t>
  </si>
  <si>
    <t>-(2,32*0,85+7,85*1,97+1,46*4,5+1,27*4,8)"1.01-vstup a chodba+M1.02"</t>
  </si>
  <si>
    <t>-(1,57*(2,63+2,5)/2)"1.09"</t>
  </si>
  <si>
    <t>90</t>
  </si>
  <si>
    <t>978013191</t>
  </si>
  <si>
    <t>Otlučení vápenných nebo vápenocementových omítek vnitřních ploch stěn s vyškrabáním spar, s očištěním zdiva, v rozsahu přes 50 do 100 %</t>
  </si>
  <si>
    <t>923078032</t>
  </si>
  <si>
    <t>91</t>
  </si>
  <si>
    <t>R 901 - 1</t>
  </si>
  <si>
    <t>Ostatní práce jinde neuvedené, ale nutné pro zdárné a úplné provedení díla</t>
  </si>
  <si>
    <t>kpl</t>
  </si>
  <si>
    <t>-237633095</t>
  </si>
  <si>
    <t>92</t>
  </si>
  <si>
    <t>R 901 - 2</t>
  </si>
  <si>
    <t>Zabezpečení bezprostřeního okolí stavby během provádění vč. uvedení do původního stavu - odhad</t>
  </si>
  <si>
    <t>-1374519355</t>
  </si>
  <si>
    <t>93</t>
  </si>
  <si>
    <t>R 901 - 3</t>
  </si>
  <si>
    <t>Průzkumné sondy prováděné během realizace (především do stáv. stropů, bouraných stěn) - odhad</t>
  </si>
  <si>
    <t>1942226108</t>
  </si>
  <si>
    <t>94</t>
  </si>
  <si>
    <t>R 901 - 4</t>
  </si>
  <si>
    <t>Statické zajištění stáv.konstrukcí v návaznosti na průzkumné sondy prováděné během realizace - odhad</t>
  </si>
  <si>
    <t>-657797303</t>
  </si>
  <si>
    <t>95</t>
  </si>
  <si>
    <t>R 901 - 5</t>
  </si>
  <si>
    <t xml:space="preserve">Provedení mykologického průzkumu stropních trámů </t>
  </si>
  <si>
    <t>1789990884</t>
  </si>
  <si>
    <t>96</t>
  </si>
  <si>
    <t>R 901 - 7</t>
  </si>
  <si>
    <t>Oprava povrchu stáv. manipulační rampy</t>
  </si>
  <si>
    <t>905544296</t>
  </si>
  <si>
    <t>1,5*(14,57+6)+5*5</t>
  </si>
  <si>
    <t>Různé dokončovací konstrukce a práce pozemních staveb</t>
  </si>
  <si>
    <t>97</t>
  </si>
  <si>
    <t>1459166345</t>
  </si>
  <si>
    <t>98</t>
  </si>
  <si>
    <t>952902029</t>
  </si>
  <si>
    <t>Průběžné čištění a úklid staveniště (v průběhu stavby počítáno 5x v době výstavby)</t>
  </si>
  <si>
    <t>-673211007</t>
  </si>
  <si>
    <t>265,827*5 'Přepočtené koeficientem množství</t>
  </si>
  <si>
    <t>99</t>
  </si>
  <si>
    <t>Přesun hmot</t>
  </si>
  <si>
    <t>997013890R</t>
  </si>
  <si>
    <t>Odvoz a zaskládkování obalových materiálů vzniklých vlastní činností</t>
  </si>
  <si>
    <t>-2064317917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</si>
  <si>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</si>
  <si>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</si>
  <si>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-548152111</t>
  </si>
  <si>
    <t>997</t>
  </si>
  <si>
    <t>Přesun sutě</t>
  </si>
  <si>
    <t>101</t>
  </si>
  <si>
    <t>997013211</t>
  </si>
  <si>
    <t>Vnitrostaveništní doprava suti a vybouraných hmot vodorovně do 50 m svisle ručně (nošením po schodech) pro budovy a haly výšky do 6 m</t>
  </si>
  <si>
    <t>-942325213</t>
  </si>
  <si>
    <t>102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</si>
  <si>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</si>
  <si>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</si>
  <si>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-63004626</t>
  </si>
  <si>
    <t>212,01*3 'Přepočtené koeficientem množství</t>
  </si>
  <si>
    <t>103</t>
  </si>
  <si>
    <t>997013501</t>
  </si>
  <si>
    <t>Odvoz suti a vybouraných hmot na skládku nebo meziskládku se složením, na vzdálenost do 1 km</t>
  </si>
  <si>
    <t>2095708301</t>
  </si>
  <si>
    <t>104</t>
  </si>
  <si>
    <t>997013509</t>
  </si>
  <si>
    <t>Odvoz suti a vybouraných hmot na skládku nebo meziskládku se složením, na vzdálenost Příplatek k ceně za každý další i započatý 1 km přes 1 km</t>
  </si>
  <si>
    <t>-750892914</t>
  </si>
  <si>
    <t>212,01*10 'Přepočtené koeficientem množství</t>
  </si>
  <si>
    <t>105</t>
  </si>
  <si>
    <t>997013831</t>
  </si>
  <si>
    <t>Poplatek za uložení stavebního odpadu na skládce (skládkovné) směsného stavebního a demoličního zatříděného do Katalogu odpadů pod kódem 170 904</t>
  </si>
  <si>
    <t>1293216353</t>
  </si>
  <si>
    <t>PSV</t>
  </si>
  <si>
    <t>Práce a dodávky PSV</t>
  </si>
  <si>
    <t>711</t>
  </si>
  <si>
    <t>Izolace proti vodě, vlhkosti a plynům</t>
  </si>
  <si>
    <t>106</t>
  </si>
  <si>
    <t>711111001</t>
  </si>
  <si>
    <t>Provedení izolace proti zemní vlhkosti natěradly a tmely za studena na ploše vodorovné V nátěrem penetračním</t>
  </si>
  <si>
    <t>437148810</t>
  </si>
  <si>
    <t>2,62*7,65+7,85*1,97+0,3*(2,12+2,48+2,4+2,2)+1,6*0,65+0,75*1,6+1,27*4,8+0,8*1,27+1,8*1,08+1*0,65+1,1*0,3"1.01-vstup a chodba"</t>
  </si>
  <si>
    <t>8,65*6,8+0,6*2+0,85*1,65"1.03"</t>
  </si>
  <si>
    <t>0,3*2,4+4,8*2,63+0,3*1"1.06"</t>
  </si>
  <si>
    <t>2,6*2,5"1.07"</t>
  </si>
  <si>
    <t>1,57*2,63"1.09"</t>
  </si>
  <si>
    <t>1,86*3+0,65*1"1.10"</t>
  </si>
  <si>
    <t>1,8*1,82+0,8*1,2+2,4*0,9"1.11"</t>
  </si>
  <si>
    <t>(5,6+5)/2*2,37+(2,45+2,2)/2*1,05"1.12"</t>
  </si>
  <si>
    <t>107</t>
  </si>
  <si>
    <t>711112001</t>
  </si>
  <si>
    <t>Provedení izolace proti zemní vlhkosti natěradly a tmely za studena na ploše svislé S nátěrem penetračním</t>
  </si>
  <si>
    <t>976127575</t>
  </si>
  <si>
    <t>0,16*(2,32+7,65*2+0,3*4+0,15*4+0,35*2+7,85*2+1,97*2+0,75*2+1,46+4,5*2+1,27+4,8*2+0,5*2+0,3*2+1,8*2+1,1*2)"1.01-vstup a chodba+M1.02"</t>
  </si>
  <si>
    <t>0,16*(8,65*2+6,8*2+0,6*2+0,8*2)"1.03"</t>
  </si>
  <si>
    <t>0,16*(7,82*2+6,13*2+0,35*2*2)"1.04"</t>
  </si>
  <si>
    <t>0,16*(7,83*2+6,8*2)"1.05"</t>
  </si>
  <si>
    <t>0,16*(0,3*2+4,8*2+2,63*2)"1.06"</t>
  </si>
  <si>
    <t>0,16*(1,21*2+1,7*2)"1.08"</t>
  </si>
  <si>
    <t>0,16*(1,57*2+2,63+2,5)"1.09"</t>
  </si>
  <si>
    <t>0,16*(2,1+1,86+3+0,65*2)"1.10"</t>
  </si>
  <si>
    <t>0,16*((1,82+1,8)*2+0,8*2+0,4*2+(2,4+0,9)*2)"1.11"</t>
  </si>
  <si>
    <t>0,16*(5,6+5,1+2,97*2+0,45*2)"1.12"</t>
  </si>
  <si>
    <t>108</t>
  </si>
  <si>
    <t>11163150</t>
  </si>
  <si>
    <t>lak penetrační asfaltový</t>
  </si>
  <si>
    <t>-1880188690</t>
  </si>
  <si>
    <t>268,225+37,414</t>
  </si>
  <si>
    <t>305,639*0,0003 'Přepočtené koeficientem množství</t>
  </si>
  <si>
    <t>109</t>
  </si>
  <si>
    <t>711141559</t>
  </si>
  <si>
    <t>Provedení izolace proti zemní vlhkosti pásy přitavením NAIP na ploše vodorovné V</t>
  </si>
  <si>
    <t>44192279</t>
  </si>
  <si>
    <t>268,225*2 'Přepočtené koeficientem množství</t>
  </si>
  <si>
    <t>110</t>
  </si>
  <si>
    <t>62832134</t>
  </si>
  <si>
    <t>pás asfaltový natavitelný oxidovaný tl. 4,0mm typu V60 S40 s vložkou ze skleněné rohože, s jemnozrnným minerálním posypem</t>
  </si>
  <si>
    <t>-1934964730</t>
  </si>
  <si>
    <t>268,225*2+37,414*2</t>
  </si>
  <si>
    <t>111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</si>
  <si>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</si>
  <si>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</si>
  <si>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</si>
  <si>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-1890051176</t>
  </si>
  <si>
    <t>712</t>
  </si>
  <si>
    <t>Povlakové krytiny - příp. oprava stáv. jednoplášťové střechy</t>
  </si>
  <si>
    <t>112</t>
  </si>
  <si>
    <t>712321132</t>
  </si>
  <si>
    <t>Provedení povlakové krytiny střech plochých do 10° natěradly a tmely za horka nátěrem asfaltovým</t>
  </si>
  <si>
    <t>1072143142</t>
  </si>
  <si>
    <t>17,784"plocha"</t>
  </si>
  <si>
    <t>13,433"vytažení na atiky a stěny"</t>
  </si>
  <si>
    <t>113</t>
  </si>
  <si>
    <t>785064460</t>
  </si>
  <si>
    <t>57,175637587007*0,00035 'Přepočtené koeficientem množství</t>
  </si>
  <si>
    <t>114</t>
  </si>
  <si>
    <t>712331101</t>
  </si>
  <si>
    <t>Provedení povlakové krytiny střech plochých do 10° pásy na sucho AIP nebo NAIP</t>
  </si>
  <si>
    <t>-129755766</t>
  </si>
  <si>
    <t>115</t>
  </si>
  <si>
    <t>62832002</t>
  </si>
  <si>
    <t>pás asfaltový natavitelný oxidovaný tl. 4,2mm typu s vložkou ze skleněné rohože, hrubozrnným posypem</t>
  </si>
  <si>
    <t>-998457583</t>
  </si>
  <si>
    <t>31,217*1,15 'Přepočtené koeficientem množství</t>
  </si>
  <si>
    <t>116</t>
  </si>
  <si>
    <t>712363001</t>
  </si>
  <si>
    <t>Provedení povlakové krytiny střech plochých do 10° fólií termoplastickou mPVC (měkčené PVC) rozvinutí a natažení fólie v ploše vč. vytvoření spojů horkovzdušným navařením</t>
  </si>
  <si>
    <t>1283446610</t>
  </si>
  <si>
    <t xml:space="preserve"> (5,6+4,8)/2*3,42</t>
  </si>
  <si>
    <t>117</t>
  </si>
  <si>
    <t>712363104</t>
  </si>
  <si>
    <t>Provedení povlakové krytiny střech plochých do 10° fólií ostatní činnosti při pokládání hydroizolačních fólií (materiál ve specifikaci) mechanické ukotvení talířovou hmoždinkou do dřevěné konstrukce</t>
  </si>
  <si>
    <t>361189579</t>
  </si>
  <si>
    <t>Technická zpráva C1.01 - strana 6</t>
  </si>
  <si>
    <t>příp. oprava stáv. jednoplášťové střechy</t>
  </si>
  <si>
    <t>118</t>
  </si>
  <si>
    <t>553499739</t>
  </si>
  <si>
    <t>turbošroub</t>
  </si>
  <si>
    <t>1123762868</t>
  </si>
  <si>
    <t>119</t>
  </si>
  <si>
    <t>712363353</t>
  </si>
  <si>
    <t>Povlakové krytiny střech plochých do 10° z tvarovaných poplastovaných lišt pro mPVC vnější koutová lišta rš 100 mm</t>
  </si>
  <si>
    <t>-1388150804</t>
  </si>
  <si>
    <t>120</t>
  </si>
  <si>
    <t>712363352</t>
  </si>
  <si>
    <t>Povlakové krytiny střech plochých do 10° z tvarovaných poplastovaných lišt pro mPVC vnitřní koutová lišta rš 100 mm</t>
  </si>
  <si>
    <t>644464725</t>
  </si>
  <si>
    <t>121</t>
  </si>
  <si>
    <t>712363356</t>
  </si>
  <si>
    <t>Povlakové krytiny střech plochých do 10° z tvarovaných poplastovaných lišt pro mPVC okapnice rš 200 mm</t>
  </si>
  <si>
    <t>-1230305526</t>
  </si>
  <si>
    <t>122</t>
  </si>
  <si>
    <t>712861702</t>
  </si>
  <si>
    <t>Provedení povlakové krytiny střech samostatným vytažením izolačního povlaku fólií na konstrukce převyšující úroveň střechy, přilepenou bodově</t>
  </si>
  <si>
    <t>-1968111383</t>
  </si>
  <si>
    <t>(6,284+3,72)*(0,4+0,4)"atika"</t>
  </si>
  <si>
    <t>(4+5,05)*0,6"vytažení na stěnu objektu"</t>
  </si>
  <si>
    <t>123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</si>
  <si>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</si>
  <si>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</si>
  <si>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-855826817</t>
  </si>
  <si>
    <t>124</t>
  </si>
  <si>
    <t>28322012</t>
  </si>
  <si>
    <t>fólie hydroizolační střešní mPVC mechanicky kotvená tl 1,5mm šedá</t>
  </si>
  <si>
    <t>-66568614</t>
  </si>
  <si>
    <t>125</t>
  </si>
  <si>
    <t>712491171</t>
  </si>
  <si>
    <t>Provedení povlakové krytiny střech šikmých přes 10° do 30°- ostatní práce provedení vrstvy textilní podkladní</t>
  </si>
  <si>
    <t>298446517</t>
  </si>
  <si>
    <t>17,784</t>
  </si>
  <si>
    <t>17,24*(0,4+0,4)</t>
  </si>
  <si>
    <t>126</t>
  </si>
  <si>
    <t>69311068</t>
  </si>
  <si>
    <t>geotextilie netkaná separační, ochranná, filtrační, drenážní PP 300g/m2</t>
  </si>
  <si>
    <t>1787594472</t>
  </si>
  <si>
    <t>31,576*1,1 'Přepočtené koeficientem množství</t>
  </si>
  <si>
    <t>127</t>
  </si>
  <si>
    <t>998712201</t>
  </si>
  <si>
    <t>Přesun hmot pro povlakové krytiny stanovený procentní sazbou (%) z ceny vodorovná dopravní vzdálenost do 50 m v objektech výšky do 6 m</t>
  </si>
  <si>
    <t>185690281</t>
  </si>
  <si>
    <t>713</t>
  </si>
  <si>
    <t>Izolace tepelné</t>
  </si>
  <si>
    <t>128</t>
  </si>
  <si>
    <t>713190812</t>
  </si>
  <si>
    <t>Odstranění tepelné izolace běžných stavebních konstrukcí – vrstvy, doplňky a konstrukční součásti izolační vrstvy lože škvárové průměrné tloušťky přes 50 do 100 mm</t>
  </si>
  <si>
    <t>600225127</t>
  </si>
  <si>
    <t>předpoklad TI ve skladbě stáv. podlahy přízemí, která se celá až na terén odstraní</t>
  </si>
  <si>
    <t>129</t>
  </si>
  <si>
    <t>713121121</t>
  </si>
  <si>
    <t>Montáž tepelné izolace podlah rohožemi, pásy, deskami, dílci, bloky (izolační materiál ve specifikaci) kladenými volně dvouvrstvá</t>
  </si>
  <si>
    <t>-437078773</t>
  </si>
  <si>
    <t>130</t>
  </si>
  <si>
    <t>28375912</t>
  </si>
  <si>
    <t>deska EPS 150 pro trvalé zatížení v tlaku (max. 3000 kg/m2) tl 80mm</t>
  </si>
  <si>
    <t>-1699507483</t>
  </si>
  <si>
    <t>264,817*1,1 'Přepočtené koeficientem množství</t>
  </si>
  <si>
    <t>131</t>
  </si>
  <si>
    <t>28375918</t>
  </si>
  <si>
    <t>deska EPS 200 pro trvalé zatížení v tlaku (max. 3600 kg/m2) tl 20mm</t>
  </si>
  <si>
    <t>-1749232796</t>
  </si>
  <si>
    <t>P</t>
  </si>
  <si>
    <t>Poznámka k položce:
lambda=0,037 [W / m K]</t>
  </si>
  <si>
    <t>132</t>
  </si>
  <si>
    <t>713111111</t>
  </si>
  <si>
    <t>Montáž tepelné izolace stropů rohožemi, pásy, dílci, deskami, bloky (izolační materiál ve specifikaci) vrchem bez překrytí lepenkou kladenými volně</t>
  </si>
  <si>
    <t>-2036916445</t>
  </si>
  <si>
    <t>133</t>
  </si>
  <si>
    <t>28375926</t>
  </si>
  <si>
    <t>deska EPS 200 pro trvalé zatížení v tlaku (max. 3600 kg/m2) tl 100mm</t>
  </si>
  <si>
    <t>1185377285</t>
  </si>
  <si>
    <t>31,217*1,1 'Přepočtené koeficientem množství</t>
  </si>
  <si>
    <t>134</t>
  </si>
  <si>
    <t>998713201</t>
  </si>
  <si>
    <t>Přesun hmot pro izolace tepelné stanovený procentní sazbou (%) z ceny vodorovná dopravní vzdálenost do 50 m v objektech výšky do 6 m</t>
  </si>
  <si>
    <t>-1021174059</t>
  </si>
  <si>
    <t>721</t>
  </si>
  <si>
    <t>Zdravotechnika - vnitřní kanalizace</t>
  </si>
  <si>
    <t>135</t>
  </si>
  <si>
    <t>R 721 D</t>
  </si>
  <si>
    <t>Demontáže stávajících rozvodů vnitřní kanalizace - odhad</t>
  </si>
  <si>
    <t>hod</t>
  </si>
  <si>
    <t>-1247194101</t>
  </si>
  <si>
    <t>136</t>
  </si>
  <si>
    <t>721173402</t>
  </si>
  <si>
    <t>Potrubí z plastových trub PVC SN4 svodné (ležaté) DN 125 vč. odboček, kolen, redukcí, pořechodů, čistících kusů</t>
  </si>
  <si>
    <t>-492762638</t>
  </si>
  <si>
    <t>1"předpoklad NDN110 - 1-14"</t>
  </si>
  <si>
    <t>2+2,5+2"předpoklad DN110  - 9´-11,12"</t>
  </si>
  <si>
    <t>2"předpoklad DN 110 - 5,6´-5´"</t>
  </si>
  <si>
    <t>2"předpoklad DN110 - 4-4´"</t>
  </si>
  <si>
    <t>1,5"předpoklad DN110  - 3-3´"</t>
  </si>
  <si>
    <t>137</t>
  </si>
  <si>
    <t>721173403</t>
  </si>
  <si>
    <t>Potrubí z plastových trub PVC SN4 svodné (ležaté) DN 160 vč. odboček, kolen, redukcí, pořechodů, čistících kusů</t>
  </si>
  <si>
    <t>428733645</t>
  </si>
  <si>
    <t>10"předpoklad DN160"</t>
  </si>
  <si>
    <t>3,5"předpoklad DN160 - 13-13´"</t>
  </si>
  <si>
    <t>4"předpoklad DN160 - 14-14´"</t>
  </si>
  <si>
    <t>1,5"předpoklad DN160 - 9-9´"</t>
  </si>
  <si>
    <t>138</t>
  </si>
  <si>
    <t>721173604</t>
  </si>
  <si>
    <t>Potrubí z plastových trub polyetylenové svařované svodné (ležaté) DN 70</t>
  </si>
  <si>
    <t>-511763121</t>
  </si>
  <si>
    <t>1,8"předpoklad DN75  - 11´-10</t>
  </si>
  <si>
    <t>1,7+1+1,5"předpoklad DN75  - 6,7,8-6´"</t>
  </si>
  <si>
    <t>4"předpoklad DN75  - 2-2´"</t>
  </si>
  <si>
    <t>139</t>
  </si>
  <si>
    <t>721173706</t>
  </si>
  <si>
    <t>Potrubí z plastových trub polyetylenové svařované odpadní (svislé) DN 100 vč. odboček, kolen, redukcí</t>
  </si>
  <si>
    <t>-350852349</t>
  </si>
  <si>
    <t>4,1*2</t>
  </si>
  <si>
    <t>140</t>
  </si>
  <si>
    <t>721173708</t>
  </si>
  <si>
    <t>Potrubí z plastových trub polyetylenové svařované odpadní (svislé) DN 150 vč. odboček, kolen, redukcí</t>
  </si>
  <si>
    <t>172763076</t>
  </si>
  <si>
    <t>4,1*5</t>
  </si>
  <si>
    <t>141</t>
  </si>
  <si>
    <t>721211521</t>
  </si>
  <si>
    <t>Podlahové vpusti sklepní vpusti s vodorovným odtokem a trojnásobnou zpětnou klapkou DN 110 mřížka plast 180x125</t>
  </si>
  <si>
    <t>2108222630</t>
  </si>
  <si>
    <t>142</t>
  </si>
  <si>
    <t>721290111</t>
  </si>
  <si>
    <t>Zkouška těsnosti kanalizace v objektech vodou do DN 125</t>
  </si>
  <si>
    <t>72492959</t>
  </si>
  <si>
    <t>10+13+8,2</t>
  </si>
  <si>
    <t>143</t>
  </si>
  <si>
    <t>721290112</t>
  </si>
  <si>
    <t>Zkouška těsnosti kanalizace v objektech vodou DN 150 nebo DN 200</t>
  </si>
  <si>
    <t>1247314597</t>
  </si>
  <si>
    <t>19+20,5</t>
  </si>
  <si>
    <t>20"venkovní"</t>
  </si>
  <si>
    <t>144</t>
  </si>
  <si>
    <t>998721201</t>
  </si>
  <si>
    <t>Přesun hmot pro vnitřní kanalizace stanovený procentní sazbou (%) z ceny vodorovná dopravní vzdálenost do 50 m v objektech výšky do 6 m</t>
  </si>
  <si>
    <t>844956695</t>
  </si>
  <si>
    <t>145</t>
  </si>
  <si>
    <t>R 721 ZP</t>
  </si>
  <si>
    <t>Zednické přípomoce</t>
  </si>
  <si>
    <t>-971665630</t>
  </si>
  <si>
    <t>722</t>
  </si>
  <si>
    <t>Zdravotechnika - vnitřní vodovod</t>
  </si>
  <si>
    <t>146</t>
  </si>
  <si>
    <t>R 722 D</t>
  </si>
  <si>
    <t>Demontáž stávajících rozvodu vnitřního vodovodu - odhad</t>
  </si>
  <si>
    <t>1418412276</t>
  </si>
  <si>
    <t>147</t>
  </si>
  <si>
    <t>722232046</t>
  </si>
  <si>
    <t>Armatury se dvěma závity kulové kohouty PN 42 do 185 °C přímé vnitřní závit G 5/4</t>
  </si>
  <si>
    <t>2013470415</t>
  </si>
  <si>
    <t>148</t>
  </si>
  <si>
    <t>722231075</t>
  </si>
  <si>
    <t>Armatury se dvěma závity ventily zpětné mosazné PN 10 do 110°C G 5/4</t>
  </si>
  <si>
    <t>843074873</t>
  </si>
  <si>
    <t>149</t>
  </si>
  <si>
    <t>722290234</t>
  </si>
  <si>
    <t>Zkoušky, proplach a desinfekce vodovodního potrubí proplach a desinfekce vodovodního potrubí do DN 80</t>
  </si>
  <si>
    <t>-659498133</t>
  </si>
  <si>
    <t>46,5+3+5</t>
  </si>
  <si>
    <t>150</t>
  </si>
  <si>
    <t>722290215</t>
  </si>
  <si>
    <t>Zkoušky, proplach a desinfekce vodovodního potrubí zkoušky těsnosti vodovodního potrubí hrdlového nebo přírubového do DN 100</t>
  </si>
  <si>
    <t>-1249974408</t>
  </si>
  <si>
    <t>151</t>
  </si>
  <si>
    <t>998722101</t>
  </si>
  <si>
    <t>Přesun hmot pro vnitřní vodovod stanovený z hmotnosti přesunovaného materiálu vodorovná dopravní vzdálenost do 50 m v objektech výšky do 6 m</t>
  </si>
  <si>
    <t>-1925411652</t>
  </si>
  <si>
    <t>0,02+0,071+0,021+0,121</t>
  </si>
  <si>
    <t>722_01</t>
  </si>
  <si>
    <t>Vodovod - studená voda</t>
  </si>
  <si>
    <t>152</t>
  </si>
  <si>
    <t>722176115</t>
  </si>
  <si>
    <t>Montáž potrubí z plastových trub svařovaných polyfuzně D přes 32 do 40 mm</t>
  </si>
  <si>
    <t>595241784</t>
  </si>
  <si>
    <t>předpoklad</t>
  </si>
  <si>
    <t>1,4+0,5+2,4+1,1+4,3+2,7+2+1+2*0,5+2,6+2+1,5+2*0,5+0,5+2+2*0,5+1+0,8+1,4+3,6+0,5+4"přízemí"</t>
  </si>
  <si>
    <t>4,1*2"stoupačka"</t>
  </si>
  <si>
    <t>153</t>
  </si>
  <si>
    <t>28613752</t>
  </si>
  <si>
    <t>potrubí vodovodní LDPE (rPE) D 32x4,4mm   - odhad délka a průřez - skutečnosnost dle realizace</t>
  </si>
  <si>
    <t>-465058963</t>
  </si>
  <si>
    <t>46,5*1,1 'Přepočtené koeficientem množství</t>
  </si>
  <si>
    <t>154</t>
  </si>
  <si>
    <t>ZP 722_01</t>
  </si>
  <si>
    <t>634178623</t>
  </si>
  <si>
    <t>722_02</t>
  </si>
  <si>
    <t>Vodovod - teplá voda</t>
  </si>
  <si>
    <t>155</t>
  </si>
  <si>
    <t>-887295464</t>
  </si>
  <si>
    <t>3*1"přízemí"</t>
  </si>
  <si>
    <t>156</t>
  </si>
  <si>
    <t>28611005</t>
  </si>
  <si>
    <t>trubka pevná PVC-C pro rozvod teplé a studené vody DN 32 40x4,5mm pro lepený spoj   - odhad délka a průřez - skutečnost dle realizace</t>
  </si>
  <si>
    <t>-183148495</t>
  </si>
  <si>
    <t>3*1,1 'Přepočtené koeficientem množství</t>
  </si>
  <si>
    <t>157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</si>
  <si>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</si>
  <si>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</si>
  <si>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1703387467</t>
  </si>
  <si>
    <t>158</t>
  </si>
  <si>
    <t>ZP 722_02</t>
  </si>
  <si>
    <t>1887704111</t>
  </si>
  <si>
    <t>722_04</t>
  </si>
  <si>
    <t>Hydrantový vodovod</t>
  </si>
  <si>
    <t>159</t>
  </si>
  <si>
    <t>722130236</t>
  </si>
  <si>
    <t>Potrubí z ocelových trubek pozinkovaných závitových svařovaných běžných DN 50 - odhad délka a průřez - skutečnosnost dle realizace</t>
  </si>
  <si>
    <t>-2100817260</t>
  </si>
  <si>
    <t>160</t>
  </si>
  <si>
    <t>722250133</t>
  </si>
  <si>
    <t>Požární příslušenství a armatury hydrantový systém s tvarově stálou hadicí celoplechový D 25 x 30 m</t>
  </si>
  <si>
    <t>soubor</t>
  </si>
  <si>
    <t>-1818808272</t>
  </si>
  <si>
    <t>161</t>
  </si>
  <si>
    <t>722232048</t>
  </si>
  <si>
    <t>Armatury se dvěma závity kulové kohouty PN 42 do 185 °C přímé vnitřní závit G 2</t>
  </si>
  <si>
    <t>-169616471</t>
  </si>
  <si>
    <t>162</t>
  </si>
  <si>
    <t>722231077</t>
  </si>
  <si>
    <t>Armatury se dvěma závity ventily zpětné mosazné PN 10 do 110°C G 2</t>
  </si>
  <si>
    <t>-344355940</t>
  </si>
  <si>
    <t>163</t>
  </si>
  <si>
    <t>ZP 722_04</t>
  </si>
  <si>
    <t>702493263</t>
  </si>
  <si>
    <t>723</t>
  </si>
  <si>
    <t>Zdravotechnika - vnitřní plynovod</t>
  </si>
  <si>
    <t>164</t>
  </si>
  <si>
    <t>723230801</t>
  </si>
  <si>
    <t>Demontáž středotlakých regulátorů tlaku plynu regulační řada jednoduchá</t>
  </si>
  <si>
    <t>-1343116823</t>
  </si>
  <si>
    <t>165</t>
  </si>
  <si>
    <t>723260801</t>
  </si>
  <si>
    <t>Demontáž plynoměrů maximální průtok Q (m3/hod) do 16 m3/h</t>
  </si>
  <si>
    <t>590909973</t>
  </si>
  <si>
    <t>166</t>
  </si>
  <si>
    <t>723234312</t>
  </si>
  <si>
    <t>Armatury se dvěma závity středotlaké regulátory tlaku plynu jednostupňové pro zemní plyn, výkon do 10 m3/hod</t>
  </si>
  <si>
    <t>-541070825</t>
  </si>
  <si>
    <t>167</t>
  </si>
  <si>
    <t>723261914</t>
  </si>
  <si>
    <t>Montáž plynoměrů při rekonstrukci plynoinstalací s odvzdušněním a odzkoušením maximální průtok Q (m3/h) 40 m3/h</t>
  </si>
  <si>
    <t>1787345076</t>
  </si>
  <si>
    <t>168</t>
  </si>
  <si>
    <t>38822275</t>
  </si>
  <si>
    <t>plynoměr membránový Qmax 25 m3/h, PN 0,05 MPa, DN 40</t>
  </si>
  <si>
    <t>-728044110</t>
  </si>
  <si>
    <t>169</t>
  </si>
  <si>
    <t>998723201</t>
  </si>
  <si>
    <t>Přesun hmot pro vnitřní plynovod stanovený procentní sazbou (%) z ceny vodorovná dopravní vzdálenost do 50 m v objektech výšky do 6 m</t>
  </si>
  <si>
    <t>-1888300281</t>
  </si>
  <si>
    <t>725</t>
  </si>
  <si>
    <t>Zdravotechnika - zařizovací předměty</t>
  </si>
  <si>
    <t>170</t>
  </si>
  <si>
    <t>725110814</t>
  </si>
  <si>
    <t>Demontáž klozetů odsávacích nebo kombinačních</t>
  </si>
  <si>
    <t>-1802631503</t>
  </si>
  <si>
    <t>171</t>
  </si>
  <si>
    <t>725210821</t>
  </si>
  <si>
    <t>Demontáž umyvadel bez výtokových armatur umyvadel</t>
  </si>
  <si>
    <t>1668179375</t>
  </si>
  <si>
    <t>172</t>
  </si>
  <si>
    <t>725810811</t>
  </si>
  <si>
    <t>Demontáž výtokových ventilů nástěnných</t>
  </si>
  <si>
    <t>-890227263</t>
  </si>
  <si>
    <t>173</t>
  </si>
  <si>
    <t>725820801</t>
  </si>
  <si>
    <t>Demontáž baterií nástěnných do G 3/4</t>
  </si>
  <si>
    <t>-983961455</t>
  </si>
  <si>
    <t>174</t>
  </si>
  <si>
    <t>725535222</t>
  </si>
  <si>
    <t>Elektrické ohřívače zásobníkové pojistné armatury bezpečnostní souprava s redukčním ventilem a výlevkou</t>
  </si>
  <si>
    <t>1740955995</t>
  </si>
  <si>
    <t>175</t>
  </si>
  <si>
    <t>725813112</t>
  </si>
  <si>
    <t>Ventily rohové bez připojovací trubičky nebo flexi hadičky pračkové G 3/4</t>
  </si>
  <si>
    <t>2106695173</t>
  </si>
  <si>
    <t>176</t>
  </si>
  <si>
    <t>725121521</t>
  </si>
  <si>
    <t>Pisoárové záchodky keramické automatické s infračerveným senzorem</t>
  </si>
  <si>
    <t>-878578557</t>
  </si>
  <si>
    <t>2"přízemí"</t>
  </si>
  <si>
    <t>177</t>
  </si>
  <si>
    <t>725531102</t>
  </si>
  <si>
    <t>Elektrické ohřívače zásobníkové beztlakové přepadové objem nádrže (příkon) 10 l (2,0 kW)</t>
  </si>
  <si>
    <t>854822835</t>
  </si>
  <si>
    <t>178</t>
  </si>
  <si>
    <t>725532114</t>
  </si>
  <si>
    <t>Elektrické ohřívače zásobníkové beztlakové přepadové akumulační s pojistným ventilem závěsné svislé objem nádrže (příkon) 80 l (3,0 kW) rychloohřev 220V</t>
  </si>
  <si>
    <t>-333596847</t>
  </si>
  <si>
    <t>1"2.NP"</t>
  </si>
  <si>
    <t>179</t>
  </si>
  <si>
    <t>725112182</t>
  </si>
  <si>
    <t>Zařízení záchodů kombi klozety s úspornou armaturou odpad svislý</t>
  </si>
  <si>
    <t>1028748180</t>
  </si>
  <si>
    <t>3"přízemí"</t>
  </si>
  <si>
    <t>180</t>
  </si>
  <si>
    <t>725112173</t>
  </si>
  <si>
    <t>Zařízení záchodů kombi klozety s hlubokým splachováním zvýšený 50 cm s odpadem svislým pro tělesně postižené</t>
  </si>
  <si>
    <t>852452258</t>
  </si>
  <si>
    <t>181</t>
  </si>
  <si>
    <t>725211617</t>
  </si>
  <si>
    <t>Umyvadla keramická bílá bez výtokových armatur připevněná na stěnu šrouby s krytem na sifon (polosloupem) 600 mm</t>
  </si>
  <si>
    <t>-712815105</t>
  </si>
  <si>
    <t>182</t>
  </si>
  <si>
    <t>725211681</t>
  </si>
  <si>
    <t>Umyvadla keramická bílá bez výtokových armatur připevněná na stěnu šrouby zdravotní bílá 640 mm</t>
  </si>
  <si>
    <t>1957728453</t>
  </si>
  <si>
    <t>1"přízemí"</t>
  </si>
  <si>
    <t>183</t>
  </si>
  <si>
    <t>725822656</t>
  </si>
  <si>
    <t>Baterie umyvadlové stojánkové automatické senzorové směšovací k průtokovým ohřívačům</t>
  </si>
  <si>
    <t>-1576902918</t>
  </si>
  <si>
    <t>184</t>
  </si>
  <si>
    <t>725331111</t>
  </si>
  <si>
    <t>Výlevky bez výtokových armatur a splachovací nádrže keramické se sklopnou plastovou mřížkou 425 mm</t>
  </si>
  <si>
    <t>1330913409</t>
  </si>
  <si>
    <t>185</t>
  </si>
  <si>
    <t>725821312</t>
  </si>
  <si>
    <t>Baterie dřezové nástěnné pákové s otáčivým kulatým ústím a délkou ramínka 300 mm</t>
  </si>
  <si>
    <t>-67483649</t>
  </si>
  <si>
    <t>186</t>
  </si>
  <si>
    <t>725291311_R</t>
  </si>
  <si>
    <t>Doplňky zařízení koupelen a záchodů - koš nerez</t>
  </si>
  <si>
    <t>1139970792</t>
  </si>
  <si>
    <t>187</t>
  </si>
  <si>
    <t>725291312_R</t>
  </si>
  <si>
    <t>Doplňky zařízení koupelen a záchodů - zrcadlo 60x40cm</t>
  </si>
  <si>
    <t>389230068</t>
  </si>
  <si>
    <t>188</t>
  </si>
  <si>
    <t>725291312_R1</t>
  </si>
  <si>
    <t>Doplňky zařízení koupelen a záchodů - zrcadlo 60x40cm výklopné invalidní</t>
  </si>
  <si>
    <t>-1346370979</t>
  </si>
  <si>
    <t>189</t>
  </si>
  <si>
    <t>725291411</t>
  </si>
  <si>
    <t>Doplňky zařízení koupelen a záchodů WC souprava - matný chrom</t>
  </si>
  <si>
    <t>-1097203339</t>
  </si>
  <si>
    <t>190</t>
  </si>
  <si>
    <t>725291511</t>
  </si>
  <si>
    <t>Doplňky zařízení koupelen a záchodů dávkovač tekutého mýdla na 1l - matný nerez</t>
  </si>
  <si>
    <t>1679071217</t>
  </si>
  <si>
    <t>191</t>
  </si>
  <si>
    <t>725291621</t>
  </si>
  <si>
    <t>Doplňky zařízení koupelen a záchodů nerezové zásobník toaletních papírů d=300 mm</t>
  </si>
  <si>
    <t>-1201888277</t>
  </si>
  <si>
    <t>192</t>
  </si>
  <si>
    <t>725291631</t>
  </si>
  <si>
    <t>Doplňky zařízení koupelen a záchodů nerezové zásobník papírových ručníků</t>
  </si>
  <si>
    <t>463609680</t>
  </si>
  <si>
    <t>193</t>
  </si>
  <si>
    <t>725291722</t>
  </si>
  <si>
    <t>Doplňky zařízení koupelen a záchodů smaltované madla krakorcová sklopná, délky 834 mm</t>
  </si>
  <si>
    <t>474078852</t>
  </si>
  <si>
    <t>194</t>
  </si>
  <si>
    <t>725291706.1</t>
  </si>
  <si>
    <t>Doplňky zařízení koupelen a záchodů nerezová madla rovná, délky 800 mm - pevné k umyvadlu</t>
  </si>
  <si>
    <t>1568014368</t>
  </si>
  <si>
    <t>195</t>
  </si>
  <si>
    <t>725291706.2</t>
  </si>
  <si>
    <t>Doplňky zařízení koupelen a záchodů nerezová madla rovná, délky 800 mm - ke dveřím</t>
  </si>
  <si>
    <t>-706563343</t>
  </si>
  <si>
    <t>196</t>
  </si>
  <si>
    <t>725291708.3</t>
  </si>
  <si>
    <t>Doplňky zařízení koupelen a záchodů - osoušeč rukou nerez</t>
  </si>
  <si>
    <t>-963853490</t>
  </si>
  <si>
    <t>197</t>
  </si>
  <si>
    <t>998725201</t>
  </si>
  <si>
    <t>Přesun hmot pro zařizovací předměty stanovený procentní sazbou (%) z ceny vodorovná dopravní vzdálenost do 50 m v objektech výšky do 6 m</t>
  </si>
  <si>
    <t>-1286772030</t>
  </si>
  <si>
    <t>731</t>
  </si>
  <si>
    <t>Ústřední vytápění - kotelny</t>
  </si>
  <si>
    <t>198</t>
  </si>
  <si>
    <t>731244115</t>
  </si>
  <si>
    <t>Kotle ocelové teplovodní plynové závěsné kondenzační pro vytápění 9,7-48,7 kW</t>
  </si>
  <si>
    <t>215182688</t>
  </si>
  <si>
    <t>199</t>
  </si>
  <si>
    <t>R731 009</t>
  </si>
  <si>
    <t>ekvitermní regulace</t>
  </si>
  <si>
    <t>ks</t>
  </si>
  <si>
    <t>-703348202</t>
  </si>
  <si>
    <t>200</t>
  </si>
  <si>
    <t>R731 0092</t>
  </si>
  <si>
    <t>odkouření - základní propojovací sada pro 2 kotle prům. 130 mm - kaskádové odkouření</t>
  </si>
  <si>
    <t>-1031300364</t>
  </si>
  <si>
    <t>201</t>
  </si>
  <si>
    <t>R731 0093</t>
  </si>
  <si>
    <t>odkouření -  připojovací sada pro komín</t>
  </si>
  <si>
    <t>-763245067</t>
  </si>
  <si>
    <t>202</t>
  </si>
  <si>
    <t>R731 0094</t>
  </si>
  <si>
    <t>odkouření -  prodlužovací kus o prům. 130 mm, dl. 1 m</t>
  </si>
  <si>
    <t>1062876899</t>
  </si>
  <si>
    <t>203</t>
  </si>
  <si>
    <t>R 731 R</t>
  </si>
  <si>
    <t>Revize odkouření, revize kotle a otopné soustavy</t>
  </si>
  <si>
    <t>-1711832440</t>
  </si>
  <si>
    <t>204</t>
  </si>
  <si>
    <t>998731201</t>
  </si>
  <si>
    <t>Přesun hmot pro kotelny stanovený procentní sazbou (%) z ceny vodorovná dopravní vzdálenost do 50 m v objektech výšky do 6 m</t>
  </si>
  <si>
    <t>677519645</t>
  </si>
  <si>
    <t>732</t>
  </si>
  <si>
    <t>Ústřední vytápění - strojovny</t>
  </si>
  <si>
    <t>205</t>
  </si>
  <si>
    <t>732331617</t>
  </si>
  <si>
    <t>Nádoby expanzní tlakové s membránou bez pojistného ventilu se závitovým připojením PN 0,6 o objemu 80 l</t>
  </si>
  <si>
    <t>-1520788300</t>
  </si>
  <si>
    <t>206</t>
  </si>
  <si>
    <t>735511299</t>
  </si>
  <si>
    <t>Kompaktní rozdělovač-sběrač pro 3 samostatné větve</t>
  </si>
  <si>
    <t>1724600079</t>
  </si>
  <si>
    <t>207</t>
  </si>
  <si>
    <t>732113103</t>
  </si>
  <si>
    <t>Rozdělovače a sběrače hydraulické vyrovnávače dynamických tlaků přírubové PN 6 (průtok Q m3/h) DN 65 (8 m3/h) - anuloid</t>
  </si>
  <si>
    <t>-2120431739</t>
  </si>
  <si>
    <t>208</t>
  </si>
  <si>
    <t>998732201</t>
  </si>
  <si>
    <t>Přesun hmot pro strojovny stanovený procentní sazbou (%) z ceny vodorovná dopravní vzdálenost do 50 m v objektech výšky do 6 m</t>
  </si>
  <si>
    <t>-1160717951</t>
  </si>
  <si>
    <t>733</t>
  </si>
  <si>
    <t>Ústřední vytápění - potrubí</t>
  </si>
  <si>
    <t>209</t>
  </si>
  <si>
    <t>733223204</t>
  </si>
  <si>
    <t>Potrubí z trubek měděných tvrdých spojovaných tvrdým pájením Ø 22/1 - odhad délky a profilu potrubí se upřesní dle PD pro realizaci</t>
  </si>
  <si>
    <t>1260005432</t>
  </si>
  <si>
    <t>975/3</t>
  </si>
  <si>
    <t>210</t>
  </si>
  <si>
    <t>733291101</t>
  </si>
  <si>
    <t>Zkoušky těsnosti potrubí z trubek měděných Ø do 35/1,5</t>
  </si>
  <si>
    <t>1637051234</t>
  </si>
  <si>
    <t>211</t>
  </si>
  <si>
    <t>998733201</t>
  </si>
  <si>
    <t>Přesun hmot pro rozvody potrubí stanovený procentní sazbou z ceny vodorovná dopravní vzdálenost do 50 m v objektech výšky do 6 m</t>
  </si>
  <si>
    <t>2130185352</t>
  </si>
  <si>
    <t>734</t>
  </si>
  <si>
    <t>Ústřední vytápění - armatury</t>
  </si>
  <si>
    <t>212</t>
  </si>
  <si>
    <t>734261717</t>
  </si>
  <si>
    <t>Šroubení regulační radiátorové přímé s vypouštěním G 1/2</t>
  </si>
  <si>
    <t>1671412808</t>
  </si>
  <si>
    <t>213</t>
  </si>
  <si>
    <t>734291123</t>
  </si>
  <si>
    <t>Ostatní armatury kohouty plnicí a vypouštěcí PN 10 do 90°C G 1/2</t>
  </si>
  <si>
    <t>-251499789</t>
  </si>
  <si>
    <t>214</t>
  </si>
  <si>
    <t>734292715</t>
  </si>
  <si>
    <t>Ostatní armatury kulové kohouty PN 42 do 185°C přímé vnitřní závit G 1</t>
  </si>
  <si>
    <t>549984337</t>
  </si>
  <si>
    <t>215</t>
  </si>
  <si>
    <t>734292716</t>
  </si>
  <si>
    <t>Ostatní armatury kulové kohouty PN 42 do 185°C přímé vnitřní závit G 1 1/4</t>
  </si>
  <si>
    <t>2106923782</t>
  </si>
  <si>
    <t>216</t>
  </si>
  <si>
    <t>734292719</t>
  </si>
  <si>
    <t>Ostatní armatury kulové kohouty PN 42 do 185°C přímé vnitřní závit G 2 1/2</t>
  </si>
  <si>
    <t>-839290296</t>
  </si>
  <si>
    <t>217</t>
  </si>
  <si>
    <t>734292814</t>
  </si>
  <si>
    <t>Ostatní armatury kulové kohouty PN 42 do 185°C plnoprůtokové vnitřní závit těžká řada G 3/4</t>
  </si>
  <si>
    <t>2055189552</t>
  </si>
  <si>
    <t>218</t>
  </si>
  <si>
    <t>734211120</t>
  </si>
  <si>
    <t>Ventily odvzdušňovací závitové automatické PN 14 do 120°C G 1/2</t>
  </si>
  <si>
    <t>1907550962</t>
  </si>
  <si>
    <t>219</t>
  </si>
  <si>
    <t>734221682</t>
  </si>
  <si>
    <t>Ventily regulační závitové hlavice termostatické, pro ovládání ventilů PN 10 do 110°C kapalinové otopných těles VK</t>
  </si>
  <si>
    <t>669067796</t>
  </si>
  <si>
    <t>220</t>
  </si>
  <si>
    <t>734222812</t>
  </si>
  <si>
    <t>Ventily regulační závitové termostatické, s hlavicí ručního ovládání PN 16 do 110°C přímé chromované G 1/2</t>
  </si>
  <si>
    <t>745553850</t>
  </si>
  <si>
    <t>221</t>
  </si>
  <si>
    <t>R734231691</t>
  </si>
  <si>
    <t>Termoventil ESBE TV 25-60°C</t>
  </si>
  <si>
    <t>695618292</t>
  </si>
  <si>
    <t>222</t>
  </si>
  <si>
    <t>734242414</t>
  </si>
  <si>
    <t>Ventily zpětné závitové PN 16 do 110°C přímé G 1</t>
  </si>
  <si>
    <t>1930518383</t>
  </si>
  <si>
    <t>223</t>
  </si>
  <si>
    <t>734242415</t>
  </si>
  <si>
    <t>Ventily zpětné závitové PN 16 do 110°C přímé G 5/4</t>
  </si>
  <si>
    <t>-1946272706</t>
  </si>
  <si>
    <t>224</t>
  </si>
  <si>
    <t>998734201</t>
  </si>
  <si>
    <t>Přesun hmot pro armatury stanovený procentní sazbou (%) z ceny vodorovná dopravní vzdálenost do 50 m v objektech výšky do 6 m</t>
  </si>
  <si>
    <t>1148857178</t>
  </si>
  <si>
    <t>735</t>
  </si>
  <si>
    <t>Ústřední vytápění - otopná tělesa</t>
  </si>
  <si>
    <t>225</t>
  </si>
  <si>
    <t>R762 9001</t>
  </si>
  <si>
    <t>Demontáž a odvoz stávajících akumulačních otopných těles</t>
  </si>
  <si>
    <t>-305384053</t>
  </si>
  <si>
    <t>226</t>
  </si>
  <si>
    <t>735152252</t>
  </si>
  <si>
    <t>Otopná tělesa panelová VK jednodesková PN 1,0 MPa, T do 110°C s jednou přídavnou přestupní plochou výšky tělesa 500 mm stavební délky / výkonu 500 mm / 429 W</t>
  </si>
  <si>
    <t>1459355012</t>
  </si>
  <si>
    <t>Výkres č. C1.16 - Půdorys přízemí - 1.NP/Dispozice vytápění - 1.etapa</t>
  </si>
  <si>
    <t>227</t>
  </si>
  <si>
    <t>735152472</t>
  </si>
  <si>
    <t>Otopná tělesa panelová VK dvoudesková PN 1,0 MPa, T do 110°C s jednou přídavnou přestupní plochou výšky tělesa 600 mm stavební délky / výkonu 500 mm / 644 W</t>
  </si>
  <si>
    <t>1109072734</t>
  </si>
  <si>
    <t>228</t>
  </si>
  <si>
    <t>735152474</t>
  </si>
  <si>
    <t>Otopná tělesa panelová VK dvoudesková PN 1,0 MPa, T do 110°C s jednou přídavnou přestupní plochou výšky tělesa 600 mm stavební délky / výkonu 700 mm / 902 W</t>
  </si>
  <si>
    <t>-737408553</t>
  </si>
  <si>
    <t>229</t>
  </si>
  <si>
    <t>735152478</t>
  </si>
  <si>
    <t>Otopná tělesa panelová VK dvoudesková PN 1,0 MPa, T do 110°C s jednou přídavnou přestupní plochou výšky tělesa 600 mm stavební délky / výkonu 1100 mm / 1417 W</t>
  </si>
  <si>
    <t>16590449</t>
  </si>
  <si>
    <t>230</t>
  </si>
  <si>
    <t>735152483</t>
  </si>
  <si>
    <t>Otopná tělesa panelová VK dvoudesková PN 1,0 MPa, T do 110°C s jednou přídavnou přestupní plochou výšky tělesa 600 mm stavební délky / výkonu 2000 mm / 2579 W</t>
  </si>
  <si>
    <t>564126651</t>
  </si>
  <si>
    <t>231</t>
  </si>
  <si>
    <t>735152497</t>
  </si>
  <si>
    <t>Otopná tělesa panelová VK dvoudesková PN 1,0 MPa, T do 110°C s jednou přídavnou přestupní plochou výšky tělesa 900 mm stavební délky / výkonu 1000 mm / 1754 W</t>
  </si>
  <si>
    <t>-1659562573</t>
  </si>
  <si>
    <t>232</t>
  </si>
  <si>
    <t>735152518</t>
  </si>
  <si>
    <t>Otopná tělesa panelová VK dvoudesková PN 1,0 MPa, T do 110°C se dvěma přídavnými přestupními plochami výšky tělesa 300 mm stavební délky / výkonu 1100 mm / 1063 W</t>
  </si>
  <si>
    <t>2052406490</t>
  </si>
  <si>
    <t>233</t>
  </si>
  <si>
    <t>735152519</t>
  </si>
  <si>
    <t>Otopná tělesa panelová VK dvoudesková PN 1,0 MPa, T do 110°C se dvěma přídavnými přestupními plochami výšky tělesa 300 mm stavební délky / výkonu 1200 mm / 1159 W</t>
  </si>
  <si>
    <t>1121084407</t>
  </si>
  <si>
    <t>234</t>
  </si>
  <si>
    <t>735152599</t>
  </si>
  <si>
    <t>Otopná tělesa panelová VK dvoudesková PN 1,0 MPa, T do 110°C se dvěma přídavnými přestupními plochami výšky tělesa 900 mm stavební délky / výkonu 1200 mm / 2776 W</t>
  </si>
  <si>
    <t>-201194518</t>
  </si>
  <si>
    <t>235</t>
  </si>
  <si>
    <t>735152694</t>
  </si>
  <si>
    <t>Otopná tělesa panelová VK třídesková PN 1,0 MPa, T do 110°C se třemi přídavnými přestupními plochami výšky tělesa 900 mm stavební délky / výkonu 700 mm / 2330 W</t>
  </si>
  <si>
    <t>-723109488</t>
  </si>
  <si>
    <t>236</t>
  </si>
  <si>
    <t>735152698</t>
  </si>
  <si>
    <t>Otopná tělesa panelová VK třídesková PN 1,0 MPa, T do 110°C se třemi přídavnými přestupními plochami výšky tělesa 900 mm stavební délky / výkonu 1100 mm / 3661 W</t>
  </si>
  <si>
    <t>-1277123449</t>
  </si>
  <si>
    <t>237</t>
  </si>
  <si>
    <t>R735419001</t>
  </si>
  <si>
    <t>Podlahový konvektor typ FAC U25-12,L=2500mm,s pružnou mřížkou vč. škrtícího šroubení,uzavíracího a odvzdušňovacího ventilu</t>
  </si>
  <si>
    <t>-1854778120</t>
  </si>
  <si>
    <t>238</t>
  </si>
  <si>
    <t>998735201</t>
  </si>
  <si>
    <t>Přesun hmot pro otopná tělesa stanovený procentní sazbou (%) z ceny vodorovná dopravní vzdálenost do 50 m v objektech výšky do 6 m</t>
  </si>
  <si>
    <t>-25693591</t>
  </si>
  <si>
    <t>741</t>
  </si>
  <si>
    <t>Elektroinstalace - silnoproud</t>
  </si>
  <si>
    <t>239</t>
  </si>
  <si>
    <t>R 741 DEM</t>
  </si>
  <si>
    <t>Demontáže elektro - rozvody, zařízení, svítidla</t>
  </si>
  <si>
    <t>1052660226</t>
  </si>
  <si>
    <t>240</t>
  </si>
  <si>
    <t>741210002</t>
  </si>
  <si>
    <t>Montáž rozvodnic oceloplechových nebo plastových bez zapojení vodičů běžných, hmotnosti do 50 kg - RS1</t>
  </si>
  <si>
    <t>1372862507</t>
  </si>
  <si>
    <t>241</t>
  </si>
  <si>
    <t>357R357 9001</t>
  </si>
  <si>
    <t>rozvaděč  RS1  - odhad ceny</t>
  </si>
  <si>
    <t>-1125981470</t>
  </si>
  <si>
    <t>242</t>
  </si>
  <si>
    <t>741210121</t>
  </si>
  <si>
    <t>Montáž rozváděčů litinových, hliníkových nebo plastových bez zapojení vodičů skříněk hmotnosti do 10 kg</t>
  </si>
  <si>
    <t>-1803763936</t>
  </si>
  <si>
    <t>243</t>
  </si>
  <si>
    <t>357118091</t>
  </si>
  <si>
    <t>zásuvková skříň SR301/PVS1    9 x 400 A</t>
  </si>
  <si>
    <t>-1447866374</t>
  </si>
  <si>
    <t>244</t>
  </si>
  <si>
    <t>741122601</t>
  </si>
  <si>
    <t>Montáž kabelů měděných bez ukončení uložených pevně plných kulatých nebo bezhalogenových (CYKY) počtu a průřezu žil 2x1,5 až 6 mm2</t>
  </si>
  <si>
    <t>-598116989</t>
  </si>
  <si>
    <t>90"odhad - CYKY-O 2x1,5"</t>
  </si>
  <si>
    <t>245</t>
  </si>
  <si>
    <t>34111005</t>
  </si>
  <si>
    <t>kabel silový s Cu jádrem 1 kV 2x1,5mm2</t>
  </si>
  <si>
    <t>-1730777230</t>
  </si>
  <si>
    <t>246</t>
  </si>
  <si>
    <t>741122611</t>
  </si>
  <si>
    <t>Montáž kabelů měděných bez ukončení uložených pevně plných kulatých nebo bezhalogenových (CYKY) počtu a průřezu žil 3x1,5 až 6 mm2</t>
  </si>
  <si>
    <t>-1151799594</t>
  </si>
  <si>
    <t>280"odhad - CYKY-J 3x1,5"</t>
  </si>
  <si>
    <t>450"odhad - CYKY-J 3x2,5"</t>
  </si>
  <si>
    <t>80"odhad - CYKY-O 3x1,5</t>
  </si>
  <si>
    <t>247</t>
  </si>
  <si>
    <t>34111030</t>
  </si>
  <si>
    <t>kabel silový s Cu jádrem 1 kV 3x1,5mm2</t>
  </si>
  <si>
    <t>-1133993384</t>
  </si>
  <si>
    <t>248</t>
  </si>
  <si>
    <t>34111036</t>
  </si>
  <si>
    <t>kabel silový s Cu jádrem 1 kV 3x2,5mm2</t>
  </si>
  <si>
    <t>-1566299807</t>
  </si>
  <si>
    <t>249</t>
  </si>
  <si>
    <t>34111041</t>
  </si>
  <si>
    <t>276995623</t>
  </si>
  <si>
    <t>250</t>
  </si>
  <si>
    <t>741122623</t>
  </si>
  <si>
    <t>Montáž kabelů měděných bez ukončení uložených pevně plných kulatých nebo bezhalogenových (CYKY) počtu a průřezu žil 4x10 mm2</t>
  </si>
  <si>
    <t>262233634</t>
  </si>
  <si>
    <t>100"odhad - CYKY-J 4x10"</t>
  </si>
  <si>
    <t>251</t>
  </si>
  <si>
    <t>34111076</t>
  </si>
  <si>
    <t>kabel silový s Cu jádrem 1 kV 4x10mm2</t>
  </si>
  <si>
    <t>-1844716313</t>
  </si>
  <si>
    <t>252</t>
  </si>
  <si>
    <t>741122642</t>
  </si>
  <si>
    <t>Montáž kabelů měděných bez ukončení uložených pevně plných kulatých nebo bezhalogenových (CYKY) počtu a průřezu žil 5x4 až 6 mm2</t>
  </si>
  <si>
    <t>-2133754267</t>
  </si>
  <si>
    <t>100"odhad - CYKY-J 5x4"</t>
  </si>
  <si>
    <t>253</t>
  </si>
  <si>
    <t>34111098</t>
  </si>
  <si>
    <t>kabel silový s Cu jádrem 1 kV 5x4mm2</t>
  </si>
  <si>
    <t>395960261</t>
  </si>
  <si>
    <t>254</t>
  </si>
  <si>
    <t>741310001</t>
  </si>
  <si>
    <t>Montáž spínačů jedno nebo dvoupólových nástěnných se zapojením vodičů, pro prostředí normální vypínačů, řazení 1-jednopólových</t>
  </si>
  <si>
    <t>345864900</t>
  </si>
  <si>
    <t>255</t>
  </si>
  <si>
    <t>34535400</t>
  </si>
  <si>
    <t>přístroj spínače jednopólového 10A 3558-A01340</t>
  </si>
  <si>
    <t>-464403401</t>
  </si>
  <si>
    <t>256</t>
  </si>
  <si>
    <t>741310021</t>
  </si>
  <si>
    <t>Montáž spínačů jedno nebo dvoupólových nástěnných se zapojením vodičů, pro prostředí normální přepínačů, řazení 5-sériových</t>
  </si>
  <si>
    <t>-1357969617</t>
  </si>
  <si>
    <t>257</t>
  </si>
  <si>
    <t>34535405</t>
  </si>
  <si>
    <t>přístroj přepínače sériového 10A 3558-A05340</t>
  </si>
  <si>
    <t>457131618</t>
  </si>
  <si>
    <t>258</t>
  </si>
  <si>
    <t>741310022</t>
  </si>
  <si>
    <t>Montáž spínačů jedno nebo dvoupólových nástěnných se zapojením vodičů, pro prostředí normální přepínačů, řazení 6-střídavých</t>
  </si>
  <si>
    <t>-949235162</t>
  </si>
  <si>
    <t>259</t>
  </si>
  <si>
    <t>34535406</t>
  </si>
  <si>
    <t>přístroj přepínače střídavého 10A 3558-A06340</t>
  </si>
  <si>
    <t>-805754069</t>
  </si>
  <si>
    <t>260</t>
  </si>
  <si>
    <t>741310025</t>
  </si>
  <si>
    <t>Montáž spínačů jedno nebo dvoupólových nástěnných se zapojením vodičů, pro prostředí normální přepínačů, řazení 7-křížových</t>
  </si>
  <si>
    <t>723908511</t>
  </si>
  <si>
    <t>261</t>
  </si>
  <si>
    <t>34535407</t>
  </si>
  <si>
    <t>přístroj přepínače křížového 10A 3558-A07340</t>
  </si>
  <si>
    <t>-1588170997</t>
  </si>
  <si>
    <t>262</t>
  </si>
  <si>
    <t>741310024</t>
  </si>
  <si>
    <t>Montáž spínačů jedno nebo dvoupólových nástěnných se zapojením vodičů, pro prostředí normální přepínačů, řazení 6+6 dvojitých střídavých</t>
  </si>
  <si>
    <t>763457762</t>
  </si>
  <si>
    <t>263</t>
  </si>
  <si>
    <t>34535425</t>
  </si>
  <si>
    <t>přístroj přepínače dvojitého střídavého 10A 3558-A52340</t>
  </si>
  <si>
    <t>1286598991</t>
  </si>
  <si>
    <t>264</t>
  </si>
  <si>
    <t>741313001</t>
  </si>
  <si>
    <t>Montáž zásuvek domovních se zapojením vodičů bezšroubové připojení polozapuštěných nebo zapuštěných 10/16 A, provedení 2P + PE</t>
  </si>
  <si>
    <t>-1240988796</t>
  </si>
  <si>
    <t>265</t>
  </si>
  <si>
    <t>34555100</t>
  </si>
  <si>
    <t>zásuvka 1násobná 16A 3553-01289 bílá</t>
  </si>
  <si>
    <t>-1021653936</t>
  </si>
  <si>
    <t>266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</si>
  <si>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</si>
  <si>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</si>
  <si>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-226817377</t>
  </si>
  <si>
    <t>267</t>
  </si>
  <si>
    <t>.5512GC0234901</t>
  </si>
  <si>
    <t>zásuvka s přepěťovou ochranou bílá 5599A-A02357 B</t>
  </si>
  <si>
    <t>755265459</t>
  </si>
  <si>
    <t>268</t>
  </si>
  <si>
    <t>741313051</t>
  </si>
  <si>
    <t>Montáž zásuvek domovních se zapojením vodičů šroubové připojení nástěnných do 25 A, provedení 3P + PE</t>
  </si>
  <si>
    <t>2115481698</t>
  </si>
  <si>
    <t>269</t>
  </si>
  <si>
    <t>35811077</t>
  </si>
  <si>
    <t>zásuvka nepropustná nástěnná 16A 220 V 3pólová</t>
  </si>
  <si>
    <t>-443258833</t>
  </si>
  <si>
    <t>270</t>
  </si>
  <si>
    <t>210220120</t>
  </si>
  <si>
    <t xml:space="preserve">Montáž svorek uzemnění </t>
  </si>
  <si>
    <t>-994033255</t>
  </si>
  <si>
    <t>271</t>
  </si>
  <si>
    <t>35441895</t>
  </si>
  <si>
    <t>svorka připojovací k připojení kovových částí</t>
  </si>
  <si>
    <t>1274944381</t>
  </si>
  <si>
    <t>272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</si>
  <si>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</si>
  <si>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</si>
  <si>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-999121260</t>
  </si>
  <si>
    <t>273</t>
  </si>
  <si>
    <t>34140842</t>
  </si>
  <si>
    <t>vodič izolovaný s Cu jádrem 4mm2 - zelonožlutý</t>
  </si>
  <si>
    <t>-215574501</t>
  </si>
  <si>
    <t>78,2608695652174*1,15 'Přepočtené koeficientem množství</t>
  </si>
  <si>
    <t>274</t>
  </si>
  <si>
    <t>741370031_1</t>
  </si>
  <si>
    <t>Montáž svítidel žárovkových se zapojením vodičů bytových nebo společenských místností nástěnných přisazených 1 zdroj bez skla</t>
  </si>
  <si>
    <t>-548927711</t>
  </si>
  <si>
    <t>275</t>
  </si>
  <si>
    <t>34812901</t>
  </si>
  <si>
    <t>venkovní nástěnné LED svítidlo antracit /11,5W, IP65</t>
  </si>
  <si>
    <t>1690130619</t>
  </si>
  <si>
    <t>276</t>
  </si>
  <si>
    <t>741372061</t>
  </si>
  <si>
    <t>Montáž svítidel LED se zapojením vodičů bytových nebo společenských místností přisazených stropních , obsahu do 0,09 m2</t>
  </si>
  <si>
    <t>-440708141</t>
  </si>
  <si>
    <t>277</t>
  </si>
  <si>
    <t>34821901</t>
  </si>
  <si>
    <t>Kruhové přisazené LED svítidlo s plastovým krytem - 6x12 LED, 4000 K, kryt opál PMMA, IP44, prům. 375mm, 700mA</t>
  </si>
  <si>
    <t>1298645410</t>
  </si>
  <si>
    <t>278</t>
  </si>
  <si>
    <t>34821902</t>
  </si>
  <si>
    <t>Kruhové přisazené LED svítidlo s plastovým krytem - 3x12 LED, 4000 K, kryt opál PMMA, IP44, prům. 285mm, 350mA</t>
  </si>
  <si>
    <t>1176238124</t>
  </si>
  <si>
    <t>279</t>
  </si>
  <si>
    <t>741370034_2</t>
  </si>
  <si>
    <t>Montáž nouzových přisazených akumulátorových protipanických LED svítidel</t>
  </si>
  <si>
    <t>-525999958</t>
  </si>
  <si>
    <t>280</t>
  </si>
  <si>
    <t>34838101_2</t>
  </si>
  <si>
    <t>nouzové akumulátorové přisazené, univerzální optika, 3W LED 350 LM, stále svítící při výpadku, bílé, protipanické LED svítidlo, IP41</t>
  </si>
  <si>
    <t>1411631175</t>
  </si>
  <si>
    <t>281</t>
  </si>
  <si>
    <t>741372112</t>
  </si>
  <si>
    <t>Montáž svítidel LED se zapojením vodičů bytových nebo společenských místností vestavných podhledových čtvercových nebo obdélníkových, obsahu přes 0,09 do 0,36 m2</t>
  </si>
  <si>
    <t>-1482384921</t>
  </si>
  <si>
    <t>282</t>
  </si>
  <si>
    <t>34821903</t>
  </si>
  <si>
    <t>panelové stropní přisazené LED svítidlo bílé, 2x LED , 1200mm, opál, LED 840, NONSELV 350mA, IP40, 38W, 4400 lm, rozměr 1210x240/52mm</t>
  </si>
  <si>
    <t>-441653584</t>
  </si>
  <si>
    <t>283</t>
  </si>
  <si>
    <t>741 9001</t>
  </si>
  <si>
    <t>Montáž a připojení osoušeče rukou</t>
  </si>
  <si>
    <t>-1801667810</t>
  </si>
  <si>
    <t>284</t>
  </si>
  <si>
    <t>SNL.SLO02E</t>
  </si>
  <si>
    <t>Nerezový bezdotykový osoušeč rukou</t>
  </si>
  <si>
    <t>-391480313</t>
  </si>
  <si>
    <t>285</t>
  </si>
  <si>
    <t>Pol47</t>
  </si>
  <si>
    <t>podružný materiál 3%</t>
  </si>
  <si>
    <t>-612075017</t>
  </si>
  <si>
    <t>286</t>
  </si>
  <si>
    <t>01</t>
  </si>
  <si>
    <t>Zednické přípomoce - rýhy, výseky, prostupy, niky pro rozvaděče</t>
  </si>
  <si>
    <t>-1471269367</t>
  </si>
  <si>
    <t>287</t>
  </si>
  <si>
    <t>03_TP</t>
  </si>
  <si>
    <t>Technické práce</t>
  </si>
  <si>
    <t>-1214598205</t>
  </si>
  <si>
    <t>288</t>
  </si>
  <si>
    <t>04_R</t>
  </si>
  <si>
    <t>Výchozí revize elektro</t>
  </si>
  <si>
    <t>482821087</t>
  </si>
  <si>
    <t>289</t>
  </si>
  <si>
    <t>05_PPV</t>
  </si>
  <si>
    <t>PPV z montáže</t>
  </si>
  <si>
    <t>-1085399952</t>
  </si>
  <si>
    <t>290</t>
  </si>
  <si>
    <t>06_GZS</t>
  </si>
  <si>
    <t>GZS a doprava z montáže</t>
  </si>
  <si>
    <t>-1708844080</t>
  </si>
  <si>
    <t>291</t>
  </si>
  <si>
    <t>07_Př</t>
  </si>
  <si>
    <t>Přesun z materiálu vč. dodávek</t>
  </si>
  <si>
    <t>1589458238</t>
  </si>
  <si>
    <t>292</t>
  </si>
  <si>
    <t>08_KČ</t>
  </si>
  <si>
    <t>Konzultace, koordinace, dozor</t>
  </si>
  <si>
    <t>-1847449676</t>
  </si>
  <si>
    <t>293</t>
  </si>
  <si>
    <t>09</t>
  </si>
  <si>
    <t>Dokumentace skutečného stavu</t>
  </si>
  <si>
    <t>1752442125</t>
  </si>
  <si>
    <t>742</t>
  </si>
  <si>
    <t>Elektroinstalace - slaboproud</t>
  </si>
  <si>
    <t>294</t>
  </si>
  <si>
    <t>742 9001</t>
  </si>
  <si>
    <t>Upřesnění rozsahu slaboproudých rozvodů na jednotlivá podlaží-řešení pro jednotlivá podlaží-projekt pro realizované 1.NP</t>
  </si>
  <si>
    <t>-1019426540</t>
  </si>
  <si>
    <t>Poznámka k položce:
V objektu by měly být řešeny níže uvedené slaboproudé rozvody dle požadavků investora :
- rozvody počítačové sítě
- rozvody telefonní sítě
- elektronická zabezpečovací signalizace /EZS/
- elektronická požární signalizace /EPS/
- rozvody společné televizní antény /STA/
V rámci 1. etapy prací bude provedeno upřesnění skutečného rozsahu dle požadavků pro jednotlivá podlaží objektu. Bude stanovena zákaldní koncepce řešení na jejíž základě budou vytrasovány vedení a v rámci 1.NP se počítá pouze s provedením přípravy pro kabeláž /chráničky, krabice atp./. Vlastní technologické osazení ústředny, datových rozvaděčů, koncových a ovládacích prvků, jejich propojení a zprovoznění bude předmětem realizace následných etap.</t>
  </si>
  <si>
    <t>295</t>
  </si>
  <si>
    <t>742 9002</t>
  </si>
  <si>
    <t>Provedení přípravy pro kabeláž/chráničky, krabice v 1.NP pro rozvody počítačové sítě, rozvody telefonní sítě, EZS, EPS ve 2.NP dle požadavku investora (dle PBŘ nemusí být instalována), STA</t>
  </si>
  <si>
    <t>kpl-odha</t>
  </si>
  <si>
    <t>71166943</t>
  </si>
  <si>
    <t>Poznámka k položce:
Vlastní technologické osazení ústředny, datových rozvaděčů, koncových a ovládacích prvků, jejich propojení a zprovoznění bude předmětem realizace následných etap</t>
  </si>
  <si>
    <t>762</t>
  </si>
  <si>
    <t>Konstrukce tesařské</t>
  </si>
  <si>
    <t>296</t>
  </si>
  <si>
    <t>762811811</t>
  </si>
  <si>
    <t>Demontáž záklopů stropů vrchních a zapuštěných z hrubých prken, tl. do 32 mm</t>
  </si>
  <si>
    <t>-663890633</t>
  </si>
  <si>
    <t>2,62*7,65+1,6*0,35+7,85*1,97+1,46*4,5+1,6*0,75+1,27*4,8+0,5*1+0,3*1+1,8*1,1+1,46*(2,6*2+3,58)"1.01-vstup a chodba+M1.02"</t>
  </si>
  <si>
    <t>odpočet stropů s klenbami</t>
  </si>
  <si>
    <t>763</t>
  </si>
  <si>
    <t>Konstrukce suché výstavby</t>
  </si>
  <si>
    <t>297</t>
  </si>
  <si>
    <t>763111811</t>
  </si>
  <si>
    <t>Demontáž příček ze sádrokartonových desek s nosnou konstrukcí z ocelových profilů jednoduchých, opláštění jednoduché</t>
  </si>
  <si>
    <t>198685891</t>
  </si>
  <si>
    <t>3,3*(6,8+3,56)-2*0,9*1,97"příčky v expedici"</t>
  </si>
  <si>
    <t>298</t>
  </si>
  <si>
    <t>763131412</t>
  </si>
  <si>
    <t>Podhled ze sádrokartonových desek dvouvrstvá zavěšená spodní konstrukce z ocelových profilů CD, UD jednoduše opláštěná deskou standardní A, tl. 12,5 mm, TI tl. 100 mm</t>
  </si>
  <si>
    <t>1477616266</t>
  </si>
  <si>
    <t>299</t>
  </si>
  <si>
    <t>595912310</t>
  </si>
  <si>
    <t>příplatek za rozdíl ceny - deska stavební sádrokartonová impregnovaná  12,5 1250 x 12,5 x 2500 mm</t>
  </si>
  <si>
    <t>CS ÚRS 2014 01</t>
  </si>
  <si>
    <t>-1132909523</t>
  </si>
  <si>
    <t>2,3*3"1.10"</t>
  </si>
  <si>
    <t>1,8*1,82+2,4*0,9"1.11"</t>
  </si>
  <si>
    <t>300</t>
  </si>
  <si>
    <t>763131713</t>
  </si>
  <si>
    <t>Podhled ze sádrokartonových desek ostatní práce a konstrukce na podhledech ze sádrokartonových desek napojení na obvodové konstrukce profilem</t>
  </si>
  <si>
    <t>113822524</t>
  </si>
  <si>
    <t>2,32+6,8*2+0,3*4+0,15*4+1,8*2+1,08*2+1,46+4,5*2"1.01-vstup a chodba+M1.02"</t>
  </si>
  <si>
    <t>2*(8,65+6,8)"1.03"</t>
  </si>
  <si>
    <t>2*(7,82+6,13)"1.04"</t>
  </si>
  <si>
    <t>2*(7,83+6,8)"1.05"</t>
  </si>
  <si>
    <t>2*(4,8+2,63)"1.06"</t>
  </si>
  <si>
    <t>2*(1,21+1,7)"M1.08"</t>
  </si>
  <si>
    <t>2,1+2*2+1,86+3*2+1,3*2"1.10"</t>
  </si>
  <si>
    <t>(1,82+1,8)*2+(2,4+0,9)*2"1.11"</t>
  </si>
  <si>
    <t>301</t>
  </si>
  <si>
    <t>763131714</t>
  </si>
  <si>
    <t>Podhled ze sádrokartonových desek ostatní práce a konstrukce na podhledech ze sádrokartonových desek základní penetrační nátěr</t>
  </si>
  <si>
    <t>-919348022</t>
  </si>
  <si>
    <t>302</t>
  </si>
  <si>
    <t>763131751</t>
  </si>
  <si>
    <t>Podhled ze sádrokartonových desek ostatní práce a konstrukce na podhledech ze sádrokartonových desek montáž parotěsné zábrany</t>
  </si>
  <si>
    <t>-1374286545</t>
  </si>
  <si>
    <t>303</t>
  </si>
  <si>
    <t>28329274</t>
  </si>
  <si>
    <t>fólie PE vyztužená pro parotěsnou vrstvu (reakce na oheň - třída E) 110g/m2</t>
  </si>
  <si>
    <t>-275445093</t>
  </si>
  <si>
    <t>244,516*1,1 'Přepočtené koeficientem množství</t>
  </si>
  <si>
    <t>304</t>
  </si>
  <si>
    <t>763131752</t>
  </si>
  <si>
    <t>Podhled ze sádrokartonových desek ostatní práce a konstrukce na podhledech ze sádrokartonových desek montáž jedné vrstvy tepelné izolace</t>
  </si>
  <si>
    <t>-80677016</t>
  </si>
  <si>
    <t>Výkres č. C1.12 - Příčné řezy A-A,B-B,C-C skladba S1</t>
  </si>
  <si>
    <t>doplnění do tl. 200mm</t>
  </si>
  <si>
    <t>244,516</t>
  </si>
  <si>
    <t>305</t>
  </si>
  <si>
    <t>63150849</t>
  </si>
  <si>
    <t>pás tepelně izolační pro všechny druhy nezatížených izolací  λ=0,038-0,039 tl 100mm</t>
  </si>
  <si>
    <t>-355482521</t>
  </si>
  <si>
    <t>244,516*1,02 'Přepočtené koeficientem množství</t>
  </si>
  <si>
    <t>306</t>
  </si>
  <si>
    <t>998763200</t>
  </si>
  <si>
    <t>Přesun hmot pro dřevostavby stanovený procentní sazbou (%) z ceny vodorovná dopravní vzdálenost do 50 m v objektech výšky do 6 m</t>
  </si>
  <si>
    <t>-902772269</t>
  </si>
  <si>
    <t>766</t>
  </si>
  <si>
    <t>Konstrukce truhlářské</t>
  </si>
  <si>
    <t>307</t>
  </si>
  <si>
    <t>766660051</t>
  </si>
  <si>
    <t>Montáž dveřních křídel dřevěných nebo plastových otevíravých do ocelové zárubně z masivního dřeva s polodrážkou jednokřídlových, šířky do 800 mm</t>
  </si>
  <si>
    <t>421196540</t>
  </si>
  <si>
    <t>2+1"800"</t>
  </si>
  <si>
    <t>308</t>
  </si>
  <si>
    <t>611601581</t>
  </si>
  <si>
    <t>dveře dřevěné vnitřní profilované plné 1křídlové  60x197cm - atyp truhl.výrobek</t>
  </si>
  <si>
    <t>1727348101</t>
  </si>
  <si>
    <t>309</t>
  </si>
  <si>
    <t>611601881</t>
  </si>
  <si>
    <t>dveře dřevěné vnitřní profilované plné 1křídlové   80x197cm atyp truhl.výrobek</t>
  </si>
  <si>
    <t>-1600881165</t>
  </si>
  <si>
    <t>310</t>
  </si>
  <si>
    <t>766660186</t>
  </si>
  <si>
    <t>Montáž dveřních křídel dřevěných nebo plastových otevíravých do obložkové zárubně protipožárních s olověnou vložkou jednokřídlových, šířky přes 800 mm</t>
  </si>
  <si>
    <t>1270659103</t>
  </si>
  <si>
    <t>311</t>
  </si>
  <si>
    <t>611656020</t>
  </si>
  <si>
    <t>dveře vnitřní požárně odolné, odolnost EI (EW) 30 D3, plné dřevěné profilované, 1křídlové 80 x 197 cm  - atyp truhlářský výrobek</t>
  </si>
  <si>
    <t>-412473848</t>
  </si>
  <si>
    <t>312</t>
  </si>
  <si>
    <t>766660728</t>
  </si>
  <si>
    <t>Montáž dveřních doplňků dveřního kování interiérového zámku</t>
  </si>
  <si>
    <t>-1247141319</t>
  </si>
  <si>
    <t>313</t>
  </si>
  <si>
    <t>54964110</t>
  </si>
  <si>
    <t>vložka zámková cylindrická oboustranná</t>
  </si>
  <si>
    <t>986441881</t>
  </si>
  <si>
    <t>314</t>
  </si>
  <si>
    <t>766660729</t>
  </si>
  <si>
    <t>Montáž dveřních doplňků dveřního kování interiérového štítku s klikou</t>
  </si>
  <si>
    <t>1192679593</t>
  </si>
  <si>
    <t>315</t>
  </si>
  <si>
    <t>549136509</t>
  </si>
  <si>
    <t>klikaxklika nebo klikaXWC    - lehké slitiny,matné,mosaz  (do ceny, upřesní investor)</t>
  </si>
  <si>
    <t>sada</t>
  </si>
  <si>
    <t>1316215190</t>
  </si>
  <si>
    <t>316</t>
  </si>
  <si>
    <t>766691911</t>
  </si>
  <si>
    <t>Ostatní práce vyvěšení nebo zavěšení křídel s případným uložením a opětovným zavěšením po provedení stavebních změn dřevěných okenních, plochy do 1,5 m2</t>
  </si>
  <si>
    <t>763667168</t>
  </si>
  <si>
    <t>317</t>
  </si>
  <si>
    <t>766691914</t>
  </si>
  <si>
    <t>Ostatní práce vyvěšení nebo zavěšení křídel s případným uložením a opětovným zavěšením po provedení stavebních změn dřevěných dveřních, plochy do 2 m2</t>
  </si>
  <si>
    <t>64066986</t>
  </si>
  <si>
    <t>12"jednokřídlé"</t>
  </si>
  <si>
    <t>6*2"dvoukřídlé"</t>
  </si>
  <si>
    <t>318</t>
  </si>
  <si>
    <t>766660411</t>
  </si>
  <si>
    <t>Montáž dveřních křídel dřevěných nebo plastových vchodových dveří včetně rámu do zdiva jednokřídlových bez nadsvětlíku</t>
  </si>
  <si>
    <t>1316880085</t>
  </si>
  <si>
    <t>1"přízemí do kotelny"</t>
  </si>
  <si>
    <t>319</t>
  </si>
  <si>
    <t>611731910</t>
  </si>
  <si>
    <t>dveře dřevěné vchodové  90x197 cm, plné vč. rámu a kování - atyp truhl výrobek</t>
  </si>
  <si>
    <t>-839937389</t>
  </si>
  <si>
    <t>320</t>
  </si>
  <si>
    <t>766660451</t>
  </si>
  <si>
    <t>Montáž dveřních křídel dřevěných nebo plastových vchodových dveří včetně rámu do zdiva dvoukřídlových bez nadsvětlíku</t>
  </si>
  <si>
    <t>1844124822</t>
  </si>
  <si>
    <t>321</t>
  </si>
  <si>
    <t>611731920</t>
  </si>
  <si>
    <t>dveře dřevěné vchodové 125x197 cm, plné 80+40/197 vč. rámu a kování  - atyp truhl výrobek</t>
  </si>
  <si>
    <t>-1181965047</t>
  </si>
  <si>
    <t>322</t>
  </si>
  <si>
    <t>R766629001</t>
  </si>
  <si>
    <t>Montáž oken dřevěné EURO s rámem do zdiva</t>
  </si>
  <si>
    <t>-67258528</t>
  </si>
  <si>
    <t>323</t>
  </si>
  <si>
    <t>611109002_O6</t>
  </si>
  <si>
    <t>okno dřevěné  EURO otevíravé a výklopné 210x150cm, - dělení dle PD na 3,vnitřní profil,nadsvětlík prosklený, , izolační dvojskla</t>
  </si>
  <si>
    <t>-1258162249</t>
  </si>
  <si>
    <t>324</t>
  </si>
  <si>
    <t>611109003_O5</t>
  </si>
  <si>
    <t>okno dřevěné  EURO otevíravé a výklopné 90x150cm, - dělení dle PD jednokřídlé, izolační dvojskla</t>
  </si>
  <si>
    <t>-252387020</t>
  </si>
  <si>
    <t>325</t>
  </si>
  <si>
    <t>611109003_O4</t>
  </si>
  <si>
    <t>okno dřevěné  EURO otevíravé a výklopné 120x145cm, - dělení dle PD jednokřídlé, izolační dvojskla</t>
  </si>
  <si>
    <t>-2094173509</t>
  </si>
  <si>
    <t>326</t>
  </si>
  <si>
    <t>611109004_O3</t>
  </si>
  <si>
    <t>okno dřevěné  EURO výklopné 90x60cm, izolační dvojskla</t>
  </si>
  <si>
    <t>614318934</t>
  </si>
  <si>
    <t>327</t>
  </si>
  <si>
    <t>611109004_O2</t>
  </si>
  <si>
    <t>okno dřevěné  EURO výklopné 120x60cm, izolační dvojskla</t>
  </si>
  <si>
    <t>358959612</t>
  </si>
  <si>
    <t>328</t>
  </si>
  <si>
    <t>611109006_O1</t>
  </si>
  <si>
    <t>okno dřevěné  EURO výklopné 160x60cm,  izolační dvojskla</t>
  </si>
  <si>
    <t>1806648933</t>
  </si>
  <si>
    <t>329</t>
  </si>
  <si>
    <t>R766629923</t>
  </si>
  <si>
    <t xml:space="preserve">Montáž táhel do oken </t>
  </si>
  <si>
    <t>590277445</t>
  </si>
  <si>
    <t>330</t>
  </si>
  <si>
    <t>R611419001</t>
  </si>
  <si>
    <t>tyč ovládací táhlo pro obsluhu oken s vysokým parapetem</t>
  </si>
  <si>
    <t>-146070108</t>
  </si>
  <si>
    <t>331</t>
  </si>
  <si>
    <t>R766649001, poz.3</t>
  </si>
  <si>
    <t>Montáž a dodávka prosklených dřevěných stěn protipožárních - pevných včetně rámu do zdiva 2480x2750mm, požární odolnost EI 30, izolační dvojsklo</t>
  </si>
  <si>
    <t>1194961042</t>
  </si>
  <si>
    <t>332</t>
  </si>
  <si>
    <t>R766649001, poz.4</t>
  </si>
  <si>
    <t>Montáž a dodávka prosklených dřevěných stěn protipožárních - pevných včetně rámu do zdiva 2400x2750mm, požární odolnost EI 30, izolační dvojsklo</t>
  </si>
  <si>
    <t>-704276715</t>
  </si>
  <si>
    <t>333</t>
  </si>
  <si>
    <t>R766649002, poz.5</t>
  </si>
  <si>
    <t>Montáž a dodávka prosklených stěn protipožárních dřevěných - pevných s otevíravými dveřmi 800/1970mm včetně rámu do zdiva 2120x2750mm, požární odolnost EI 30 DP1, izolační dvojsklo</t>
  </si>
  <si>
    <t>-1881038921</t>
  </si>
  <si>
    <t>334</t>
  </si>
  <si>
    <t>R766649002, poz.6</t>
  </si>
  <si>
    <t>Montáž a dodávka prosklených stěn protipožárních dřevěných - pevných s otevíravými dveřmi 800/1970mm včetně rámu do zdiva 2200x2750mm, požární odolnost EI 30 DP1, izolační dvojsklo</t>
  </si>
  <si>
    <t>1596086887</t>
  </si>
  <si>
    <t>335</t>
  </si>
  <si>
    <t>766694121</t>
  </si>
  <si>
    <t>Montáž ostatních truhlářských konstrukcí parapetních desek dřevěných nebo plastových šířky přes 300 mm, délky do 1000 mm</t>
  </si>
  <si>
    <t>2106856290</t>
  </si>
  <si>
    <t>1,6+1,2*2+0,9*3+1,2+0,9*2+2,1"na nová okna"</t>
  </si>
  <si>
    <t>336</t>
  </si>
  <si>
    <t>R607949001</t>
  </si>
  <si>
    <t>deska parapetní dřevěná masivní vnitřní do hl.550mm</t>
  </si>
  <si>
    <t>-808913663</t>
  </si>
  <si>
    <t>11,8*1,1 'Přepočtené koeficientem množství</t>
  </si>
  <si>
    <t>337</t>
  </si>
  <si>
    <t>998766201</t>
  </si>
  <si>
    <t>Přesun hmot pro konstrukce truhlářské stanovený procentní sazbou (%) z ceny vodorovná dopravní vzdálenost do 50 m v objektech výšky do 6 m</t>
  </si>
  <si>
    <t>708658383</t>
  </si>
  <si>
    <t>767</t>
  </si>
  <si>
    <t>Konstrukce zámečnické</t>
  </si>
  <si>
    <t>338</t>
  </si>
  <si>
    <t>767649191</t>
  </si>
  <si>
    <t>Montáž dveří ocelových doplňků dveří samozavírače hydraulického</t>
  </si>
  <si>
    <t>1214838564</t>
  </si>
  <si>
    <t>339</t>
  </si>
  <si>
    <t>549172650.1.1</t>
  </si>
  <si>
    <t>samozavírač dveří hydraulický bez aretace
dle PBŘ :
na ÚC budou charakteristicky nejméně  C3-50 000 cyklů</t>
  </si>
  <si>
    <t>439974003</t>
  </si>
  <si>
    <t>340</t>
  </si>
  <si>
    <t>998767201</t>
  </si>
  <si>
    <t>Přesun hmot pro zámečnické konstrukce stanovený procentní sazbou (%) z ceny vodorovná dopravní vzdálenost do 50 m v objektech výšky do 6 m</t>
  </si>
  <si>
    <t>1283863452</t>
  </si>
  <si>
    <t>771</t>
  </si>
  <si>
    <t>Podlahy z dlaždic</t>
  </si>
  <si>
    <t>341</t>
  </si>
  <si>
    <t>771111011</t>
  </si>
  <si>
    <t>Příprava podkladu před provedením dlažby vysátí podlah</t>
  </si>
  <si>
    <t>-513430905</t>
  </si>
  <si>
    <t>4,027+73,527</t>
  </si>
  <si>
    <t>342</t>
  </si>
  <si>
    <t>771474114</t>
  </si>
  <si>
    <t>Montáž soklů z dlaždic keramických lepených flexibilním lepidlem rovných, výšky přes 120 do 150 mm</t>
  </si>
  <si>
    <t>-1748026174</t>
  </si>
  <si>
    <t>(2,32+7,65*2+0,3*4+0,15*4+0,35*2+7,85*2+1,97*2+0,75*2+1,46+4,5*2+1,27+4,8*2+0,5*2+0,3*2+1,8*2+1,1*2)+(1,5*2+3,58+0,66)"1.01, mezipod.M1.02"</t>
  </si>
  <si>
    <t>-(1,5+2,12+2,2+2,48+2,4+1,6+0,8*5+1,3)+(0,2*2*4+0,35*2+0,6*2+0,2*2)"odpočet otvorů v M1.01 + přípočet za sokly v ostění"</t>
  </si>
  <si>
    <t>343</t>
  </si>
  <si>
    <t>771575112</t>
  </si>
  <si>
    <t>Montáž podlah z dlaždic keramických lepených disperzním lepidlem hladkých do 9 ks/ m2</t>
  </si>
  <si>
    <t>2078674884</t>
  </si>
  <si>
    <t>1,57*(2,63+2,5)/2"1.09 - WC postižení"</t>
  </si>
  <si>
    <t>344</t>
  </si>
  <si>
    <t>597613080</t>
  </si>
  <si>
    <t>dlaždice keramické - podlahy 45x45 nebo 30x60 cm I. j.    (cena bude upřesněna po výběru investora) - protiskluznost min.R10</t>
  </si>
  <si>
    <t>CS ÚRS 2016 01</t>
  </si>
  <si>
    <t>267293142</t>
  </si>
  <si>
    <t>- protiskluznost min. R10 - do možných mokrých prostor = sociálky</t>
  </si>
  <si>
    <t>4,02705*1,1 'Přepočtené koeficientem množství</t>
  </si>
  <si>
    <t>345</t>
  </si>
  <si>
    <t>771576114</t>
  </si>
  <si>
    <t>Montáž podlah z dlaždic keramických lepených flexibilním rychletuhnoucím lepidlem velkoformátových hladkých přes 4 do 6 ks/m2</t>
  </si>
  <si>
    <t>-1867287062</t>
  </si>
  <si>
    <t>(2,62*7,65+1,6*0,35+7,85*1,97+1,46*4,5+1,6*0,75+1,27*4,8+0,5*1+0,3*1+1,8*1,1)+(3,58*1,5)"1.01-vstup a chodba+M1.02-mezipodesta"</t>
  </si>
  <si>
    <t>1,21*1,7"1.08 - úklid"</t>
  </si>
  <si>
    <t>(2,1+1,86)/2*3+0,65*1"1.10 - WC-ženy"</t>
  </si>
  <si>
    <t>1,82*1,8+0,8*1,2+1*0,4+2,4*0,9"1.11 - WC - muži"</t>
  </si>
  <si>
    <t>346</t>
  </si>
  <si>
    <t>59761443</t>
  </si>
  <si>
    <t>dlažba velkoformátová keramická slinutá hladká do interiéru i exteriéru pro vysoké mechanické namáhání přes 4 do 6 ks/m2  (cena bude upřesněna po výběru investora)</t>
  </si>
  <si>
    <t>-528774084</t>
  </si>
  <si>
    <t>73,527"plocha"</t>
  </si>
  <si>
    <t>63,53*0,15"sokl"</t>
  </si>
  <si>
    <t>83,0565*1,1 'Přepočtené koeficientem množství</t>
  </si>
  <si>
    <t>347</t>
  </si>
  <si>
    <t>771577114</t>
  </si>
  <si>
    <t>Montáž podlah z dlaždic keramických lepených flexibilním lepidlem Příplatek k cenám za spárování barevným tmelem - barevnost 1</t>
  </si>
  <si>
    <t>1111277718</t>
  </si>
  <si>
    <t>73,527+4,027"plocha"</t>
  </si>
  <si>
    <t>348</t>
  </si>
  <si>
    <t>771121011</t>
  </si>
  <si>
    <t>Příprava podkladu před provedením dlažby nátěr penetrační na podlahu</t>
  </si>
  <si>
    <t>1758630631</t>
  </si>
  <si>
    <t>349</t>
  </si>
  <si>
    <t>771591115</t>
  </si>
  <si>
    <t>Podlahy - dokončovací práce spárování silikonem - ve styku dlažbaxsokl, dlažbaxobklad</t>
  </si>
  <si>
    <t>1421430580</t>
  </si>
  <si>
    <t>2*(1,21+1,7)-0,8"1.08"</t>
  </si>
  <si>
    <t>1,57*2+2,63+2,5-0,8"1.09"</t>
  </si>
  <si>
    <t>2,1+1,86+2*2+1,3*4+1,6+1,7+0,65*2-(0,8+0,6*2*2)"1.10"</t>
  </si>
  <si>
    <t>(1,82+1,8)*2+0,8*2+0,4*2+(2,4+0,9)*2-(0,6*2+0,8)"1.11"</t>
  </si>
  <si>
    <t>350</t>
  </si>
  <si>
    <t>771151011</t>
  </si>
  <si>
    <t>Příprava podkladu před provedením dlažby samonivelační stěrka min.pevnosti 20 MPa, tloušťky do 3 mm</t>
  </si>
  <si>
    <t>1164325838</t>
  </si>
  <si>
    <t>351</t>
  </si>
  <si>
    <t>771591221</t>
  </si>
  <si>
    <t>Izolace podlahy pod dlažbu fólií v pásech celoplošně lepená</t>
  </si>
  <si>
    <t>1666809571</t>
  </si>
  <si>
    <t>352</t>
  </si>
  <si>
    <t>771591241</t>
  </si>
  <si>
    <t>Izolace podlahy pod dlažbu těsnícími izolačními pásy vnitřní kout</t>
  </si>
  <si>
    <t>1524697486</t>
  </si>
  <si>
    <t>353</t>
  </si>
  <si>
    <t>998771201</t>
  </si>
  <si>
    <t>Přesun hmot pro podlahy z dlaždic stanovený procentní sazbou (%) z ceny vodorovná dopravní vzdálenost do 50 m v objektech výšky do 6 m</t>
  </si>
  <si>
    <t>651001229</t>
  </si>
  <si>
    <t>776</t>
  </si>
  <si>
    <t>Podlahy povlakové</t>
  </si>
  <si>
    <t>354</t>
  </si>
  <si>
    <t>776201811</t>
  </si>
  <si>
    <t>Demontáž povlakových podlahovin lepených ručně bez podložky</t>
  </si>
  <si>
    <t>-132521634</t>
  </si>
  <si>
    <t>355</t>
  </si>
  <si>
    <t>776111112</t>
  </si>
  <si>
    <t>Příprava podkladu broušení podlah nového podkladu betonového</t>
  </si>
  <si>
    <t>1670714039</t>
  </si>
  <si>
    <t>356</t>
  </si>
  <si>
    <t>776111311</t>
  </si>
  <si>
    <t>Příprava podkladu vysátí podlah</t>
  </si>
  <si>
    <t>-541574424</t>
  </si>
  <si>
    <t>357</t>
  </si>
  <si>
    <t>776121111</t>
  </si>
  <si>
    <t>Příprava podkladu penetrace vodou ředitelná na savý podklad (válečkováním) ředěná v poměru 1:3 podlah</t>
  </si>
  <si>
    <t>1727346381</t>
  </si>
  <si>
    <t>358</t>
  </si>
  <si>
    <t>776141111</t>
  </si>
  <si>
    <t>Příprava podkladu vyrovnání samonivelační stěrkou podlah min.pevnosti 20 MPa, tloušťky do 3 mm</t>
  </si>
  <si>
    <t>-787246543</t>
  </si>
  <si>
    <t>359</t>
  </si>
  <si>
    <t>776421711</t>
  </si>
  <si>
    <t>Montáž lišt vložení pásků z podlahoviny do lišt včetně nařezání</t>
  </si>
  <si>
    <t>1244144956</t>
  </si>
  <si>
    <t>8,65+6,8+1,16+0,3*3+0,2+0,74+0,705+4,17+0,6*2+0,8*28"1.03"</t>
  </si>
  <si>
    <t>6,13*2+7,82+0,35*2*2+4,17"1.04"</t>
  </si>
  <si>
    <t>1,16+0,59+0,3*3+7,83+0,2+0,3*2+6,8*2"1.05"</t>
  </si>
  <si>
    <t>4,8*2+0,2*2+2,63"1.06"</t>
  </si>
  <si>
    <t>360</t>
  </si>
  <si>
    <t>69751204</t>
  </si>
  <si>
    <t>lišta kobercová 55x9mm pro vložení pásku z koberce</t>
  </si>
  <si>
    <t>-789652368</t>
  </si>
  <si>
    <t>110,085*1,1 'Přepočtené koeficientem množství</t>
  </si>
  <si>
    <t>361</t>
  </si>
  <si>
    <t>776211131</t>
  </si>
  <si>
    <t>Montáž textilních podlahovin lepením pásů tkaných</t>
  </si>
  <si>
    <t>1188693442</t>
  </si>
  <si>
    <t>362</t>
  </si>
  <si>
    <t>69751050</t>
  </si>
  <si>
    <t>koberec v rolích š 4m, všívaná smyčka, vlákno PA, hm 550g/m2, PA, zátěž 33, hořlavost Bfl S1</t>
  </si>
  <si>
    <t>-540756100</t>
  </si>
  <si>
    <t>178,549"plocha"</t>
  </si>
  <si>
    <t>110,085*0,1"sokl s vloženým páskem"</t>
  </si>
  <si>
    <t>189,5575*1,1 'Přepočtené koeficientem množství</t>
  </si>
  <si>
    <t>363</t>
  </si>
  <si>
    <t>998776201</t>
  </si>
  <si>
    <t>Přesun hmot pro podlahy povlakové stanovený procentní sazbou (%) z ceny vodorovná dopravní vzdálenost do 50 m v objektech výšky do 6 m</t>
  </si>
  <si>
    <t>1933967477</t>
  </si>
  <si>
    <t>777</t>
  </si>
  <si>
    <t>Podlahy lité</t>
  </si>
  <si>
    <t>364</t>
  </si>
  <si>
    <t>777511123</t>
  </si>
  <si>
    <t>Krycí stěrka průmyslová epoxidová, tloušťky přes 1 do 2 mm</t>
  </si>
  <si>
    <t>-53976957</t>
  </si>
  <si>
    <t>36,5"M1.13 - venkovní rampa"</t>
  </si>
  <si>
    <t>365</t>
  </si>
  <si>
    <t>777911110</t>
  </si>
  <si>
    <t xml:space="preserve">Napojení na stěnu nebo sokl fabionem z epoxidové stěrky </t>
  </si>
  <si>
    <t>-885575660</t>
  </si>
  <si>
    <t>5,6+5,1+3,57+4-0,9"1.12"</t>
  </si>
  <si>
    <t>781</t>
  </si>
  <si>
    <t>Dokončovací práce - obklady keramické</t>
  </si>
  <si>
    <t>366</t>
  </si>
  <si>
    <t>781121011</t>
  </si>
  <si>
    <t>Příprava podkladu před provedením obkladu nátěr penetrační na stěnu</t>
  </si>
  <si>
    <t>1089095748</t>
  </si>
  <si>
    <t>2,1*(2,63+2,5+1,57+1,64)-(0,8*1,97+0,9*0,75)+0,6*(1+0,75*2)"1.09"</t>
  </si>
  <si>
    <t>2,1*(2,63+2,4+0,88*3+1+1,6+1,7+1,3+1,4+0,55*2)-(0,8*1,97+0,6*1,97*4)+0,6*(1+0,75*2)"1.10"</t>
  </si>
  <si>
    <t>2,1*(1,8*2+1,8*2+0,3*2+0,8*2+0,9*2+2,4*2)-(0,8*1,97+0,6*1,97*2+0,9*0,65*2)+0,2*(1+0,65*2)+0,15*(1+0,65*2)"1.11"</t>
  </si>
  <si>
    <t>367</t>
  </si>
  <si>
    <t>781474111</t>
  </si>
  <si>
    <t>Montáž obkladů vnitřních stěn z dlaždic keramických lepených flexibilním lepidlem maloformátových hladkých přes 6 do 9 ks/m2</t>
  </si>
  <si>
    <t>1465658005</t>
  </si>
  <si>
    <t>368</t>
  </si>
  <si>
    <t>59761026</t>
  </si>
  <si>
    <t>obklad keramický hladký do 12ks/m2</t>
  </si>
  <si>
    <t>-1675431379</t>
  </si>
  <si>
    <t>70,93*1,1 'Přepočtené koeficientem množství</t>
  </si>
  <si>
    <t>369</t>
  </si>
  <si>
    <t>781789194</t>
  </si>
  <si>
    <t>Montáž obkladů vnějších stěn z mozaikových lepenců keramických nebo skleněných Příplatek k cenám za vyrovnání nerovného povrchu</t>
  </si>
  <si>
    <t>-1026459335</t>
  </si>
  <si>
    <t>370</t>
  </si>
  <si>
    <t>781477114</t>
  </si>
  <si>
    <t>Příplatek k montáži obkladů vnitřních keramických hladkých za spárování tmelem barevným</t>
  </si>
  <si>
    <t>-851897725</t>
  </si>
  <si>
    <t>371</t>
  </si>
  <si>
    <t>781495115</t>
  </si>
  <si>
    <t>Obklad - dokončující práce ostatní práce spárování silikonem</t>
  </si>
  <si>
    <t>1918932489</t>
  </si>
  <si>
    <t>2,1*40</t>
  </si>
  <si>
    <t>(0,6*2+1+0,75*2)*2+(0,6*2+1+0,6*2)*2</t>
  </si>
  <si>
    <t>372</t>
  </si>
  <si>
    <t>998781201</t>
  </si>
  <si>
    <t>Přesun hmot pro obklady keramické stanovený procentní sazbou (%) z ceny vodorovná dopravní vzdálenost do 50 m v objektech výšky do 6 m</t>
  </si>
  <si>
    <t>-1971675864</t>
  </si>
  <si>
    <t>783</t>
  </si>
  <si>
    <t>Dokončovací práce - nátěry</t>
  </si>
  <si>
    <t>373</t>
  </si>
  <si>
    <t>783225100_1</t>
  </si>
  <si>
    <t>Nátěry syntetické kovových doplňkových konstrukcí barva standardní dvojnásobné - zárubně</t>
  </si>
  <si>
    <t>2035409004</t>
  </si>
  <si>
    <t>374</t>
  </si>
  <si>
    <t>783213111</t>
  </si>
  <si>
    <t>Napouštěcí nátěr tesařských konstrukcí zabudovaných do konstrukce proti dřevokazným houbám, hmyzu a plísním jednonásobný syntetický - dodatečně - odkryté stropní trámy</t>
  </si>
  <si>
    <t>1055707284</t>
  </si>
  <si>
    <t>21,11/1*15*2*(0,2+0,26)*2"odhad průřezu a četnosti prvků stropních trámů"</t>
  </si>
  <si>
    <t>784</t>
  </si>
  <si>
    <t>Dokončovací práce - malby</t>
  </si>
  <si>
    <t>375</t>
  </si>
  <si>
    <t>784181121</t>
  </si>
  <si>
    <t>Penetrace podkladu jednonásobná hloubková v místnostech výšky do 3,80 m</t>
  </si>
  <si>
    <t>1728991047</t>
  </si>
  <si>
    <t>42,663"klenby"</t>
  </si>
  <si>
    <t>354,522"stěny  štuk"</t>
  </si>
  <si>
    <t>52,414"ostění"</t>
  </si>
  <si>
    <t>11,678"příčky-štuk</t>
  </si>
  <si>
    <t>250,023"sanace vnitřní"</t>
  </si>
  <si>
    <t>376</t>
  </si>
  <si>
    <t>784211101</t>
  </si>
  <si>
    <t>Malby z malířských směsí otěruvzdorných za mokra dvojnásobné, bílé za mokra otěruvzdorné výborně v místnostech výšky do 3,80 m</t>
  </si>
  <si>
    <t>1883535512</t>
  </si>
  <si>
    <t>244,516"SdK podhledy"</t>
  </si>
  <si>
    <t>Práce a dodávky M</t>
  </si>
  <si>
    <t>Ostatní</t>
  </si>
  <si>
    <t>377</t>
  </si>
  <si>
    <t>R O 9001</t>
  </si>
  <si>
    <t>hasící přístroj práškový PS6-H-ABC</t>
  </si>
  <si>
    <t>528071986</t>
  </si>
  <si>
    <t>378</t>
  </si>
  <si>
    <t>R O 9002</t>
  </si>
  <si>
    <t>Montáž - osazení hasícího přístroje</t>
  </si>
  <si>
    <t>-1679323519</t>
  </si>
  <si>
    <t>379</t>
  </si>
  <si>
    <t>R O 9003</t>
  </si>
  <si>
    <t>Zpracování zprávy o kontrole HP</t>
  </si>
  <si>
    <t>-570398809</t>
  </si>
  <si>
    <t>380</t>
  </si>
  <si>
    <t>R O 9004</t>
  </si>
  <si>
    <t>Doprava</t>
  </si>
  <si>
    <t>km</t>
  </si>
  <si>
    <t>939612982</t>
  </si>
  <si>
    <t>Objekt:</t>
  </si>
  <si>
    <t>OST - Ostatní náklady stavby</t>
  </si>
  <si>
    <t>VRN - Vedlejší rozpočtové náklady</t>
  </si>
  <si>
    <t xml:space="preserve">    D128 -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</si>
  <si>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</si>
  <si>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</si>
  <si>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</si>
  <si>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</si>
  <si>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</si>
  <si>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</si>
  <si>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D128</t>
  </si>
  <si>
    <t>Ostatní náklady</t>
  </si>
  <si>
    <t>Pol248</t>
  </si>
  <si>
    <t>Povinná publicita</t>
  </si>
  <si>
    <t>791316122</t>
  </si>
  <si>
    <t>VRN1</t>
  </si>
  <si>
    <t>Průzkumné, geodetické a projektové práce</t>
  </si>
  <si>
    <t>013244000.1</t>
  </si>
  <si>
    <t>Vypracování realizační dokumentace pro provedení stavby vč. rozpočtu</t>
  </si>
  <si>
    <t>1024</t>
  </si>
  <si>
    <t>-154953349</t>
  </si>
  <si>
    <t>013244003</t>
  </si>
  <si>
    <t>Fotodokumentace z provádění díla v digitální formě</t>
  </si>
  <si>
    <t>-2057921189</t>
  </si>
  <si>
    <t>013354000</t>
  </si>
  <si>
    <t>Dokumentace skutečného provedení stavby</t>
  </si>
  <si>
    <t>943543034</t>
  </si>
  <si>
    <t>013254000</t>
  </si>
  <si>
    <t>Rozpočet skutečného provedení stavby</t>
  </si>
  <si>
    <t>1871446996</t>
  </si>
  <si>
    <t>013244004</t>
  </si>
  <si>
    <t>Náklady spojené s kolaudačním řízením stavby, se zajištěním a vypracováním dokladů ke kolauačnímu řízení dle požadavků stavebníka a státní správy</t>
  </si>
  <si>
    <t>-57796635</t>
  </si>
  <si>
    <t>VRN3</t>
  </si>
  <si>
    <t>Zařízení staveniště</t>
  </si>
  <si>
    <t>032002000</t>
  </si>
  <si>
    <t>Vybavení staveniště - náklady na zřízení, provoz a demontáž zařízení staveniště, likvidace ZS před ukončením díla</t>
  </si>
  <si>
    <t>1758409556</t>
  </si>
  <si>
    <t>033002000</t>
  </si>
  <si>
    <t>Připojení staveniště na inženýrské sítě, náklady na media</t>
  </si>
  <si>
    <t>-26916563</t>
  </si>
  <si>
    <t>034103000</t>
  </si>
  <si>
    <t>Oplocení staveniště v dl. 50 bm</t>
  </si>
  <si>
    <t>-612245212</t>
  </si>
  <si>
    <t>034403000</t>
  </si>
  <si>
    <t>Dopravní značení staveniště</t>
  </si>
  <si>
    <t>CS ÚRS 2015 01</t>
  </si>
  <si>
    <t>737103788</t>
  </si>
  <si>
    <t>034503000</t>
  </si>
  <si>
    <t>Informační tabule na staveništi</t>
  </si>
  <si>
    <t>399636774</t>
  </si>
  <si>
    <t>VRN4</t>
  </si>
  <si>
    <t>Inženýrská činnost</t>
  </si>
  <si>
    <t>045002000</t>
  </si>
  <si>
    <t>Kompletační a koordinační činnost</t>
  </si>
  <si>
    <t>2000170286</t>
  </si>
  <si>
    <t>VRN7</t>
  </si>
  <si>
    <t>Provozní vlivy</t>
  </si>
  <si>
    <t>071203000</t>
  </si>
  <si>
    <t>Provoz dalšího subjektu</t>
  </si>
  <si>
    <t>794726654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</si>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</sst>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E7" s="31"/>
      <c r="BS7" s="17" t="s">
        <v>22</v>
      </c>
    </row>
    <row r="8" spans="2:71" ht="12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2"/>
      <c r="AR8" s="20"/>
      <c r="BE8" s="31"/>
      <c r="BS8" s="17" t="s">
        <v>27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28</v>
      </c>
    </row>
    <row r="10" spans="2:71" ht="12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7" t="s">
        <v>20</v>
      </c>
      <c r="AO10" s="22"/>
      <c r="AP10" s="22"/>
      <c r="AQ10" s="22"/>
      <c r="AR10" s="20"/>
      <c r="BE10" s="31"/>
      <c r="BS10" s="17" t="s">
        <v>18</v>
      </c>
    </row>
    <row r="11" spans="2:71" ht="18.45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20</v>
      </c>
      <c r="AO11" s="22"/>
      <c r="AP11" s="22"/>
      <c r="AQ11" s="22"/>
      <c r="AR11" s="20"/>
      <c r="BE11" s="31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ht="12" customHeight="1">
      <c r="B13" s="21"/>
      <c r="C13" s="22"/>
      <c r="D13" s="32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34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L14" s="22"/>
      <c r="AM14" s="22"/>
      <c r="AN14" s="34" t="s">
        <v>34</v>
      </c>
      <c r="AO14" s="22"/>
      <c r="AP14" s="22"/>
      <c r="AQ14" s="22"/>
      <c r="AR14" s="20"/>
      <c r="BE14" s="31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35</v>
      </c>
    </row>
    <row r="16" spans="2:7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7" t="s">
        <v>37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39</v>
      </c>
      <c r="AO17" s="22"/>
      <c r="AP17" s="22"/>
      <c r="AQ17" s="22"/>
      <c r="AR17" s="20"/>
      <c r="BE17" s="31"/>
      <c r="BS17" s="17" t="s">
        <v>4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30</v>
      </c>
      <c r="AL19" s="22"/>
      <c r="AM19" s="22"/>
      <c r="AN19" s="27" t="s">
        <v>20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20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270" customHeight="1">
      <c r="B23" s="21"/>
      <c r="C23" s="22"/>
      <c r="D23" s="22"/>
      <c r="E23" s="36" t="s">
        <v>43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48</v>
      </c>
      <c r="E29" s="46"/>
      <c r="F29" s="32" t="s">
        <v>49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50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51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52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44" s="2" customFormat="1" ht="14.4" customHeight="1" hidden="1">
      <c r="B33" s="45"/>
      <c r="C33" s="46"/>
      <c r="D33" s="46"/>
      <c r="E33" s="46"/>
      <c r="F33" s="32" t="s">
        <v>53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54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55</v>
      </c>
      <c r="U35" s="52"/>
      <c r="V35" s="52"/>
      <c r="W35" s="52"/>
      <c r="X35" s="54" t="s">
        <v>56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22-19-09-DOT-00-ZSS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 xml:space="preserve">ŽEBRÁK - STARÁ ŠKOLA v Žebráku - STAVEBNÍ ÚPRAVY V PŘÍZEMÍ  - zpracováno dle dokumentace pro SP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23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Žebrák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25</v>
      </c>
      <c r="AJ47" s="39"/>
      <c r="AK47" s="39"/>
      <c r="AL47" s="39"/>
      <c r="AM47" s="67" t="str">
        <f>IF(AN8="","",AN8)</f>
        <v>13. 2. 2019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2" t="s">
        <v>29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Město Žebrák, Náměstí č.1, Žebrák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36</v>
      </c>
      <c r="AJ49" s="39"/>
      <c r="AK49" s="39"/>
      <c r="AL49" s="39"/>
      <c r="AM49" s="68" t="str">
        <f>IF(E17="","",E17)</f>
        <v>Spektra spol. s r.o. Beroun,V Hlinkách 1548,Beroun</v>
      </c>
      <c r="AN49" s="39"/>
      <c r="AO49" s="39"/>
      <c r="AP49" s="39"/>
      <c r="AQ49" s="39"/>
      <c r="AR49" s="43"/>
      <c r="AS49" s="69" t="s">
        <v>58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33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40</v>
      </c>
      <c r="AJ50" s="39"/>
      <c r="AK50" s="39"/>
      <c r="AL50" s="39"/>
      <c r="AM50" s="68" t="str">
        <f>IF(E20="","",E20)</f>
        <v>pí. Lenka Dejdarová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59</v>
      </c>
      <c r="D52" s="82"/>
      <c r="E52" s="82"/>
      <c r="F52" s="82"/>
      <c r="G52" s="82"/>
      <c r="H52" s="83"/>
      <c r="I52" s="84" t="s">
        <v>60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61</v>
      </c>
      <c r="AH52" s="82"/>
      <c r="AI52" s="82"/>
      <c r="AJ52" s="82"/>
      <c r="AK52" s="82"/>
      <c r="AL52" s="82"/>
      <c r="AM52" s="82"/>
      <c r="AN52" s="84" t="s">
        <v>62</v>
      </c>
      <c r="AO52" s="82"/>
      <c r="AP52" s="82"/>
      <c r="AQ52" s="86" t="s">
        <v>63</v>
      </c>
      <c r="AR52" s="43"/>
      <c r="AS52" s="87" t="s">
        <v>64</v>
      </c>
      <c r="AT52" s="88" t="s">
        <v>65</v>
      </c>
      <c r="AU52" s="88" t="s">
        <v>66</v>
      </c>
      <c r="AV52" s="88" t="s">
        <v>67</v>
      </c>
      <c r="AW52" s="88" t="s">
        <v>68</v>
      </c>
      <c r="AX52" s="88" t="s">
        <v>69</v>
      </c>
      <c r="AY52" s="88" t="s">
        <v>70</v>
      </c>
      <c r="AZ52" s="88" t="s">
        <v>71</v>
      </c>
      <c r="BA52" s="88" t="s">
        <v>72</v>
      </c>
      <c r="BB52" s="88" t="s">
        <v>73</v>
      </c>
      <c r="BC52" s="88" t="s">
        <v>74</v>
      </c>
      <c r="BD52" s="89" t="s">
        <v>75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ROUND(SUM(AG55:AG56),2)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20</v>
      </c>
      <c r="AR54" s="99"/>
      <c r="AS54" s="100">
        <f>ROUND(SUM(AS55:AS56),2)</f>
        <v>0</v>
      </c>
      <c r="AT54" s="101">
        <f>ROUND(SUM(AV54:AW54),2)</f>
        <v>0</v>
      </c>
      <c r="AU54" s="102">
        <f>ROUND(SUM(AU55:AU56),5)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ROUND(SUM(AZ55:AZ56),2)</f>
        <v>0</v>
      </c>
      <c r="BA54" s="101">
        <f>ROUND(SUM(BA55:BA56),2)</f>
        <v>0</v>
      </c>
      <c r="BB54" s="101">
        <f>ROUND(SUM(BB55:BB56),2)</f>
        <v>0</v>
      </c>
      <c r="BC54" s="101">
        <f>ROUND(SUM(BC55:BC56),2)</f>
        <v>0</v>
      </c>
      <c r="BD54" s="103">
        <f>ROUND(SUM(BD55:BD56),2)</f>
        <v>0</v>
      </c>
      <c r="BS54" s="104" t="s">
        <v>77</v>
      </c>
      <c r="BT54" s="104" t="s">
        <v>78</v>
      </c>
      <c r="BV54" s="104" t="s">
        <v>79</v>
      </c>
      <c r="BW54" s="104" t="s">
        <v>5</v>
      </c>
      <c r="BX54" s="104" t="s">
        <v>80</v>
      </c>
      <c r="CL54" s="104" t="s">
        <v>20</v>
      </c>
    </row>
    <row r="55" spans="1:90" s="5" customFormat="1" ht="40.5" customHeight="1">
      <c r="A55" s="105" t="s">
        <v>81</v>
      </c>
      <c r="B55" s="106"/>
      <c r="C55" s="107"/>
      <c r="D55" s="108" t="s">
        <v>14</v>
      </c>
      <c r="E55" s="108"/>
      <c r="F55" s="108"/>
      <c r="G55" s="108"/>
      <c r="H55" s="108"/>
      <c r="I55" s="109"/>
      <c r="J55" s="108" t="s">
        <v>17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'22-19-09-DOT-00-ZSS - ŽEB...'!J28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82</v>
      </c>
      <c r="AR55" s="112"/>
      <c r="AS55" s="113">
        <v>0</v>
      </c>
      <c r="AT55" s="114">
        <f>ROUND(SUM(AV55:AW55),2)</f>
        <v>0</v>
      </c>
      <c r="AU55" s="115">
        <f>'22-19-09-DOT-00-ZSS - ŽEB...'!P115</f>
        <v>0</v>
      </c>
      <c r="AV55" s="114">
        <f>'22-19-09-DOT-00-ZSS - ŽEB...'!J31</f>
        <v>0</v>
      </c>
      <c r="AW55" s="114">
        <f>'22-19-09-DOT-00-ZSS - ŽEB...'!J32</f>
        <v>0</v>
      </c>
      <c r="AX55" s="114">
        <f>'22-19-09-DOT-00-ZSS - ŽEB...'!J33</f>
        <v>0</v>
      </c>
      <c r="AY55" s="114">
        <f>'22-19-09-DOT-00-ZSS - ŽEB...'!J34</f>
        <v>0</v>
      </c>
      <c r="AZ55" s="114">
        <f>'22-19-09-DOT-00-ZSS - ŽEB...'!F31</f>
        <v>0</v>
      </c>
      <c r="BA55" s="114">
        <f>'22-19-09-DOT-00-ZSS - ŽEB...'!F32</f>
        <v>0</v>
      </c>
      <c r="BB55" s="114">
        <f>'22-19-09-DOT-00-ZSS - ŽEB...'!F33</f>
        <v>0</v>
      </c>
      <c r="BC55" s="114">
        <f>'22-19-09-DOT-00-ZSS - ŽEB...'!F34</f>
        <v>0</v>
      </c>
      <c r="BD55" s="116">
        <f>'22-19-09-DOT-00-ZSS - ŽEB...'!F35</f>
        <v>0</v>
      </c>
      <c r="BT55" s="117" t="s">
        <v>22</v>
      </c>
      <c r="BU55" s="117" t="s">
        <v>83</v>
      </c>
      <c r="BV55" s="117" t="s">
        <v>79</v>
      </c>
      <c r="BW55" s="117" t="s">
        <v>5</v>
      </c>
      <c r="BX55" s="117" t="s">
        <v>80</v>
      </c>
      <c r="CL55" s="117" t="s">
        <v>20</v>
      </c>
    </row>
    <row r="56" spans="1:91" s="5" customFormat="1" ht="16.5" customHeight="1">
      <c r="A56" s="105" t="s">
        <v>81</v>
      </c>
      <c r="B56" s="106"/>
      <c r="C56" s="107"/>
      <c r="D56" s="108" t="s">
        <v>84</v>
      </c>
      <c r="E56" s="108"/>
      <c r="F56" s="108"/>
      <c r="G56" s="108"/>
      <c r="H56" s="108"/>
      <c r="I56" s="109"/>
      <c r="J56" s="108" t="s">
        <v>85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'OST - Ostatní náklady stavby'!J30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82</v>
      </c>
      <c r="AR56" s="112"/>
      <c r="AS56" s="118">
        <v>0</v>
      </c>
      <c r="AT56" s="119">
        <f>ROUND(SUM(AV56:AW56),2)</f>
        <v>0</v>
      </c>
      <c r="AU56" s="120">
        <f>'OST - Ostatní náklady stavby'!P85</f>
        <v>0</v>
      </c>
      <c r="AV56" s="119">
        <f>'OST - Ostatní náklady stavby'!J33</f>
        <v>0</v>
      </c>
      <c r="AW56" s="119">
        <f>'OST - Ostatní náklady stavby'!J34</f>
        <v>0</v>
      </c>
      <c r="AX56" s="119">
        <f>'OST - Ostatní náklady stavby'!J35</f>
        <v>0</v>
      </c>
      <c r="AY56" s="119">
        <f>'OST - Ostatní náklady stavby'!J36</f>
        <v>0</v>
      </c>
      <c r="AZ56" s="119">
        <f>'OST - Ostatní náklady stavby'!F33</f>
        <v>0</v>
      </c>
      <c r="BA56" s="119">
        <f>'OST - Ostatní náklady stavby'!F34</f>
        <v>0</v>
      </c>
      <c r="BB56" s="119">
        <f>'OST - Ostatní náklady stavby'!F35</f>
        <v>0</v>
      </c>
      <c r="BC56" s="119">
        <f>'OST - Ostatní náklady stavby'!F36</f>
        <v>0</v>
      </c>
      <c r="BD56" s="121">
        <f>'OST - Ostatní náklady stavby'!F37</f>
        <v>0</v>
      </c>
      <c r="BT56" s="117" t="s">
        <v>22</v>
      </c>
      <c r="BV56" s="117" t="s">
        <v>79</v>
      </c>
      <c r="BW56" s="117" t="s">
        <v>86</v>
      </c>
      <c r="BX56" s="117" t="s">
        <v>5</v>
      </c>
      <c r="CL56" s="117" t="s">
        <v>20</v>
      </c>
      <c r="CM56" s="117" t="s">
        <v>87</v>
      </c>
    </row>
    <row r="57" spans="2:44" s="1" customFormat="1" ht="30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2:44" s="1" customFormat="1" ht="6.95" customHeight="1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3"/>
    </row>
  </sheetData>
  <sheetProtection password="DD5F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22-19-09-DOT-00-ZSS - ŽEB...'!C2" display="/"/>
    <hyperlink ref="A56" location="'OST - Ostatní náklady stavb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5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20"/>
      <c r="AT3" s="17" t="s">
        <v>87</v>
      </c>
    </row>
    <row r="4" spans="2:46" ht="24.95" customHeight="1">
      <c r="B4" s="20"/>
      <c r="D4" s="126" t="s">
        <v>88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43"/>
      <c r="D6" s="127" t="s">
        <v>16</v>
      </c>
      <c r="I6" s="128"/>
      <c r="L6" s="43"/>
    </row>
    <row r="7" spans="2:12" s="1" customFormat="1" ht="36.95" customHeight="1">
      <c r="B7" s="43"/>
      <c r="E7" s="129" t="s">
        <v>17</v>
      </c>
      <c r="F7" s="1"/>
      <c r="G7" s="1"/>
      <c r="H7" s="1"/>
      <c r="I7" s="128"/>
      <c r="L7" s="43"/>
    </row>
    <row r="8" spans="2:12" s="1" customFormat="1" ht="12">
      <c r="B8" s="43"/>
      <c r="I8" s="128"/>
      <c r="L8" s="43"/>
    </row>
    <row r="9" spans="2:12" s="1" customFormat="1" ht="12" customHeight="1">
      <c r="B9" s="43"/>
      <c r="D9" s="127" t="s">
        <v>19</v>
      </c>
      <c r="F9" s="17" t="s">
        <v>20</v>
      </c>
      <c r="I9" s="130" t="s">
        <v>21</v>
      </c>
      <c r="J9" s="17" t="s">
        <v>20</v>
      </c>
      <c r="L9" s="43"/>
    </row>
    <row r="10" spans="2:12" s="1" customFormat="1" ht="12" customHeight="1">
      <c r="B10" s="43"/>
      <c r="D10" s="127" t="s">
        <v>23</v>
      </c>
      <c r="F10" s="17" t="s">
        <v>24</v>
      </c>
      <c r="I10" s="130" t="s">
        <v>25</v>
      </c>
      <c r="J10" s="131" t="str">
        <f>'Rekapitulace stavby'!AN8</f>
        <v>13. 2. 2019</v>
      </c>
      <c r="L10" s="43"/>
    </row>
    <row r="11" spans="2:12" s="1" customFormat="1" ht="10.8" customHeight="1">
      <c r="B11" s="43"/>
      <c r="I11" s="128"/>
      <c r="L11" s="43"/>
    </row>
    <row r="12" spans="2:12" s="1" customFormat="1" ht="12" customHeight="1">
      <c r="B12" s="43"/>
      <c r="D12" s="127" t="s">
        <v>29</v>
      </c>
      <c r="I12" s="130" t="s">
        <v>30</v>
      </c>
      <c r="J12" s="17" t="s">
        <v>20</v>
      </c>
      <c r="L12" s="43"/>
    </row>
    <row r="13" spans="2:12" s="1" customFormat="1" ht="18" customHeight="1">
      <c r="B13" s="43"/>
      <c r="E13" s="17" t="s">
        <v>31</v>
      </c>
      <c r="I13" s="130" t="s">
        <v>32</v>
      </c>
      <c r="J13" s="17" t="s">
        <v>20</v>
      </c>
      <c r="L13" s="43"/>
    </row>
    <row r="14" spans="2:12" s="1" customFormat="1" ht="6.95" customHeight="1">
      <c r="B14" s="43"/>
      <c r="I14" s="128"/>
      <c r="L14" s="43"/>
    </row>
    <row r="15" spans="2:12" s="1" customFormat="1" ht="12" customHeight="1">
      <c r="B15" s="43"/>
      <c r="D15" s="127" t="s">
        <v>33</v>
      </c>
      <c r="I15" s="130" t="s">
        <v>30</v>
      </c>
      <c r="J15" s="33" t="str">
        <f>'Rekapitulace stavby'!AN13</f>
        <v>Vyplň údaj</v>
      </c>
      <c r="L15" s="43"/>
    </row>
    <row r="16" spans="2:12" s="1" customFormat="1" ht="18" customHeight="1">
      <c r="B16" s="43"/>
      <c r="E16" s="33" t="str">
        <f>'Rekapitulace stavby'!E14</f>
        <v>Vyplň údaj</v>
      </c>
      <c r="F16" s="17"/>
      <c r="G16" s="17"/>
      <c r="H16" s="17"/>
      <c r="I16" s="130" t="s">
        <v>32</v>
      </c>
      <c r="J16" s="33" t="str">
        <f>'Rekapitulace stavby'!AN14</f>
        <v>Vyplň údaj</v>
      </c>
      <c r="L16" s="43"/>
    </row>
    <row r="17" spans="2:12" s="1" customFormat="1" ht="6.95" customHeight="1">
      <c r="B17" s="43"/>
      <c r="I17" s="128"/>
      <c r="L17" s="43"/>
    </row>
    <row r="18" spans="2:12" s="1" customFormat="1" ht="12" customHeight="1">
      <c r="B18" s="43"/>
      <c r="D18" s="127" t="s">
        <v>36</v>
      </c>
      <c r="I18" s="130" t="s">
        <v>30</v>
      </c>
      <c r="J18" s="17" t="s">
        <v>37</v>
      </c>
      <c r="L18" s="43"/>
    </row>
    <row r="19" spans="2:12" s="1" customFormat="1" ht="18" customHeight="1">
      <c r="B19" s="43"/>
      <c r="E19" s="17" t="s">
        <v>38</v>
      </c>
      <c r="I19" s="130" t="s">
        <v>32</v>
      </c>
      <c r="J19" s="17" t="s">
        <v>39</v>
      </c>
      <c r="L19" s="43"/>
    </row>
    <row r="20" spans="2:12" s="1" customFormat="1" ht="6.95" customHeight="1">
      <c r="B20" s="43"/>
      <c r="I20" s="128"/>
      <c r="L20" s="43"/>
    </row>
    <row r="21" spans="2:12" s="1" customFormat="1" ht="12" customHeight="1">
      <c r="B21" s="43"/>
      <c r="D21" s="127" t="s">
        <v>40</v>
      </c>
      <c r="I21" s="130" t="s">
        <v>30</v>
      </c>
      <c r="J21" s="17" t="s">
        <v>20</v>
      </c>
      <c r="L21" s="43"/>
    </row>
    <row r="22" spans="2:12" s="1" customFormat="1" ht="18" customHeight="1">
      <c r="B22" s="43"/>
      <c r="E22" s="17" t="s">
        <v>41</v>
      </c>
      <c r="I22" s="130" t="s">
        <v>32</v>
      </c>
      <c r="J22" s="17" t="s">
        <v>20</v>
      </c>
      <c r="L22" s="43"/>
    </row>
    <row r="23" spans="2:12" s="1" customFormat="1" ht="6.95" customHeight="1">
      <c r="B23" s="43"/>
      <c r="I23" s="128"/>
      <c r="L23" s="43"/>
    </row>
    <row r="24" spans="2:12" s="1" customFormat="1" ht="12" customHeight="1">
      <c r="B24" s="43"/>
      <c r="D24" s="127" t="s">
        <v>42</v>
      </c>
      <c r="I24" s="128"/>
      <c r="L24" s="43"/>
    </row>
    <row r="25" spans="2:12" s="6" customFormat="1" ht="135" customHeight="1">
      <c r="B25" s="132"/>
      <c r="E25" s="133" t="s">
        <v>89</v>
      </c>
      <c r="F25" s="133"/>
      <c r="G25" s="133"/>
      <c r="H25" s="133"/>
      <c r="I25" s="134"/>
      <c r="L25" s="132"/>
    </row>
    <row r="26" spans="2:12" s="1" customFormat="1" ht="6.95" customHeight="1">
      <c r="B26" s="43"/>
      <c r="I26" s="128"/>
      <c r="L26" s="43"/>
    </row>
    <row r="27" spans="2:12" s="1" customFormat="1" ht="6.95" customHeight="1">
      <c r="B27" s="43"/>
      <c r="D27" s="71"/>
      <c r="E27" s="71"/>
      <c r="F27" s="71"/>
      <c r="G27" s="71"/>
      <c r="H27" s="71"/>
      <c r="I27" s="135"/>
      <c r="J27" s="71"/>
      <c r="K27" s="71"/>
      <c r="L27" s="43"/>
    </row>
    <row r="28" spans="2:12" s="1" customFormat="1" ht="25.4" customHeight="1">
      <c r="B28" s="43"/>
      <c r="D28" s="136" t="s">
        <v>44</v>
      </c>
      <c r="I28" s="128"/>
      <c r="J28" s="137">
        <f>ROUND(J115,2)</f>
        <v>0</v>
      </c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5"/>
      <c r="J29" s="71"/>
      <c r="K29" s="71"/>
      <c r="L29" s="43"/>
    </row>
    <row r="30" spans="2:12" s="1" customFormat="1" ht="14.4" customHeight="1">
      <c r="B30" s="43"/>
      <c r="F30" s="138" t="s">
        <v>46</v>
      </c>
      <c r="I30" s="139" t="s">
        <v>45</v>
      </c>
      <c r="J30" s="138" t="s">
        <v>47</v>
      </c>
      <c r="L30" s="43"/>
    </row>
    <row r="31" spans="2:12" s="1" customFormat="1" ht="14.4" customHeight="1">
      <c r="B31" s="43"/>
      <c r="D31" s="127" t="s">
        <v>48</v>
      </c>
      <c r="E31" s="127" t="s">
        <v>49</v>
      </c>
      <c r="F31" s="140">
        <f>ROUND((SUM(BE115:BE1333)),2)</f>
        <v>0</v>
      </c>
      <c r="I31" s="141">
        <v>0.21</v>
      </c>
      <c r="J31" s="140">
        <f>ROUND(((SUM(BE115:BE1333))*I31),2)</f>
        <v>0</v>
      </c>
      <c r="L31" s="43"/>
    </row>
    <row r="32" spans="2:12" s="1" customFormat="1" ht="14.4" customHeight="1">
      <c r="B32" s="43"/>
      <c r="E32" s="127" t="s">
        <v>50</v>
      </c>
      <c r="F32" s="140">
        <f>ROUND((SUM(BF115:BF1333)),2)</f>
        <v>0</v>
      </c>
      <c r="I32" s="141">
        <v>0.15</v>
      </c>
      <c r="J32" s="140">
        <f>ROUND(((SUM(BF115:BF1333))*I32),2)</f>
        <v>0</v>
      </c>
      <c r="L32" s="43"/>
    </row>
    <row r="33" spans="2:12" s="1" customFormat="1" ht="14.4" customHeight="1" hidden="1">
      <c r="B33" s="43"/>
      <c r="E33" s="127" t="s">
        <v>51</v>
      </c>
      <c r="F33" s="140">
        <f>ROUND((SUM(BG115:BG1333)),2)</f>
        <v>0</v>
      </c>
      <c r="I33" s="141">
        <v>0.21</v>
      </c>
      <c r="J33" s="140">
        <f>0</f>
        <v>0</v>
      </c>
      <c r="L33" s="43"/>
    </row>
    <row r="34" spans="2:12" s="1" customFormat="1" ht="14.4" customHeight="1" hidden="1">
      <c r="B34" s="43"/>
      <c r="E34" s="127" t="s">
        <v>52</v>
      </c>
      <c r="F34" s="140">
        <f>ROUND((SUM(BH115:BH1333)),2)</f>
        <v>0</v>
      </c>
      <c r="I34" s="141">
        <v>0.15</v>
      </c>
      <c r="J34" s="140">
        <f>0</f>
        <v>0</v>
      </c>
      <c r="L34" s="43"/>
    </row>
    <row r="35" spans="2:12" s="1" customFormat="1" ht="14.4" customHeight="1" hidden="1">
      <c r="B35" s="43"/>
      <c r="E35" s="127" t="s">
        <v>53</v>
      </c>
      <c r="F35" s="140">
        <f>ROUND((SUM(BI115:BI1333)),2)</f>
        <v>0</v>
      </c>
      <c r="I35" s="141">
        <v>0</v>
      </c>
      <c r="J35" s="140">
        <f>0</f>
        <v>0</v>
      </c>
      <c r="L35" s="43"/>
    </row>
    <row r="36" spans="2:12" s="1" customFormat="1" ht="6.95" customHeight="1">
      <c r="B36" s="43"/>
      <c r="I36" s="128"/>
      <c r="L36" s="43"/>
    </row>
    <row r="37" spans="2:12" s="1" customFormat="1" ht="25.4" customHeight="1">
      <c r="B37" s="43"/>
      <c r="C37" s="142"/>
      <c r="D37" s="143" t="s">
        <v>54</v>
      </c>
      <c r="E37" s="144"/>
      <c r="F37" s="144"/>
      <c r="G37" s="145" t="s">
        <v>55</v>
      </c>
      <c r="H37" s="146" t="s">
        <v>56</v>
      </c>
      <c r="I37" s="147"/>
      <c r="J37" s="148">
        <f>SUM(J28:J35)</f>
        <v>0</v>
      </c>
      <c r="K37" s="149"/>
      <c r="L37" s="43"/>
    </row>
    <row r="38" spans="2:12" s="1" customFormat="1" ht="14.4" customHeight="1">
      <c r="B38" s="150"/>
      <c r="C38" s="151"/>
      <c r="D38" s="151"/>
      <c r="E38" s="151"/>
      <c r="F38" s="151"/>
      <c r="G38" s="151"/>
      <c r="H38" s="151"/>
      <c r="I38" s="152"/>
      <c r="J38" s="151"/>
      <c r="K38" s="151"/>
      <c r="L38" s="43"/>
    </row>
    <row r="42" spans="2:12" s="1" customFormat="1" ht="6.95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3"/>
    </row>
    <row r="43" spans="2:12" s="1" customFormat="1" ht="24.95" customHeight="1">
      <c r="B43" s="38"/>
      <c r="C43" s="23" t="s">
        <v>90</v>
      </c>
      <c r="D43" s="39"/>
      <c r="E43" s="39"/>
      <c r="F43" s="39"/>
      <c r="G43" s="39"/>
      <c r="H43" s="39"/>
      <c r="I43" s="128"/>
      <c r="J43" s="39"/>
      <c r="K43" s="39"/>
      <c r="L43" s="43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128"/>
      <c r="J44" s="39"/>
      <c r="K44" s="39"/>
      <c r="L44" s="43"/>
    </row>
    <row r="45" spans="2:12" s="1" customFormat="1" ht="12" customHeight="1">
      <c r="B45" s="38"/>
      <c r="C45" s="32" t="s">
        <v>16</v>
      </c>
      <c r="D45" s="39"/>
      <c r="E45" s="39"/>
      <c r="F45" s="39"/>
      <c r="G45" s="39"/>
      <c r="H45" s="39"/>
      <c r="I45" s="128"/>
      <c r="J45" s="39"/>
      <c r="K45" s="39"/>
      <c r="L45" s="43"/>
    </row>
    <row r="46" spans="2:12" s="1" customFormat="1" ht="16.5" customHeight="1">
      <c r="B46" s="38"/>
      <c r="C46" s="39"/>
      <c r="D46" s="39"/>
      <c r="E46" s="64" t="str">
        <f>E7</f>
        <v xml:space="preserve">ŽEBRÁK - STARÁ ŠKOLA v Žebráku - STAVEBNÍ ÚPRAVY V PŘÍZEMÍ  - zpracováno dle dokumentace pro SP</v>
      </c>
      <c r="F46" s="39"/>
      <c r="G46" s="39"/>
      <c r="H46" s="39"/>
      <c r="I46" s="128"/>
      <c r="J46" s="39"/>
      <c r="K46" s="39"/>
      <c r="L46" s="43"/>
    </row>
    <row r="47" spans="2:12" s="1" customFormat="1" ht="6.95" customHeight="1">
      <c r="B47" s="38"/>
      <c r="C47" s="39"/>
      <c r="D47" s="39"/>
      <c r="E47" s="39"/>
      <c r="F47" s="39"/>
      <c r="G47" s="39"/>
      <c r="H47" s="39"/>
      <c r="I47" s="128"/>
      <c r="J47" s="39"/>
      <c r="K47" s="39"/>
      <c r="L47" s="43"/>
    </row>
    <row r="48" spans="2:12" s="1" customFormat="1" ht="12" customHeight="1">
      <c r="B48" s="38"/>
      <c r="C48" s="32" t="s">
        <v>23</v>
      </c>
      <c r="D48" s="39"/>
      <c r="E48" s="39"/>
      <c r="F48" s="27" t="str">
        <f>F10</f>
        <v>Žebrák</v>
      </c>
      <c r="G48" s="39"/>
      <c r="H48" s="39"/>
      <c r="I48" s="130" t="s">
        <v>25</v>
      </c>
      <c r="J48" s="67" t="str">
        <f>IF(J10="","",J10)</f>
        <v>13. 2. 2019</v>
      </c>
      <c r="K48" s="39"/>
      <c r="L48" s="43"/>
    </row>
    <row r="49" spans="2:12" s="1" customFormat="1" ht="6.95" customHeight="1">
      <c r="B49" s="38"/>
      <c r="C49" s="39"/>
      <c r="D49" s="39"/>
      <c r="E49" s="39"/>
      <c r="F49" s="39"/>
      <c r="G49" s="39"/>
      <c r="H49" s="39"/>
      <c r="I49" s="128"/>
      <c r="J49" s="39"/>
      <c r="K49" s="39"/>
      <c r="L49" s="43"/>
    </row>
    <row r="50" spans="2:12" s="1" customFormat="1" ht="38.55" customHeight="1">
      <c r="B50" s="38"/>
      <c r="C50" s="32" t="s">
        <v>29</v>
      </c>
      <c r="D50" s="39"/>
      <c r="E50" s="39"/>
      <c r="F50" s="27" t="str">
        <f>E13</f>
        <v>Město Žebrák, Náměstí č.1, Žebrák</v>
      </c>
      <c r="G50" s="39"/>
      <c r="H50" s="39"/>
      <c r="I50" s="130" t="s">
        <v>36</v>
      </c>
      <c r="J50" s="36" t="str">
        <f>E19</f>
        <v>Spektra spol. s r.o. Beroun,V Hlinkách 1548,Beroun</v>
      </c>
      <c r="K50" s="39"/>
      <c r="L50" s="43"/>
    </row>
    <row r="51" spans="2:12" s="1" customFormat="1" ht="13.65" customHeight="1">
      <c r="B51" s="38"/>
      <c r="C51" s="32" t="s">
        <v>33</v>
      </c>
      <c r="D51" s="39"/>
      <c r="E51" s="39"/>
      <c r="F51" s="27" t="str">
        <f>IF(E16="","",E16)</f>
        <v>Vyplň údaj</v>
      </c>
      <c r="G51" s="39"/>
      <c r="H51" s="39"/>
      <c r="I51" s="130" t="s">
        <v>40</v>
      </c>
      <c r="J51" s="36" t="str">
        <f>E22</f>
        <v>pí. Lenka Dejdarová</v>
      </c>
      <c r="K51" s="39"/>
      <c r="L51" s="43"/>
    </row>
    <row r="52" spans="2:12" s="1" customFormat="1" ht="10.3" customHeight="1">
      <c r="B52" s="38"/>
      <c r="C52" s="39"/>
      <c r="D52" s="39"/>
      <c r="E52" s="39"/>
      <c r="F52" s="39"/>
      <c r="G52" s="39"/>
      <c r="H52" s="39"/>
      <c r="I52" s="128"/>
      <c r="J52" s="39"/>
      <c r="K52" s="39"/>
      <c r="L52" s="43"/>
    </row>
    <row r="53" spans="2:12" s="1" customFormat="1" ht="29.25" customHeight="1">
      <c r="B53" s="38"/>
      <c r="C53" s="156" t="s">
        <v>91</v>
      </c>
      <c r="D53" s="157"/>
      <c r="E53" s="157"/>
      <c r="F53" s="157"/>
      <c r="G53" s="157"/>
      <c r="H53" s="157"/>
      <c r="I53" s="158"/>
      <c r="J53" s="159" t="s">
        <v>92</v>
      </c>
      <c r="K53" s="157"/>
      <c r="L53" s="43"/>
    </row>
    <row r="54" spans="2:12" s="1" customFormat="1" ht="10.3" customHeight="1">
      <c r="B54" s="38"/>
      <c r="C54" s="39"/>
      <c r="D54" s="39"/>
      <c r="E54" s="39"/>
      <c r="F54" s="39"/>
      <c r="G54" s="39"/>
      <c r="H54" s="39"/>
      <c r="I54" s="128"/>
      <c r="J54" s="39"/>
      <c r="K54" s="39"/>
      <c r="L54" s="43"/>
    </row>
    <row r="55" spans="2:47" s="1" customFormat="1" ht="22.8" customHeight="1">
      <c r="B55" s="38"/>
      <c r="C55" s="160" t="s">
        <v>76</v>
      </c>
      <c r="D55" s="39"/>
      <c r="E55" s="39"/>
      <c r="F55" s="39"/>
      <c r="G55" s="39"/>
      <c r="H55" s="39"/>
      <c r="I55" s="128"/>
      <c r="J55" s="97">
        <f>J115</f>
        <v>0</v>
      </c>
      <c r="K55" s="39"/>
      <c r="L55" s="43"/>
      <c r="AU55" s="17" t="s">
        <v>93</v>
      </c>
    </row>
    <row r="56" spans="2:12" s="7" customFormat="1" ht="24.95" customHeight="1">
      <c r="B56" s="161"/>
      <c r="C56" s="162"/>
      <c r="D56" s="163" t="s">
        <v>94</v>
      </c>
      <c r="E56" s="164"/>
      <c r="F56" s="164"/>
      <c r="G56" s="164"/>
      <c r="H56" s="164"/>
      <c r="I56" s="165"/>
      <c r="J56" s="166">
        <f>J116</f>
        <v>0</v>
      </c>
      <c r="K56" s="162"/>
      <c r="L56" s="167"/>
    </row>
    <row r="57" spans="2:12" s="8" customFormat="1" ht="19.9" customHeight="1">
      <c r="B57" s="168"/>
      <c r="C57" s="169"/>
      <c r="D57" s="170" t="s">
        <v>95</v>
      </c>
      <c r="E57" s="171"/>
      <c r="F57" s="171"/>
      <c r="G57" s="171"/>
      <c r="H57" s="171"/>
      <c r="I57" s="172"/>
      <c r="J57" s="173">
        <f>J117</f>
        <v>0</v>
      </c>
      <c r="K57" s="169"/>
      <c r="L57" s="174"/>
    </row>
    <row r="58" spans="2:12" s="8" customFormat="1" ht="19.9" customHeight="1">
      <c r="B58" s="168"/>
      <c r="C58" s="169"/>
      <c r="D58" s="170" t="s">
        <v>96</v>
      </c>
      <c r="E58" s="171"/>
      <c r="F58" s="171"/>
      <c r="G58" s="171"/>
      <c r="H58" s="171"/>
      <c r="I58" s="172"/>
      <c r="J58" s="173">
        <f>J204</f>
        <v>0</v>
      </c>
      <c r="K58" s="169"/>
      <c r="L58" s="174"/>
    </row>
    <row r="59" spans="2:12" s="8" customFormat="1" ht="19.9" customHeight="1">
      <c r="B59" s="168"/>
      <c r="C59" s="169"/>
      <c r="D59" s="170" t="s">
        <v>97</v>
      </c>
      <c r="E59" s="171"/>
      <c r="F59" s="171"/>
      <c r="G59" s="171"/>
      <c r="H59" s="171"/>
      <c r="I59" s="172"/>
      <c r="J59" s="173">
        <f>J227</f>
        <v>0</v>
      </c>
      <c r="K59" s="169"/>
      <c r="L59" s="174"/>
    </row>
    <row r="60" spans="2:12" s="8" customFormat="1" ht="19.9" customHeight="1">
      <c r="B60" s="168"/>
      <c r="C60" s="169"/>
      <c r="D60" s="170" t="s">
        <v>98</v>
      </c>
      <c r="E60" s="171"/>
      <c r="F60" s="171"/>
      <c r="G60" s="171"/>
      <c r="H60" s="171"/>
      <c r="I60" s="172"/>
      <c r="J60" s="173">
        <f>J308</f>
        <v>0</v>
      </c>
      <c r="K60" s="169"/>
      <c r="L60" s="174"/>
    </row>
    <row r="61" spans="2:12" s="8" customFormat="1" ht="19.9" customHeight="1">
      <c r="B61" s="168"/>
      <c r="C61" s="169"/>
      <c r="D61" s="170" t="s">
        <v>99</v>
      </c>
      <c r="E61" s="171"/>
      <c r="F61" s="171"/>
      <c r="G61" s="171"/>
      <c r="H61" s="171"/>
      <c r="I61" s="172"/>
      <c r="J61" s="173">
        <f>J333</f>
        <v>0</v>
      </c>
      <c r="K61" s="169"/>
      <c r="L61" s="174"/>
    </row>
    <row r="62" spans="2:12" s="8" customFormat="1" ht="19.9" customHeight="1">
      <c r="B62" s="168"/>
      <c r="C62" s="169"/>
      <c r="D62" s="170" t="s">
        <v>100</v>
      </c>
      <c r="E62" s="171"/>
      <c r="F62" s="171"/>
      <c r="G62" s="171"/>
      <c r="H62" s="171"/>
      <c r="I62" s="172"/>
      <c r="J62" s="173">
        <f>J338</f>
        <v>0</v>
      </c>
      <c r="K62" s="169"/>
      <c r="L62" s="174"/>
    </row>
    <row r="63" spans="2:12" s="8" customFormat="1" ht="19.9" customHeight="1">
      <c r="B63" s="168"/>
      <c r="C63" s="169"/>
      <c r="D63" s="170" t="s">
        <v>101</v>
      </c>
      <c r="E63" s="171"/>
      <c r="F63" s="171"/>
      <c r="G63" s="171"/>
      <c r="H63" s="171"/>
      <c r="I63" s="172"/>
      <c r="J63" s="173">
        <f>J508</f>
        <v>0</v>
      </c>
      <c r="K63" s="169"/>
      <c r="L63" s="174"/>
    </row>
    <row r="64" spans="2:12" s="8" customFormat="1" ht="19.9" customHeight="1">
      <c r="B64" s="168"/>
      <c r="C64" s="169"/>
      <c r="D64" s="170" t="s">
        <v>102</v>
      </c>
      <c r="E64" s="171"/>
      <c r="F64" s="171"/>
      <c r="G64" s="171"/>
      <c r="H64" s="171"/>
      <c r="I64" s="172"/>
      <c r="J64" s="173">
        <f>J517</f>
        <v>0</v>
      </c>
      <c r="K64" s="169"/>
      <c r="L64" s="174"/>
    </row>
    <row r="65" spans="2:12" s="8" customFormat="1" ht="14.85" customHeight="1">
      <c r="B65" s="168"/>
      <c r="C65" s="169"/>
      <c r="D65" s="170" t="s">
        <v>103</v>
      </c>
      <c r="E65" s="171"/>
      <c r="F65" s="171"/>
      <c r="G65" s="171"/>
      <c r="H65" s="171"/>
      <c r="I65" s="172"/>
      <c r="J65" s="173">
        <f>J660</f>
        <v>0</v>
      </c>
      <c r="K65" s="169"/>
      <c r="L65" s="174"/>
    </row>
    <row r="66" spans="2:12" s="8" customFormat="1" ht="14.85" customHeight="1">
      <c r="B66" s="168"/>
      <c r="C66" s="169"/>
      <c r="D66" s="170" t="s">
        <v>104</v>
      </c>
      <c r="E66" s="171"/>
      <c r="F66" s="171"/>
      <c r="G66" s="171"/>
      <c r="H66" s="171"/>
      <c r="I66" s="172"/>
      <c r="J66" s="173">
        <f>J677</f>
        <v>0</v>
      </c>
      <c r="K66" s="169"/>
      <c r="L66" s="174"/>
    </row>
    <row r="67" spans="2:12" s="8" customFormat="1" ht="19.9" customHeight="1">
      <c r="B67" s="168"/>
      <c r="C67" s="169"/>
      <c r="D67" s="170" t="s">
        <v>105</v>
      </c>
      <c r="E67" s="171"/>
      <c r="F67" s="171"/>
      <c r="G67" s="171"/>
      <c r="H67" s="171"/>
      <c r="I67" s="172"/>
      <c r="J67" s="173">
        <f>J680</f>
        <v>0</v>
      </c>
      <c r="K67" s="169"/>
      <c r="L67" s="174"/>
    </row>
    <row r="68" spans="2:12" s="7" customFormat="1" ht="24.95" customHeight="1">
      <c r="B68" s="161"/>
      <c r="C68" s="162"/>
      <c r="D68" s="163" t="s">
        <v>106</v>
      </c>
      <c r="E68" s="164"/>
      <c r="F68" s="164"/>
      <c r="G68" s="164"/>
      <c r="H68" s="164"/>
      <c r="I68" s="165"/>
      <c r="J68" s="166">
        <f>J688</f>
        <v>0</v>
      </c>
      <c r="K68" s="162"/>
      <c r="L68" s="167"/>
    </row>
    <row r="69" spans="2:12" s="8" customFormat="1" ht="19.9" customHeight="1">
      <c r="B69" s="168"/>
      <c r="C69" s="169"/>
      <c r="D69" s="170" t="s">
        <v>107</v>
      </c>
      <c r="E69" s="171"/>
      <c r="F69" s="171"/>
      <c r="G69" s="171"/>
      <c r="H69" s="171"/>
      <c r="I69" s="172"/>
      <c r="J69" s="173">
        <f>J689</f>
        <v>0</v>
      </c>
      <c r="K69" s="169"/>
      <c r="L69" s="174"/>
    </row>
    <row r="70" spans="2:12" s="8" customFormat="1" ht="19.9" customHeight="1">
      <c r="B70" s="168"/>
      <c r="C70" s="169"/>
      <c r="D70" s="170" t="s">
        <v>108</v>
      </c>
      <c r="E70" s="171"/>
      <c r="F70" s="171"/>
      <c r="G70" s="171"/>
      <c r="H70" s="171"/>
      <c r="I70" s="172"/>
      <c r="J70" s="173">
        <f>J728</f>
        <v>0</v>
      </c>
      <c r="K70" s="169"/>
      <c r="L70" s="174"/>
    </row>
    <row r="71" spans="2:12" s="8" customFormat="1" ht="19.9" customHeight="1">
      <c r="B71" s="168"/>
      <c r="C71" s="169"/>
      <c r="D71" s="170" t="s">
        <v>109</v>
      </c>
      <c r="E71" s="171"/>
      <c r="F71" s="171"/>
      <c r="G71" s="171"/>
      <c r="H71" s="171"/>
      <c r="I71" s="172"/>
      <c r="J71" s="173">
        <f>J768</f>
        <v>0</v>
      </c>
      <c r="K71" s="169"/>
      <c r="L71" s="174"/>
    </row>
    <row r="72" spans="2:12" s="8" customFormat="1" ht="19.9" customHeight="1">
      <c r="B72" s="168"/>
      <c r="C72" s="169"/>
      <c r="D72" s="170" t="s">
        <v>110</v>
      </c>
      <c r="E72" s="171"/>
      <c r="F72" s="171"/>
      <c r="G72" s="171"/>
      <c r="H72" s="171"/>
      <c r="I72" s="172"/>
      <c r="J72" s="173">
        <f>J812</f>
        <v>0</v>
      </c>
      <c r="K72" s="169"/>
      <c r="L72" s="174"/>
    </row>
    <row r="73" spans="2:12" s="8" customFormat="1" ht="19.9" customHeight="1">
      <c r="B73" s="168"/>
      <c r="C73" s="169"/>
      <c r="D73" s="170" t="s">
        <v>111</v>
      </c>
      <c r="E73" s="171"/>
      <c r="F73" s="171"/>
      <c r="G73" s="171"/>
      <c r="H73" s="171"/>
      <c r="I73" s="172"/>
      <c r="J73" s="173">
        <f>J851</f>
        <v>0</v>
      </c>
      <c r="K73" s="169"/>
      <c r="L73" s="174"/>
    </row>
    <row r="74" spans="2:12" s="8" customFormat="1" ht="14.85" customHeight="1">
      <c r="B74" s="168"/>
      <c r="C74" s="169"/>
      <c r="D74" s="170" t="s">
        <v>112</v>
      </c>
      <c r="E74" s="171"/>
      <c r="F74" s="171"/>
      <c r="G74" s="171"/>
      <c r="H74" s="171"/>
      <c r="I74" s="172"/>
      <c r="J74" s="173">
        <f>J860</f>
        <v>0</v>
      </c>
      <c r="K74" s="169"/>
      <c r="L74" s="174"/>
    </row>
    <row r="75" spans="2:12" s="8" customFormat="1" ht="14.85" customHeight="1">
      <c r="B75" s="168"/>
      <c r="C75" s="169"/>
      <c r="D75" s="170" t="s">
        <v>113</v>
      </c>
      <c r="E75" s="171"/>
      <c r="F75" s="171"/>
      <c r="G75" s="171"/>
      <c r="H75" s="171"/>
      <c r="I75" s="172"/>
      <c r="J75" s="173">
        <f>J870</f>
        <v>0</v>
      </c>
      <c r="K75" s="169"/>
      <c r="L75" s="174"/>
    </row>
    <row r="76" spans="2:12" s="8" customFormat="1" ht="14.85" customHeight="1">
      <c r="B76" s="168"/>
      <c r="C76" s="169"/>
      <c r="D76" s="170" t="s">
        <v>114</v>
      </c>
      <c r="E76" s="171"/>
      <c r="F76" s="171"/>
      <c r="G76" s="171"/>
      <c r="H76" s="171"/>
      <c r="I76" s="172"/>
      <c r="J76" s="173">
        <f>J877</f>
        <v>0</v>
      </c>
      <c r="K76" s="169"/>
      <c r="L76" s="174"/>
    </row>
    <row r="77" spans="2:12" s="8" customFormat="1" ht="19.9" customHeight="1">
      <c r="B77" s="168"/>
      <c r="C77" s="169"/>
      <c r="D77" s="170" t="s">
        <v>115</v>
      </c>
      <c r="E77" s="171"/>
      <c r="F77" s="171"/>
      <c r="G77" s="171"/>
      <c r="H77" s="171"/>
      <c r="I77" s="172"/>
      <c r="J77" s="173">
        <f>J883</f>
        <v>0</v>
      </c>
      <c r="K77" s="169"/>
      <c r="L77" s="174"/>
    </row>
    <row r="78" spans="2:12" s="8" customFormat="1" ht="19.9" customHeight="1">
      <c r="B78" s="168"/>
      <c r="C78" s="169"/>
      <c r="D78" s="170" t="s">
        <v>116</v>
      </c>
      <c r="E78" s="171"/>
      <c r="F78" s="171"/>
      <c r="G78" s="171"/>
      <c r="H78" s="171"/>
      <c r="I78" s="172"/>
      <c r="J78" s="173">
        <f>J890</f>
        <v>0</v>
      </c>
      <c r="K78" s="169"/>
      <c r="L78" s="174"/>
    </row>
    <row r="79" spans="2:12" s="8" customFormat="1" ht="19.9" customHeight="1">
      <c r="B79" s="168"/>
      <c r="C79" s="169"/>
      <c r="D79" s="170" t="s">
        <v>117</v>
      </c>
      <c r="E79" s="171"/>
      <c r="F79" s="171"/>
      <c r="G79" s="171"/>
      <c r="H79" s="171"/>
      <c r="I79" s="172"/>
      <c r="J79" s="173">
        <f>J927</f>
        <v>0</v>
      </c>
      <c r="K79" s="169"/>
      <c r="L79" s="174"/>
    </row>
    <row r="80" spans="2:12" s="8" customFormat="1" ht="19.9" customHeight="1">
      <c r="B80" s="168"/>
      <c r="C80" s="169"/>
      <c r="D80" s="170" t="s">
        <v>118</v>
      </c>
      <c r="E80" s="171"/>
      <c r="F80" s="171"/>
      <c r="G80" s="171"/>
      <c r="H80" s="171"/>
      <c r="I80" s="172"/>
      <c r="J80" s="173">
        <f>J935</f>
        <v>0</v>
      </c>
      <c r="K80" s="169"/>
      <c r="L80" s="174"/>
    </row>
    <row r="81" spans="2:12" s="8" customFormat="1" ht="19.9" customHeight="1">
      <c r="B81" s="168"/>
      <c r="C81" s="169"/>
      <c r="D81" s="170" t="s">
        <v>119</v>
      </c>
      <c r="E81" s="171"/>
      <c r="F81" s="171"/>
      <c r="G81" s="171"/>
      <c r="H81" s="171"/>
      <c r="I81" s="172"/>
      <c r="J81" s="173">
        <f>J940</f>
        <v>0</v>
      </c>
      <c r="K81" s="169"/>
      <c r="L81" s="174"/>
    </row>
    <row r="82" spans="2:12" s="8" customFormat="1" ht="19.9" customHeight="1">
      <c r="B82" s="168"/>
      <c r="C82" s="169"/>
      <c r="D82" s="170" t="s">
        <v>120</v>
      </c>
      <c r="E82" s="171"/>
      <c r="F82" s="171"/>
      <c r="G82" s="171"/>
      <c r="H82" s="171"/>
      <c r="I82" s="172"/>
      <c r="J82" s="173">
        <f>J945</f>
        <v>0</v>
      </c>
      <c r="K82" s="169"/>
      <c r="L82" s="174"/>
    </row>
    <row r="83" spans="2:12" s="8" customFormat="1" ht="19.9" customHeight="1">
      <c r="B83" s="168"/>
      <c r="C83" s="169"/>
      <c r="D83" s="170" t="s">
        <v>121</v>
      </c>
      <c r="E83" s="171"/>
      <c r="F83" s="171"/>
      <c r="G83" s="171"/>
      <c r="H83" s="171"/>
      <c r="I83" s="172"/>
      <c r="J83" s="173">
        <f>J959</f>
        <v>0</v>
      </c>
      <c r="K83" s="169"/>
      <c r="L83" s="174"/>
    </row>
    <row r="84" spans="2:12" s="8" customFormat="1" ht="19.9" customHeight="1">
      <c r="B84" s="168"/>
      <c r="C84" s="169"/>
      <c r="D84" s="170" t="s">
        <v>122</v>
      </c>
      <c r="E84" s="171"/>
      <c r="F84" s="171"/>
      <c r="G84" s="171"/>
      <c r="H84" s="171"/>
      <c r="I84" s="172"/>
      <c r="J84" s="173">
        <f>J977</f>
        <v>0</v>
      </c>
      <c r="K84" s="169"/>
      <c r="L84" s="174"/>
    </row>
    <row r="85" spans="2:12" s="8" customFormat="1" ht="19.9" customHeight="1">
      <c r="B85" s="168"/>
      <c r="C85" s="169"/>
      <c r="D85" s="170" t="s">
        <v>123</v>
      </c>
      <c r="E85" s="171"/>
      <c r="F85" s="171"/>
      <c r="G85" s="171"/>
      <c r="H85" s="171"/>
      <c r="I85" s="172"/>
      <c r="J85" s="173">
        <f>J1044</f>
        <v>0</v>
      </c>
      <c r="K85" s="169"/>
      <c r="L85" s="174"/>
    </row>
    <row r="86" spans="2:12" s="8" customFormat="1" ht="19.9" customHeight="1">
      <c r="B86" s="168"/>
      <c r="C86" s="169"/>
      <c r="D86" s="170" t="s">
        <v>124</v>
      </c>
      <c r="E86" s="171"/>
      <c r="F86" s="171"/>
      <c r="G86" s="171"/>
      <c r="H86" s="171"/>
      <c r="I86" s="172"/>
      <c r="J86" s="173">
        <f>J1049</f>
        <v>0</v>
      </c>
      <c r="K86" s="169"/>
      <c r="L86" s="174"/>
    </row>
    <row r="87" spans="2:12" s="8" customFormat="1" ht="19.9" customHeight="1">
      <c r="B87" s="168"/>
      <c r="C87" s="169"/>
      <c r="D87" s="170" t="s">
        <v>125</v>
      </c>
      <c r="E87" s="171"/>
      <c r="F87" s="171"/>
      <c r="G87" s="171"/>
      <c r="H87" s="171"/>
      <c r="I87" s="172"/>
      <c r="J87" s="173">
        <f>J1065</f>
        <v>0</v>
      </c>
      <c r="K87" s="169"/>
      <c r="L87" s="174"/>
    </row>
    <row r="88" spans="2:12" s="8" customFormat="1" ht="19.9" customHeight="1">
      <c r="B88" s="168"/>
      <c r="C88" s="169"/>
      <c r="D88" s="170" t="s">
        <v>126</v>
      </c>
      <c r="E88" s="171"/>
      <c r="F88" s="171"/>
      <c r="G88" s="171"/>
      <c r="H88" s="171"/>
      <c r="I88" s="172"/>
      <c r="J88" s="173">
        <f>J1113</f>
        <v>0</v>
      </c>
      <c r="K88" s="169"/>
      <c r="L88" s="174"/>
    </row>
    <row r="89" spans="2:12" s="8" customFormat="1" ht="19.9" customHeight="1">
      <c r="B89" s="168"/>
      <c r="C89" s="169"/>
      <c r="D89" s="170" t="s">
        <v>127</v>
      </c>
      <c r="E89" s="171"/>
      <c r="F89" s="171"/>
      <c r="G89" s="171"/>
      <c r="H89" s="171"/>
      <c r="I89" s="172"/>
      <c r="J89" s="173">
        <f>J1170</f>
        <v>0</v>
      </c>
      <c r="K89" s="169"/>
      <c r="L89" s="174"/>
    </row>
    <row r="90" spans="2:12" s="8" customFormat="1" ht="19.9" customHeight="1">
      <c r="B90" s="168"/>
      <c r="C90" s="169"/>
      <c r="D90" s="170" t="s">
        <v>128</v>
      </c>
      <c r="E90" s="171"/>
      <c r="F90" s="171"/>
      <c r="G90" s="171"/>
      <c r="H90" s="171"/>
      <c r="I90" s="172"/>
      <c r="J90" s="173">
        <f>J1174</f>
        <v>0</v>
      </c>
      <c r="K90" s="169"/>
      <c r="L90" s="174"/>
    </row>
    <row r="91" spans="2:12" s="8" customFormat="1" ht="19.9" customHeight="1">
      <c r="B91" s="168"/>
      <c r="C91" s="169"/>
      <c r="D91" s="170" t="s">
        <v>129</v>
      </c>
      <c r="E91" s="171"/>
      <c r="F91" s="171"/>
      <c r="G91" s="171"/>
      <c r="H91" s="171"/>
      <c r="I91" s="172"/>
      <c r="J91" s="173">
        <f>J1237</f>
        <v>0</v>
      </c>
      <c r="K91" s="169"/>
      <c r="L91" s="174"/>
    </row>
    <row r="92" spans="2:12" s="8" customFormat="1" ht="19.9" customHeight="1">
      <c r="B92" s="168"/>
      <c r="C92" s="169"/>
      <c r="D92" s="170" t="s">
        <v>130</v>
      </c>
      <c r="E92" s="171"/>
      <c r="F92" s="171"/>
      <c r="G92" s="171"/>
      <c r="H92" s="171"/>
      <c r="I92" s="172"/>
      <c r="J92" s="173">
        <f>J1274</f>
        <v>0</v>
      </c>
      <c r="K92" s="169"/>
      <c r="L92" s="174"/>
    </row>
    <row r="93" spans="2:12" s="8" customFormat="1" ht="19.9" customHeight="1">
      <c r="B93" s="168"/>
      <c r="C93" s="169"/>
      <c r="D93" s="170" t="s">
        <v>131</v>
      </c>
      <c r="E93" s="171"/>
      <c r="F93" s="171"/>
      <c r="G93" s="171"/>
      <c r="H93" s="171"/>
      <c r="I93" s="172"/>
      <c r="J93" s="173">
        <f>J1285</f>
        <v>0</v>
      </c>
      <c r="K93" s="169"/>
      <c r="L93" s="174"/>
    </row>
    <row r="94" spans="2:12" s="8" customFormat="1" ht="19.9" customHeight="1">
      <c r="B94" s="168"/>
      <c r="C94" s="169"/>
      <c r="D94" s="170" t="s">
        <v>132</v>
      </c>
      <c r="E94" s="171"/>
      <c r="F94" s="171"/>
      <c r="G94" s="171"/>
      <c r="H94" s="171"/>
      <c r="I94" s="172"/>
      <c r="J94" s="173">
        <f>J1308</f>
        <v>0</v>
      </c>
      <c r="K94" s="169"/>
      <c r="L94" s="174"/>
    </row>
    <row r="95" spans="2:12" s="8" customFormat="1" ht="19.9" customHeight="1">
      <c r="B95" s="168"/>
      <c r="C95" s="169"/>
      <c r="D95" s="170" t="s">
        <v>133</v>
      </c>
      <c r="E95" s="171"/>
      <c r="F95" s="171"/>
      <c r="G95" s="171"/>
      <c r="H95" s="171"/>
      <c r="I95" s="172"/>
      <c r="J95" s="173">
        <f>J1312</f>
        <v>0</v>
      </c>
      <c r="K95" s="169"/>
      <c r="L95" s="174"/>
    </row>
    <row r="96" spans="2:12" s="7" customFormat="1" ht="24.95" customHeight="1">
      <c r="B96" s="161"/>
      <c r="C96" s="162"/>
      <c r="D96" s="163" t="s">
        <v>134</v>
      </c>
      <c r="E96" s="164"/>
      <c r="F96" s="164"/>
      <c r="G96" s="164"/>
      <c r="H96" s="164"/>
      <c r="I96" s="165"/>
      <c r="J96" s="166">
        <f>J1328</f>
        <v>0</v>
      </c>
      <c r="K96" s="162"/>
      <c r="L96" s="167"/>
    </row>
    <row r="97" spans="2:12" s="7" customFormat="1" ht="24.95" customHeight="1">
      <c r="B97" s="161"/>
      <c r="C97" s="162"/>
      <c r="D97" s="163" t="s">
        <v>135</v>
      </c>
      <c r="E97" s="164"/>
      <c r="F97" s="164"/>
      <c r="G97" s="164"/>
      <c r="H97" s="164"/>
      <c r="I97" s="165"/>
      <c r="J97" s="166">
        <f>J1329</f>
        <v>0</v>
      </c>
      <c r="K97" s="162"/>
      <c r="L97" s="167"/>
    </row>
    <row r="98" spans="2:12" s="1" customFormat="1" ht="21.8" customHeight="1">
      <c r="B98" s="38"/>
      <c r="C98" s="39"/>
      <c r="D98" s="39"/>
      <c r="E98" s="39"/>
      <c r="F98" s="39"/>
      <c r="G98" s="39"/>
      <c r="H98" s="39"/>
      <c r="I98" s="128"/>
      <c r="J98" s="39"/>
      <c r="K98" s="39"/>
      <c r="L98" s="43"/>
    </row>
    <row r="99" spans="2:12" s="1" customFormat="1" ht="6.95" customHeight="1">
      <c r="B99" s="57"/>
      <c r="C99" s="58"/>
      <c r="D99" s="58"/>
      <c r="E99" s="58"/>
      <c r="F99" s="58"/>
      <c r="G99" s="58"/>
      <c r="H99" s="58"/>
      <c r="I99" s="152"/>
      <c r="J99" s="58"/>
      <c r="K99" s="58"/>
      <c r="L99" s="43"/>
    </row>
    <row r="103" spans="2:12" s="1" customFormat="1" ht="6.95" customHeight="1">
      <c r="B103" s="59"/>
      <c r="C103" s="60"/>
      <c r="D103" s="60"/>
      <c r="E103" s="60"/>
      <c r="F103" s="60"/>
      <c r="G103" s="60"/>
      <c r="H103" s="60"/>
      <c r="I103" s="155"/>
      <c r="J103" s="60"/>
      <c r="K103" s="60"/>
      <c r="L103" s="43"/>
    </row>
    <row r="104" spans="2:12" s="1" customFormat="1" ht="24.95" customHeight="1">
      <c r="B104" s="38"/>
      <c r="C104" s="23" t="s">
        <v>136</v>
      </c>
      <c r="D104" s="39"/>
      <c r="E104" s="39"/>
      <c r="F104" s="39"/>
      <c r="G104" s="39"/>
      <c r="H104" s="39"/>
      <c r="I104" s="128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28"/>
      <c r="J105" s="39"/>
      <c r="K105" s="39"/>
      <c r="L105" s="43"/>
    </row>
    <row r="106" spans="2:12" s="1" customFormat="1" ht="12" customHeight="1">
      <c r="B106" s="38"/>
      <c r="C106" s="32" t="s">
        <v>16</v>
      </c>
      <c r="D106" s="39"/>
      <c r="E106" s="39"/>
      <c r="F106" s="39"/>
      <c r="G106" s="39"/>
      <c r="H106" s="39"/>
      <c r="I106" s="128"/>
      <c r="J106" s="39"/>
      <c r="K106" s="39"/>
      <c r="L106" s="43"/>
    </row>
    <row r="107" spans="2:12" s="1" customFormat="1" ht="16.5" customHeight="1">
      <c r="B107" s="38"/>
      <c r="C107" s="39"/>
      <c r="D107" s="39"/>
      <c r="E107" s="64" t="str">
        <f>E7</f>
        <v xml:space="preserve">ŽEBRÁK - STARÁ ŠKOLA v Žebráku - STAVEBNÍ ÚPRAVY V PŘÍZEMÍ  - zpracováno dle dokumentace pro SP</v>
      </c>
      <c r="F107" s="39"/>
      <c r="G107" s="39"/>
      <c r="H107" s="39"/>
      <c r="I107" s="128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28"/>
      <c r="J108" s="39"/>
      <c r="K108" s="39"/>
      <c r="L108" s="43"/>
    </row>
    <row r="109" spans="2:12" s="1" customFormat="1" ht="12" customHeight="1">
      <c r="B109" s="38"/>
      <c r="C109" s="32" t="s">
        <v>23</v>
      </c>
      <c r="D109" s="39"/>
      <c r="E109" s="39"/>
      <c r="F109" s="27" t="str">
        <f>F10</f>
        <v>Žebrák</v>
      </c>
      <c r="G109" s="39"/>
      <c r="H109" s="39"/>
      <c r="I109" s="130" t="s">
        <v>25</v>
      </c>
      <c r="J109" s="67" t="str">
        <f>IF(J10="","",J10)</f>
        <v>13. 2. 2019</v>
      </c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28"/>
      <c r="J110" s="39"/>
      <c r="K110" s="39"/>
      <c r="L110" s="43"/>
    </row>
    <row r="111" spans="2:12" s="1" customFormat="1" ht="38.55" customHeight="1">
      <c r="B111" s="38"/>
      <c r="C111" s="32" t="s">
        <v>29</v>
      </c>
      <c r="D111" s="39"/>
      <c r="E111" s="39"/>
      <c r="F111" s="27" t="str">
        <f>E13</f>
        <v>Město Žebrák, Náměstí č.1, Žebrák</v>
      </c>
      <c r="G111" s="39"/>
      <c r="H111" s="39"/>
      <c r="I111" s="130" t="s">
        <v>36</v>
      </c>
      <c r="J111" s="36" t="str">
        <f>E19</f>
        <v>Spektra spol. s r.o. Beroun,V Hlinkách 1548,Beroun</v>
      </c>
      <c r="K111" s="39"/>
      <c r="L111" s="43"/>
    </row>
    <row r="112" spans="2:12" s="1" customFormat="1" ht="13.65" customHeight="1">
      <c r="B112" s="38"/>
      <c r="C112" s="32" t="s">
        <v>33</v>
      </c>
      <c r="D112" s="39"/>
      <c r="E112" s="39"/>
      <c r="F112" s="27" t="str">
        <f>IF(E16="","",E16)</f>
        <v>Vyplň údaj</v>
      </c>
      <c r="G112" s="39"/>
      <c r="H112" s="39"/>
      <c r="I112" s="130" t="s">
        <v>40</v>
      </c>
      <c r="J112" s="36" t="str">
        <f>E22</f>
        <v>pí. Lenka Dejdarová</v>
      </c>
      <c r="K112" s="39"/>
      <c r="L112" s="43"/>
    </row>
    <row r="113" spans="2:12" s="1" customFormat="1" ht="10.3" customHeight="1">
      <c r="B113" s="38"/>
      <c r="C113" s="39"/>
      <c r="D113" s="39"/>
      <c r="E113" s="39"/>
      <c r="F113" s="39"/>
      <c r="G113" s="39"/>
      <c r="H113" s="39"/>
      <c r="I113" s="128"/>
      <c r="J113" s="39"/>
      <c r="K113" s="39"/>
      <c r="L113" s="43"/>
    </row>
    <row r="114" spans="2:20" s="9" customFormat="1" ht="29.25" customHeight="1">
      <c r="B114" s="175"/>
      <c r="C114" s="176" t="s">
        <v>137</v>
      </c>
      <c r="D114" s="177" t="s">
        <v>63</v>
      </c>
      <c r="E114" s="177" t="s">
        <v>59</v>
      </c>
      <c r="F114" s="177" t="s">
        <v>60</v>
      </c>
      <c r="G114" s="177" t="s">
        <v>138</v>
      </c>
      <c r="H114" s="177" t="s">
        <v>139</v>
      </c>
      <c r="I114" s="178" t="s">
        <v>140</v>
      </c>
      <c r="J114" s="177" t="s">
        <v>92</v>
      </c>
      <c r="K114" s="179" t="s">
        <v>141</v>
      </c>
      <c r="L114" s="180"/>
      <c r="M114" s="87" t="s">
        <v>20</v>
      </c>
      <c r="N114" s="88" t="s">
        <v>48</v>
      </c>
      <c r="O114" s="88" t="s">
        <v>142</v>
      </c>
      <c r="P114" s="88" t="s">
        <v>143</v>
      </c>
      <c r="Q114" s="88" t="s">
        <v>144</v>
      </c>
      <c r="R114" s="88" t="s">
        <v>145</v>
      </c>
      <c r="S114" s="88" t="s">
        <v>146</v>
      </c>
      <c r="T114" s="89" t="s">
        <v>147</v>
      </c>
    </row>
    <row r="115" spans="2:63" s="1" customFormat="1" ht="22.8" customHeight="1">
      <c r="B115" s="38"/>
      <c r="C115" s="94" t="s">
        <v>148</v>
      </c>
      <c r="D115" s="39"/>
      <c r="E115" s="39"/>
      <c r="F115" s="39"/>
      <c r="G115" s="39"/>
      <c r="H115" s="39"/>
      <c r="I115" s="128"/>
      <c r="J115" s="181">
        <f>BK115</f>
        <v>0</v>
      </c>
      <c r="K115" s="39"/>
      <c r="L115" s="43"/>
      <c r="M115" s="90"/>
      <c r="N115" s="91"/>
      <c r="O115" s="91"/>
      <c r="P115" s="182">
        <f>P116+P688+P1328+P1329</f>
        <v>0</v>
      </c>
      <c r="Q115" s="91"/>
      <c r="R115" s="182">
        <f>R116+R688+R1328+R1329</f>
        <v>159.08626689300002</v>
      </c>
      <c r="S115" s="91"/>
      <c r="T115" s="183">
        <f>T116+T688+T1328+T1329</f>
        <v>212.0100075</v>
      </c>
      <c r="AT115" s="17" t="s">
        <v>77</v>
      </c>
      <c r="AU115" s="17" t="s">
        <v>93</v>
      </c>
      <c r="BK115" s="184">
        <f>BK116+BK688+BK1328+BK1329</f>
        <v>0</v>
      </c>
    </row>
    <row r="116" spans="2:63" s="10" customFormat="1" ht="25.9" customHeight="1">
      <c r="B116" s="185"/>
      <c r="C116" s="186"/>
      <c r="D116" s="187" t="s">
        <v>77</v>
      </c>
      <c r="E116" s="188" t="s">
        <v>149</v>
      </c>
      <c r="F116" s="188" t="s">
        <v>150</v>
      </c>
      <c r="G116" s="186"/>
      <c r="H116" s="186"/>
      <c r="I116" s="189"/>
      <c r="J116" s="190">
        <f>BK116</f>
        <v>0</v>
      </c>
      <c r="K116" s="186"/>
      <c r="L116" s="191"/>
      <c r="M116" s="192"/>
      <c r="N116" s="193"/>
      <c r="O116" s="193"/>
      <c r="P116" s="194">
        <f>P117+P204+P227+P308+P333+P338+P508+P517+P680</f>
        <v>0</v>
      </c>
      <c r="Q116" s="193"/>
      <c r="R116" s="194">
        <f>R117+R204+R227+R308+R333+R338+R508+R517+R680</f>
        <v>139.75268741000002</v>
      </c>
      <c r="S116" s="193"/>
      <c r="T116" s="195">
        <f>T117+T204+T227+T308+T333+T338+T508+T517+T680</f>
        <v>182.82002</v>
      </c>
      <c r="AR116" s="196" t="s">
        <v>22</v>
      </c>
      <c r="AT116" s="197" t="s">
        <v>77</v>
      </c>
      <c r="AU116" s="197" t="s">
        <v>78</v>
      </c>
      <c r="AY116" s="196" t="s">
        <v>151</v>
      </c>
      <c r="BK116" s="198">
        <f>BK117+BK204+BK227+BK308+BK333+BK338+BK508+BK517+BK680</f>
        <v>0</v>
      </c>
    </row>
    <row r="117" spans="2:63" s="10" customFormat="1" ht="22.8" customHeight="1">
      <c r="B117" s="185"/>
      <c r="C117" s="186"/>
      <c r="D117" s="187" t="s">
        <v>77</v>
      </c>
      <c r="E117" s="199" t="s">
        <v>22</v>
      </c>
      <c r="F117" s="199" t="s">
        <v>152</v>
      </c>
      <c r="G117" s="186"/>
      <c r="H117" s="186"/>
      <c r="I117" s="189"/>
      <c r="J117" s="200">
        <f>BK117</f>
        <v>0</v>
      </c>
      <c r="K117" s="186"/>
      <c r="L117" s="191"/>
      <c r="M117" s="192"/>
      <c r="N117" s="193"/>
      <c r="O117" s="193"/>
      <c r="P117" s="194">
        <f>SUM(P118:P203)</f>
        <v>0</v>
      </c>
      <c r="Q117" s="193"/>
      <c r="R117" s="194">
        <f>SUM(R118:R203)</f>
        <v>16.32</v>
      </c>
      <c r="S117" s="193"/>
      <c r="T117" s="195">
        <f>SUM(T118:T203)</f>
        <v>56.95431000000001</v>
      </c>
      <c r="AR117" s="196" t="s">
        <v>22</v>
      </c>
      <c r="AT117" s="197" t="s">
        <v>77</v>
      </c>
      <c r="AU117" s="197" t="s">
        <v>22</v>
      </c>
      <c r="AY117" s="196" t="s">
        <v>151</v>
      </c>
      <c r="BK117" s="198">
        <f>SUM(BK118:BK203)</f>
        <v>0</v>
      </c>
    </row>
    <row r="118" spans="2:65" s="1" customFormat="1" ht="33.75" customHeight="1">
      <c r="B118" s="38"/>
      <c r="C118" s="201" t="s">
        <v>22</v>
      </c>
      <c r="D118" s="201" t="s">
        <v>153</v>
      </c>
      <c r="E118" s="202" t="s">
        <v>154</v>
      </c>
      <c r="F118" s="203" t="s">
        <v>155</v>
      </c>
      <c r="G118" s="204" t="s">
        <v>156</v>
      </c>
      <c r="H118" s="205">
        <v>21.35</v>
      </c>
      <c r="I118" s="206"/>
      <c r="J118" s="207">
        <f>ROUND(I118*H118,2)</f>
        <v>0</v>
      </c>
      <c r="K118" s="203" t="s">
        <v>157</v>
      </c>
      <c r="L118" s="43"/>
      <c r="M118" s="208" t="s">
        <v>20</v>
      </c>
      <c r="N118" s="209" t="s">
        <v>49</v>
      </c>
      <c r="O118" s="79"/>
      <c r="P118" s="210">
        <f>O118*H118</f>
        <v>0</v>
      </c>
      <c r="Q118" s="210">
        <v>0</v>
      </c>
      <c r="R118" s="210">
        <f>Q118*H118</f>
        <v>0</v>
      </c>
      <c r="S118" s="210">
        <v>0.255</v>
      </c>
      <c r="T118" s="211">
        <f>S118*H118</f>
        <v>5.44425</v>
      </c>
      <c r="AR118" s="17" t="s">
        <v>158</v>
      </c>
      <c r="AT118" s="17" t="s">
        <v>153</v>
      </c>
      <c r="AU118" s="17" t="s">
        <v>87</v>
      </c>
      <c r="AY118" s="17" t="s">
        <v>151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7" t="s">
        <v>22</v>
      </c>
      <c r="BK118" s="212">
        <f>ROUND(I118*H118,2)</f>
        <v>0</v>
      </c>
      <c r="BL118" s="17" t="s">
        <v>158</v>
      </c>
      <c r="BM118" s="17" t="s">
        <v>159</v>
      </c>
    </row>
    <row r="119" spans="2:51" s="11" customFormat="1" ht="12">
      <c r="B119" s="213"/>
      <c r="C119" s="214"/>
      <c r="D119" s="215" t="s">
        <v>160</v>
      </c>
      <c r="E119" s="216" t="s">
        <v>20</v>
      </c>
      <c r="F119" s="217" t="s">
        <v>161</v>
      </c>
      <c r="G119" s="214"/>
      <c r="H119" s="216" t="s">
        <v>20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160</v>
      </c>
      <c r="AU119" s="223" t="s">
        <v>87</v>
      </c>
      <c r="AV119" s="11" t="s">
        <v>22</v>
      </c>
      <c r="AW119" s="11" t="s">
        <v>35</v>
      </c>
      <c r="AX119" s="11" t="s">
        <v>78</v>
      </c>
      <c r="AY119" s="223" t="s">
        <v>151</v>
      </c>
    </row>
    <row r="120" spans="2:51" s="11" customFormat="1" ht="12">
      <c r="B120" s="213"/>
      <c r="C120" s="214"/>
      <c r="D120" s="215" t="s">
        <v>160</v>
      </c>
      <c r="E120" s="216" t="s">
        <v>20</v>
      </c>
      <c r="F120" s="217" t="s">
        <v>162</v>
      </c>
      <c r="G120" s="214"/>
      <c r="H120" s="216" t="s">
        <v>20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160</v>
      </c>
      <c r="AU120" s="223" t="s">
        <v>87</v>
      </c>
      <c r="AV120" s="11" t="s">
        <v>22</v>
      </c>
      <c r="AW120" s="11" t="s">
        <v>35</v>
      </c>
      <c r="AX120" s="11" t="s">
        <v>78</v>
      </c>
      <c r="AY120" s="223" t="s">
        <v>151</v>
      </c>
    </row>
    <row r="121" spans="2:51" s="12" customFormat="1" ht="12">
      <c r="B121" s="224"/>
      <c r="C121" s="225"/>
      <c r="D121" s="215" t="s">
        <v>160</v>
      </c>
      <c r="E121" s="226" t="s">
        <v>20</v>
      </c>
      <c r="F121" s="227" t="s">
        <v>163</v>
      </c>
      <c r="G121" s="225"/>
      <c r="H121" s="228">
        <v>21.35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160</v>
      </c>
      <c r="AU121" s="234" t="s">
        <v>87</v>
      </c>
      <c r="AV121" s="12" t="s">
        <v>87</v>
      </c>
      <c r="AW121" s="12" t="s">
        <v>35</v>
      </c>
      <c r="AX121" s="12" t="s">
        <v>22</v>
      </c>
      <c r="AY121" s="234" t="s">
        <v>151</v>
      </c>
    </row>
    <row r="122" spans="2:65" s="1" customFormat="1" ht="22.5" customHeight="1">
      <c r="B122" s="38"/>
      <c r="C122" s="201" t="s">
        <v>87</v>
      </c>
      <c r="D122" s="201" t="s">
        <v>153</v>
      </c>
      <c r="E122" s="202" t="s">
        <v>164</v>
      </c>
      <c r="F122" s="203" t="s">
        <v>165</v>
      </c>
      <c r="G122" s="204" t="s">
        <v>156</v>
      </c>
      <c r="H122" s="205">
        <v>264.817</v>
      </c>
      <c r="I122" s="206"/>
      <c r="J122" s="207">
        <f>ROUND(I122*H122,2)</f>
        <v>0</v>
      </c>
      <c r="K122" s="203" t="s">
        <v>157</v>
      </c>
      <c r="L122" s="43"/>
      <c r="M122" s="208" t="s">
        <v>20</v>
      </c>
      <c r="N122" s="209" t="s">
        <v>49</v>
      </c>
      <c r="O122" s="79"/>
      <c r="P122" s="210">
        <f>O122*H122</f>
        <v>0</v>
      </c>
      <c r="Q122" s="210">
        <v>0</v>
      </c>
      <c r="R122" s="210">
        <f>Q122*H122</f>
        <v>0</v>
      </c>
      <c r="S122" s="210">
        <v>0.18</v>
      </c>
      <c r="T122" s="211">
        <f>S122*H122</f>
        <v>47.66706</v>
      </c>
      <c r="AR122" s="17" t="s">
        <v>158</v>
      </c>
      <c r="AT122" s="17" t="s">
        <v>153</v>
      </c>
      <c r="AU122" s="17" t="s">
        <v>87</v>
      </c>
      <c r="AY122" s="17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" t="s">
        <v>22</v>
      </c>
      <c r="BK122" s="212">
        <f>ROUND(I122*H122,2)</f>
        <v>0</v>
      </c>
      <c r="BL122" s="17" t="s">
        <v>158</v>
      </c>
      <c r="BM122" s="17" t="s">
        <v>166</v>
      </c>
    </row>
    <row r="123" spans="2:51" s="11" customFormat="1" ht="12">
      <c r="B123" s="213"/>
      <c r="C123" s="214"/>
      <c r="D123" s="215" t="s">
        <v>160</v>
      </c>
      <c r="E123" s="216" t="s">
        <v>20</v>
      </c>
      <c r="F123" s="217" t="s">
        <v>167</v>
      </c>
      <c r="G123" s="214"/>
      <c r="H123" s="216" t="s">
        <v>20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160</v>
      </c>
      <c r="AU123" s="223" t="s">
        <v>87</v>
      </c>
      <c r="AV123" s="11" t="s">
        <v>22</v>
      </c>
      <c r="AW123" s="11" t="s">
        <v>35</v>
      </c>
      <c r="AX123" s="11" t="s">
        <v>78</v>
      </c>
      <c r="AY123" s="223" t="s">
        <v>151</v>
      </c>
    </row>
    <row r="124" spans="2:51" s="11" customFormat="1" ht="12">
      <c r="B124" s="213"/>
      <c r="C124" s="214"/>
      <c r="D124" s="215" t="s">
        <v>160</v>
      </c>
      <c r="E124" s="216" t="s">
        <v>20</v>
      </c>
      <c r="F124" s="217" t="s">
        <v>168</v>
      </c>
      <c r="G124" s="214"/>
      <c r="H124" s="216" t="s">
        <v>20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160</v>
      </c>
      <c r="AU124" s="223" t="s">
        <v>87</v>
      </c>
      <c r="AV124" s="11" t="s">
        <v>22</v>
      </c>
      <c r="AW124" s="11" t="s">
        <v>35</v>
      </c>
      <c r="AX124" s="11" t="s">
        <v>78</v>
      </c>
      <c r="AY124" s="223" t="s">
        <v>151</v>
      </c>
    </row>
    <row r="125" spans="2:51" s="12" customFormat="1" ht="12">
      <c r="B125" s="224"/>
      <c r="C125" s="225"/>
      <c r="D125" s="215" t="s">
        <v>160</v>
      </c>
      <c r="E125" s="226" t="s">
        <v>20</v>
      </c>
      <c r="F125" s="227" t="s">
        <v>169</v>
      </c>
      <c r="G125" s="225"/>
      <c r="H125" s="228">
        <v>59.772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AT125" s="234" t="s">
        <v>160</v>
      </c>
      <c r="AU125" s="234" t="s">
        <v>87</v>
      </c>
      <c r="AV125" s="12" t="s">
        <v>87</v>
      </c>
      <c r="AW125" s="12" t="s">
        <v>35</v>
      </c>
      <c r="AX125" s="12" t="s">
        <v>78</v>
      </c>
      <c r="AY125" s="234" t="s">
        <v>151</v>
      </c>
    </row>
    <row r="126" spans="2:51" s="12" customFormat="1" ht="12">
      <c r="B126" s="224"/>
      <c r="C126" s="225"/>
      <c r="D126" s="215" t="s">
        <v>160</v>
      </c>
      <c r="E126" s="226" t="s">
        <v>20</v>
      </c>
      <c r="F126" s="227" t="s">
        <v>170</v>
      </c>
      <c r="G126" s="225"/>
      <c r="H126" s="228">
        <v>24.55675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AT126" s="234" t="s">
        <v>160</v>
      </c>
      <c r="AU126" s="234" t="s">
        <v>87</v>
      </c>
      <c r="AV126" s="12" t="s">
        <v>87</v>
      </c>
      <c r="AW126" s="12" t="s">
        <v>35</v>
      </c>
      <c r="AX126" s="12" t="s">
        <v>78</v>
      </c>
      <c r="AY126" s="234" t="s">
        <v>151</v>
      </c>
    </row>
    <row r="127" spans="2:51" s="12" customFormat="1" ht="12">
      <c r="B127" s="224"/>
      <c r="C127" s="225"/>
      <c r="D127" s="215" t="s">
        <v>160</v>
      </c>
      <c r="E127" s="226" t="s">
        <v>20</v>
      </c>
      <c r="F127" s="227" t="s">
        <v>171</v>
      </c>
      <c r="G127" s="225"/>
      <c r="H127" s="228">
        <v>53.244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AT127" s="234" t="s">
        <v>160</v>
      </c>
      <c r="AU127" s="234" t="s">
        <v>87</v>
      </c>
      <c r="AV127" s="12" t="s">
        <v>87</v>
      </c>
      <c r="AW127" s="12" t="s">
        <v>35</v>
      </c>
      <c r="AX127" s="12" t="s">
        <v>78</v>
      </c>
      <c r="AY127" s="234" t="s">
        <v>151</v>
      </c>
    </row>
    <row r="128" spans="2:51" s="12" customFormat="1" ht="12">
      <c r="B128" s="224"/>
      <c r="C128" s="225"/>
      <c r="D128" s="215" t="s">
        <v>160</v>
      </c>
      <c r="E128" s="226" t="s">
        <v>20</v>
      </c>
      <c r="F128" s="227" t="s">
        <v>172</v>
      </c>
      <c r="G128" s="225"/>
      <c r="H128" s="228">
        <v>14.118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160</v>
      </c>
      <c r="AU128" s="234" t="s">
        <v>87</v>
      </c>
      <c r="AV128" s="12" t="s">
        <v>87</v>
      </c>
      <c r="AW128" s="12" t="s">
        <v>35</v>
      </c>
      <c r="AX128" s="12" t="s">
        <v>78</v>
      </c>
      <c r="AY128" s="234" t="s">
        <v>151</v>
      </c>
    </row>
    <row r="129" spans="2:51" s="12" customFormat="1" ht="12">
      <c r="B129" s="224"/>
      <c r="C129" s="225"/>
      <c r="D129" s="215" t="s">
        <v>160</v>
      </c>
      <c r="E129" s="226" t="s">
        <v>20</v>
      </c>
      <c r="F129" s="227" t="s">
        <v>173</v>
      </c>
      <c r="G129" s="225"/>
      <c r="H129" s="228">
        <v>21.4335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AT129" s="234" t="s">
        <v>160</v>
      </c>
      <c r="AU129" s="234" t="s">
        <v>87</v>
      </c>
      <c r="AV129" s="12" t="s">
        <v>87</v>
      </c>
      <c r="AW129" s="12" t="s">
        <v>35</v>
      </c>
      <c r="AX129" s="12" t="s">
        <v>78</v>
      </c>
      <c r="AY129" s="234" t="s">
        <v>151</v>
      </c>
    </row>
    <row r="130" spans="2:51" s="12" customFormat="1" ht="12">
      <c r="B130" s="224"/>
      <c r="C130" s="225"/>
      <c r="D130" s="215" t="s">
        <v>160</v>
      </c>
      <c r="E130" s="226" t="s">
        <v>20</v>
      </c>
      <c r="F130" s="227" t="s">
        <v>174</v>
      </c>
      <c r="G130" s="225"/>
      <c r="H130" s="228">
        <v>6.2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AT130" s="234" t="s">
        <v>160</v>
      </c>
      <c r="AU130" s="234" t="s">
        <v>87</v>
      </c>
      <c r="AV130" s="12" t="s">
        <v>87</v>
      </c>
      <c r="AW130" s="12" t="s">
        <v>35</v>
      </c>
      <c r="AX130" s="12" t="s">
        <v>78</v>
      </c>
      <c r="AY130" s="234" t="s">
        <v>151</v>
      </c>
    </row>
    <row r="131" spans="2:51" s="12" customFormat="1" ht="12">
      <c r="B131" s="224"/>
      <c r="C131" s="225"/>
      <c r="D131" s="215" t="s">
        <v>160</v>
      </c>
      <c r="E131" s="226" t="s">
        <v>20</v>
      </c>
      <c r="F131" s="227" t="s">
        <v>175</v>
      </c>
      <c r="G131" s="225"/>
      <c r="H131" s="228">
        <v>4.4291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160</v>
      </c>
      <c r="AU131" s="234" t="s">
        <v>87</v>
      </c>
      <c r="AV131" s="12" t="s">
        <v>87</v>
      </c>
      <c r="AW131" s="12" t="s">
        <v>35</v>
      </c>
      <c r="AX131" s="12" t="s">
        <v>78</v>
      </c>
      <c r="AY131" s="234" t="s">
        <v>151</v>
      </c>
    </row>
    <row r="132" spans="2:51" s="12" customFormat="1" ht="12">
      <c r="B132" s="224"/>
      <c r="C132" s="225"/>
      <c r="D132" s="215" t="s">
        <v>160</v>
      </c>
      <c r="E132" s="226" t="s">
        <v>20</v>
      </c>
      <c r="F132" s="227" t="s">
        <v>176</v>
      </c>
      <c r="G132" s="225"/>
      <c r="H132" s="228">
        <v>7.385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AT132" s="234" t="s">
        <v>160</v>
      </c>
      <c r="AU132" s="234" t="s">
        <v>87</v>
      </c>
      <c r="AV132" s="12" t="s">
        <v>87</v>
      </c>
      <c r="AW132" s="12" t="s">
        <v>35</v>
      </c>
      <c r="AX132" s="12" t="s">
        <v>78</v>
      </c>
      <c r="AY132" s="234" t="s">
        <v>151</v>
      </c>
    </row>
    <row r="133" spans="2:51" s="12" customFormat="1" ht="12">
      <c r="B133" s="224"/>
      <c r="C133" s="225"/>
      <c r="D133" s="215" t="s">
        <v>160</v>
      </c>
      <c r="E133" s="226" t="s">
        <v>20</v>
      </c>
      <c r="F133" s="227" t="s">
        <v>177</v>
      </c>
      <c r="G133" s="225"/>
      <c r="H133" s="228">
        <v>17.4105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160</v>
      </c>
      <c r="AU133" s="234" t="s">
        <v>87</v>
      </c>
      <c r="AV133" s="12" t="s">
        <v>87</v>
      </c>
      <c r="AW133" s="12" t="s">
        <v>35</v>
      </c>
      <c r="AX133" s="12" t="s">
        <v>78</v>
      </c>
      <c r="AY133" s="234" t="s">
        <v>151</v>
      </c>
    </row>
    <row r="134" spans="2:51" s="12" customFormat="1" ht="12">
      <c r="B134" s="224"/>
      <c r="C134" s="225"/>
      <c r="D134" s="215" t="s">
        <v>160</v>
      </c>
      <c r="E134" s="226" t="s">
        <v>20</v>
      </c>
      <c r="F134" s="227" t="s">
        <v>178</v>
      </c>
      <c r="G134" s="225"/>
      <c r="H134" s="228">
        <v>6.122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160</v>
      </c>
      <c r="AU134" s="234" t="s">
        <v>87</v>
      </c>
      <c r="AV134" s="12" t="s">
        <v>87</v>
      </c>
      <c r="AW134" s="12" t="s">
        <v>35</v>
      </c>
      <c r="AX134" s="12" t="s">
        <v>78</v>
      </c>
      <c r="AY134" s="234" t="s">
        <v>151</v>
      </c>
    </row>
    <row r="135" spans="2:51" s="12" customFormat="1" ht="12">
      <c r="B135" s="224"/>
      <c r="C135" s="225"/>
      <c r="D135" s="215" t="s">
        <v>160</v>
      </c>
      <c r="E135" s="226" t="s">
        <v>20</v>
      </c>
      <c r="F135" s="227" t="s">
        <v>179</v>
      </c>
      <c r="G135" s="225"/>
      <c r="H135" s="228">
        <v>50.1466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AT135" s="234" t="s">
        <v>160</v>
      </c>
      <c r="AU135" s="234" t="s">
        <v>87</v>
      </c>
      <c r="AV135" s="12" t="s">
        <v>87</v>
      </c>
      <c r="AW135" s="12" t="s">
        <v>35</v>
      </c>
      <c r="AX135" s="12" t="s">
        <v>78</v>
      </c>
      <c r="AY135" s="234" t="s">
        <v>151</v>
      </c>
    </row>
    <row r="136" spans="2:51" s="13" customFormat="1" ht="12">
      <c r="B136" s="235"/>
      <c r="C136" s="236"/>
      <c r="D136" s="215" t="s">
        <v>160</v>
      </c>
      <c r="E136" s="237" t="s">
        <v>20</v>
      </c>
      <c r="F136" s="238" t="s">
        <v>180</v>
      </c>
      <c r="G136" s="236"/>
      <c r="H136" s="239">
        <v>264.81745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160</v>
      </c>
      <c r="AU136" s="245" t="s">
        <v>87</v>
      </c>
      <c r="AV136" s="13" t="s">
        <v>181</v>
      </c>
      <c r="AW136" s="13" t="s">
        <v>35</v>
      </c>
      <c r="AX136" s="13" t="s">
        <v>22</v>
      </c>
      <c r="AY136" s="245" t="s">
        <v>151</v>
      </c>
    </row>
    <row r="137" spans="2:65" s="1" customFormat="1" ht="22.5" customHeight="1">
      <c r="B137" s="38"/>
      <c r="C137" s="201" t="s">
        <v>181</v>
      </c>
      <c r="D137" s="201" t="s">
        <v>153</v>
      </c>
      <c r="E137" s="202" t="s">
        <v>182</v>
      </c>
      <c r="F137" s="203" t="s">
        <v>183</v>
      </c>
      <c r="G137" s="204" t="s">
        <v>156</v>
      </c>
      <c r="H137" s="205">
        <v>21.35</v>
      </c>
      <c r="I137" s="206"/>
      <c r="J137" s="207">
        <f>ROUND(I137*H137,2)</f>
        <v>0</v>
      </c>
      <c r="K137" s="203" t="s">
        <v>157</v>
      </c>
      <c r="L137" s="43"/>
      <c r="M137" s="208" t="s">
        <v>20</v>
      </c>
      <c r="N137" s="209" t="s">
        <v>49</v>
      </c>
      <c r="O137" s="79"/>
      <c r="P137" s="210">
        <f>O137*H137</f>
        <v>0</v>
      </c>
      <c r="Q137" s="210">
        <v>0</v>
      </c>
      <c r="R137" s="210">
        <f>Q137*H137</f>
        <v>0</v>
      </c>
      <c r="S137" s="210">
        <v>0.18</v>
      </c>
      <c r="T137" s="211">
        <f>S137*H137</f>
        <v>3.843</v>
      </c>
      <c r="AR137" s="17" t="s">
        <v>158</v>
      </c>
      <c r="AT137" s="17" t="s">
        <v>153</v>
      </c>
      <c r="AU137" s="17" t="s">
        <v>87</v>
      </c>
      <c r="AY137" s="17" t="s">
        <v>151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22</v>
      </c>
      <c r="BK137" s="212">
        <f>ROUND(I137*H137,2)</f>
        <v>0</v>
      </c>
      <c r="BL137" s="17" t="s">
        <v>158</v>
      </c>
      <c r="BM137" s="17" t="s">
        <v>184</v>
      </c>
    </row>
    <row r="138" spans="2:65" s="1" customFormat="1" ht="22.5" customHeight="1">
      <c r="B138" s="38"/>
      <c r="C138" s="201" t="s">
        <v>158</v>
      </c>
      <c r="D138" s="201" t="s">
        <v>153</v>
      </c>
      <c r="E138" s="202" t="s">
        <v>185</v>
      </c>
      <c r="F138" s="203" t="s">
        <v>186</v>
      </c>
      <c r="G138" s="204" t="s">
        <v>187</v>
      </c>
      <c r="H138" s="205">
        <v>6.72</v>
      </c>
      <c r="I138" s="206"/>
      <c r="J138" s="207">
        <f>ROUND(I138*H138,2)</f>
        <v>0</v>
      </c>
      <c r="K138" s="203" t="s">
        <v>157</v>
      </c>
      <c r="L138" s="43"/>
      <c r="M138" s="208" t="s">
        <v>20</v>
      </c>
      <c r="N138" s="209" t="s">
        <v>49</v>
      </c>
      <c r="O138" s="79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17" t="s">
        <v>158</v>
      </c>
      <c r="AT138" s="17" t="s">
        <v>153</v>
      </c>
      <c r="AU138" s="17" t="s">
        <v>87</v>
      </c>
      <c r="AY138" s="17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22</v>
      </c>
      <c r="BK138" s="212">
        <f>ROUND(I138*H138,2)</f>
        <v>0</v>
      </c>
      <c r="BL138" s="17" t="s">
        <v>158</v>
      </c>
      <c r="BM138" s="17" t="s">
        <v>188</v>
      </c>
    </row>
    <row r="139" spans="2:51" s="11" customFormat="1" ht="12">
      <c r="B139" s="213"/>
      <c r="C139" s="214"/>
      <c r="D139" s="215" t="s">
        <v>160</v>
      </c>
      <c r="E139" s="216" t="s">
        <v>20</v>
      </c>
      <c r="F139" s="217" t="s">
        <v>189</v>
      </c>
      <c r="G139" s="214"/>
      <c r="H139" s="216" t="s">
        <v>20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160</v>
      </c>
      <c r="AU139" s="223" t="s">
        <v>87</v>
      </c>
      <c r="AV139" s="11" t="s">
        <v>22</v>
      </c>
      <c r="AW139" s="11" t="s">
        <v>35</v>
      </c>
      <c r="AX139" s="11" t="s">
        <v>78</v>
      </c>
      <c r="AY139" s="223" t="s">
        <v>151</v>
      </c>
    </row>
    <row r="140" spans="2:51" s="11" customFormat="1" ht="12">
      <c r="B140" s="213"/>
      <c r="C140" s="214"/>
      <c r="D140" s="215" t="s">
        <v>160</v>
      </c>
      <c r="E140" s="216" t="s">
        <v>20</v>
      </c>
      <c r="F140" s="217" t="s">
        <v>190</v>
      </c>
      <c r="G140" s="214"/>
      <c r="H140" s="216" t="s">
        <v>20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160</v>
      </c>
      <c r="AU140" s="223" t="s">
        <v>87</v>
      </c>
      <c r="AV140" s="11" t="s">
        <v>22</v>
      </c>
      <c r="AW140" s="11" t="s">
        <v>35</v>
      </c>
      <c r="AX140" s="11" t="s">
        <v>78</v>
      </c>
      <c r="AY140" s="223" t="s">
        <v>151</v>
      </c>
    </row>
    <row r="141" spans="2:51" s="12" customFormat="1" ht="12">
      <c r="B141" s="224"/>
      <c r="C141" s="225"/>
      <c r="D141" s="215" t="s">
        <v>160</v>
      </c>
      <c r="E141" s="226" t="s">
        <v>20</v>
      </c>
      <c r="F141" s="227" t="s">
        <v>191</v>
      </c>
      <c r="G141" s="225"/>
      <c r="H141" s="228">
        <v>1.6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160</v>
      </c>
      <c r="AU141" s="234" t="s">
        <v>87</v>
      </c>
      <c r="AV141" s="12" t="s">
        <v>87</v>
      </c>
      <c r="AW141" s="12" t="s">
        <v>35</v>
      </c>
      <c r="AX141" s="12" t="s">
        <v>78</v>
      </c>
      <c r="AY141" s="234" t="s">
        <v>151</v>
      </c>
    </row>
    <row r="142" spans="2:51" s="12" customFormat="1" ht="12">
      <c r="B142" s="224"/>
      <c r="C142" s="225"/>
      <c r="D142" s="215" t="s">
        <v>160</v>
      </c>
      <c r="E142" s="226" t="s">
        <v>20</v>
      </c>
      <c r="F142" s="227" t="s">
        <v>192</v>
      </c>
      <c r="G142" s="225"/>
      <c r="H142" s="228">
        <v>0.56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160</v>
      </c>
      <c r="AU142" s="234" t="s">
        <v>87</v>
      </c>
      <c r="AV142" s="12" t="s">
        <v>87</v>
      </c>
      <c r="AW142" s="12" t="s">
        <v>35</v>
      </c>
      <c r="AX142" s="12" t="s">
        <v>78</v>
      </c>
      <c r="AY142" s="234" t="s">
        <v>151</v>
      </c>
    </row>
    <row r="143" spans="2:51" s="12" customFormat="1" ht="12">
      <c r="B143" s="224"/>
      <c r="C143" s="225"/>
      <c r="D143" s="215" t="s">
        <v>160</v>
      </c>
      <c r="E143" s="226" t="s">
        <v>20</v>
      </c>
      <c r="F143" s="227" t="s">
        <v>193</v>
      </c>
      <c r="G143" s="225"/>
      <c r="H143" s="228">
        <v>0.64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160</v>
      </c>
      <c r="AU143" s="234" t="s">
        <v>87</v>
      </c>
      <c r="AV143" s="12" t="s">
        <v>87</v>
      </c>
      <c r="AW143" s="12" t="s">
        <v>35</v>
      </c>
      <c r="AX143" s="12" t="s">
        <v>78</v>
      </c>
      <c r="AY143" s="234" t="s">
        <v>151</v>
      </c>
    </row>
    <row r="144" spans="2:51" s="12" customFormat="1" ht="12">
      <c r="B144" s="224"/>
      <c r="C144" s="225"/>
      <c r="D144" s="215" t="s">
        <v>160</v>
      </c>
      <c r="E144" s="226" t="s">
        <v>20</v>
      </c>
      <c r="F144" s="227" t="s">
        <v>194</v>
      </c>
      <c r="G144" s="225"/>
      <c r="H144" s="228">
        <v>0.16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160</v>
      </c>
      <c r="AU144" s="234" t="s">
        <v>87</v>
      </c>
      <c r="AV144" s="12" t="s">
        <v>87</v>
      </c>
      <c r="AW144" s="12" t="s">
        <v>35</v>
      </c>
      <c r="AX144" s="12" t="s">
        <v>78</v>
      </c>
      <c r="AY144" s="234" t="s">
        <v>151</v>
      </c>
    </row>
    <row r="145" spans="2:51" s="12" customFormat="1" ht="12">
      <c r="B145" s="224"/>
      <c r="C145" s="225"/>
      <c r="D145" s="215" t="s">
        <v>160</v>
      </c>
      <c r="E145" s="226" t="s">
        <v>20</v>
      </c>
      <c r="F145" s="227" t="s">
        <v>195</v>
      </c>
      <c r="G145" s="225"/>
      <c r="H145" s="228">
        <v>0.24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160</v>
      </c>
      <c r="AU145" s="234" t="s">
        <v>87</v>
      </c>
      <c r="AV145" s="12" t="s">
        <v>87</v>
      </c>
      <c r="AW145" s="12" t="s">
        <v>35</v>
      </c>
      <c r="AX145" s="12" t="s">
        <v>78</v>
      </c>
      <c r="AY145" s="234" t="s">
        <v>151</v>
      </c>
    </row>
    <row r="146" spans="2:51" s="12" customFormat="1" ht="12">
      <c r="B146" s="224"/>
      <c r="C146" s="225"/>
      <c r="D146" s="215" t="s">
        <v>160</v>
      </c>
      <c r="E146" s="226" t="s">
        <v>20</v>
      </c>
      <c r="F146" s="227" t="s">
        <v>196</v>
      </c>
      <c r="G146" s="225"/>
      <c r="H146" s="228">
        <v>1.04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160</v>
      </c>
      <c r="AU146" s="234" t="s">
        <v>87</v>
      </c>
      <c r="AV146" s="12" t="s">
        <v>87</v>
      </c>
      <c r="AW146" s="12" t="s">
        <v>35</v>
      </c>
      <c r="AX146" s="12" t="s">
        <v>78</v>
      </c>
      <c r="AY146" s="234" t="s">
        <v>151</v>
      </c>
    </row>
    <row r="147" spans="2:51" s="12" customFormat="1" ht="12">
      <c r="B147" s="224"/>
      <c r="C147" s="225"/>
      <c r="D147" s="215" t="s">
        <v>160</v>
      </c>
      <c r="E147" s="226" t="s">
        <v>20</v>
      </c>
      <c r="F147" s="227" t="s">
        <v>197</v>
      </c>
      <c r="G147" s="225"/>
      <c r="H147" s="228">
        <v>0.288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160</v>
      </c>
      <c r="AU147" s="234" t="s">
        <v>87</v>
      </c>
      <c r="AV147" s="12" t="s">
        <v>87</v>
      </c>
      <c r="AW147" s="12" t="s">
        <v>35</v>
      </c>
      <c r="AX147" s="12" t="s">
        <v>78</v>
      </c>
      <c r="AY147" s="234" t="s">
        <v>151</v>
      </c>
    </row>
    <row r="148" spans="2:51" s="12" customFormat="1" ht="12">
      <c r="B148" s="224"/>
      <c r="C148" s="225"/>
      <c r="D148" s="215" t="s">
        <v>160</v>
      </c>
      <c r="E148" s="226" t="s">
        <v>20</v>
      </c>
      <c r="F148" s="227" t="s">
        <v>198</v>
      </c>
      <c r="G148" s="225"/>
      <c r="H148" s="228">
        <v>0.672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160</v>
      </c>
      <c r="AU148" s="234" t="s">
        <v>87</v>
      </c>
      <c r="AV148" s="12" t="s">
        <v>87</v>
      </c>
      <c r="AW148" s="12" t="s">
        <v>35</v>
      </c>
      <c r="AX148" s="12" t="s">
        <v>78</v>
      </c>
      <c r="AY148" s="234" t="s">
        <v>151</v>
      </c>
    </row>
    <row r="149" spans="2:51" s="12" customFormat="1" ht="12">
      <c r="B149" s="224"/>
      <c r="C149" s="225"/>
      <c r="D149" s="215" t="s">
        <v>160</v>
      </c>
      <c r="E149" s="226" t="s">
        <v>20</v>
      </c>
      <c r="F149" s="227" t="s">
        <v>199</v>
      </c>
      <c r="G149" s="225"/>
      <c r="H149" s="228">
        <v>0.32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160</v>
      </c>
      <c r="AU149" s="234" t="s">
        <v>87</v>
      </c>
      <c r="AV149" s="12" t="s">
        <v>87</v>
      </c>
      <c r="AW149" s="12" t="s">
        <v>35</v>
      </c>
      <c r="AX149" s="12" t="s">
        <v>78</v>
      </c>
      <c r="AY149" s="234" t="s">
        <v>151</v>
      </c>
    </row>
    <row r="150" spans="2:51" s="12" customFormat="1" ht="12">
      <c r="B150" s="224"/>
      <c r="C150" s="225"/>
      <c r="D150" s="215" t="s">
        <v>160</v>
      </c>
      <c r="E150" s="226" t="s">
        <v>20</v>
      </c>
      <c r="F150" s="227" t="s">
        <v>200</v>
      </c>
      <c r="G150" s="225"/>
      <c r="H150" s="228">
        <v>0.32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160</v>
      </c>
      <c r="AU150" s="234" t="s">
        <v>87</v>
      </c>
      <c r="AV150" s="12" t="s">
        <v>87</v>
      </c>
      <c r="AW150" s="12" t="s">
        <v>35</v>
      </c>
      <c r="AX150" s="12" t="s">
        <v>78</v>
      </c>
      <c r="AY150" s="234" t="s">
        <v>151</v>
      </c>
    </row>
    <row r="151" spans="2:51" s="12" customFormat="1" ht="12">
      <c r="B151" s="224"/>
      <c r="C151" s="225"/>
      <c r="D151" s="215" t="s">
        <v>160</v>
      </c>
      <c r="E151" s="226" t="s">
        <v>20</v>
      </c>
      <c r="F151" s="227" t="s">
        <v>201</v>
      </c>
      <c r="G151" s="225"/>
      <c r="H151" s="228">
        <v>0.24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160</v>
      </c>
      <c r="AU151" s="234" t="s">
        <v>87</v>
      </c>
      <c r="AV151" s="12" t="s">
        <v>87</v>
      </c>
      <c r="AW151" s="12" t="s">
        <v>35</v>
      </c>
      <c r="AX151" s="12" t="s">
        <v>78</v>
      </c>
      <c r="AY151" s="234" t="s">
        <v>151</v>
      </c>
    </row>
    <row r="152" spans="2:51" s="12" customFormat="1" ht="12">
      <c r="B152" s="224"/>
      <c r="C152" s="225"/>
      <c r="D152" s="215" t="s">
        <v>160</v>
      </c>
      <c r="E152" s="226" t="s">
        <v>20</v>
      </c>
      <c r="F152" s="227" t="s">
        <v>202</v>
      </c>
      <c r="G152" s="225"/>
      <c r="H152" s="228">
        <v>0.64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160</v>
      </c>
      <c r="AU152" s="234" t="s">
        <v>87</v>
      </c>
      <c r="AV152" s="12" t="s">
        <v>87</v>
      </c>
      <c r="AW152" s="12" t="s">
        <v>35</v>
      </c>
      <c r="AX152" s="12" t="s">
        <v>78</v>
      </c>
      <c r="AY152" s="234" t="s">
        <v>151</v>
      </c>
    </row>
    <row r="153" spans="2:51" s="13" customFormat="1" ht="12">
      <c r="B153" s="235"/>
      <c r="C153" s="236"/>
      <c r="D153" s="215" t="s">
        <v>160</v>
      </c>
      <c r="E153" s="237" t="s">
        <v>20</v>
      </c>
      <c r="F153" s="238" t="s">
        <v>203</v>
      </c>
      <c r="G153" s="236"/>
      <c r="H153" s="239">
        <v>6.72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160</v>
      </c>
      <c r="AU153" s="245" t="s">
        <v>87</v>
      </c>
      <c r="AV153" s="13" t="s">
        <v>181</v>
      </c>
      <c r="AW153" s="13" t="s">
        <v>35</v>
      </c>
      <c r="AX153" s="13" t="s">
        <v>78</v>
      </c>
      <c r="AY153" s="245" t="s">
        <v>151</v>
      </c>
    </row>
    <row r="154" spans="2:51" s="14" customFormat="1" ht="12">
      <c r="B154" s="246"/>
      <c r="C154" s="247"/>
      <c r="D154" s="215" t="s">
        <v>160</v>
      </c>
      <c r="E154" s="248" t="s">
        <v>20</v>
      </c>
      <c r="F154" s="249" t="s">
        <v>204</v>
      </c>
      <c r="G154" s="247"/>
      <c r="H154" s="250">
        <v>6.72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160</v>
      </c>
      <c r="AU154" s="256" t="s">
        <v>87</v>
      </c>
      <c r="AV154" s="14" t="s">
        <v>158</v>
      </c>
      <c r="AW154" s="14" t="s">
        <v>35</v>
      </c>
      <c r="AX154" s="14" t="s">
        <v>22</v>
      </c>
      <c r="AY154" s="256" t="s">
        <v>151</v>
      </c>
    </row>
    <row r="155" spans="2:65" s="1" customFormat="1" ht="22.5" customHeight="1">
      <c r="B155" s="38"/>
      <c r="C155" s="201" t="s">
        <v>205</v>
      </c>
      <c r="D155" s="201" t="s">
        <v>153</v>
      </c>
      <c r="E155" s="202" t="s">
        <v>206</v>
      </c>
      <c r="F155" s="203" t="s">
        <v>207</v>
      </c>
      <c r="G155" s="204" t="s">
        <v>187</v>
      </c>
      <c r="H155" s="205">
        <v>6.72</v>
      </c>
      <c r="I155" s="206"/>
      <c r="J155" s="207">
        <f>ROUND(I155*H155,2)</f>
        <v>0</v>
      </c>
      <c r="K155" s="203" t="s">
        <v>157</v>
      </c>
      <c r="L155" s="43"/>
      <c r="M155" s="208" t="s">
        <v>20</v>
      </c>
      <c r="N155" s="209" t="s">
        <v>49</v>
      </c>
      <c r="O155" s="79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7" t="s">
        <v>158</v>
      </c>
      <c r="AT155" s="17" t="s">
        <v>153</v>
      </c>
      <c r="AU155" s="17" t="s">
        <v>87</v>
      </c>
      <c r="AY155" s="17" t="s">
        <v>151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22</v>
      </c>
      <c r="BK155" s="212">
        <f>ROUND(I155*H155,2)</f>
        <v>0</v>
      </c>
      <c r="BL155" s="17" t="s">
        <v>158</v>
      </c>
      <c r="BM155" s="17" t="s">
        <v>208</v>
      </c>
    </row>
    <row r="156" spans="2:65" s="1" customFormat="1" ht="16.5" customHeight="1">
      <c r="B156" s="38"/>
      <c r="C156" s="201" t="s">
        <v>209</v>
      </c>
      <c r="D156" s="201" t="s">
        <v>153</v>
      </c>
      <c r="E156" s="202" t="s">
        <v>210</v>
      </c>
      <c r="F156" s="203" t="s">
        <v>211</v>
      </c>
      <c r="G156" s="204" t="s">
        <v>187</v>
      </c>
      <c r="H156" s="205">
        <v>10.53</v>
      </c>
      <c r="I156" s="206"/>
      <c r="J156" s="207">
        <f>ROUND(I156*H156,2)</f>
        <v>0</v>
      </c>
      <c r="K156" s="203" t="s">
        <v>157</v>
      </c>
      <c r="L156" s="43"/>
      <c r="M156" s="208" t="s">
        <v>20</v>
      </c>
      <c r="N156" s="209" t="s">
        <v>49</v>
      </c>
      <c r="O156" s="79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7" t="s">
        <v>158</v>
      </c>
      <c r="AT156" s="17" t="s">
        <v>153</v>
      </c>
      <c r="AU156" s="17" t="s">
        <v>87</v>
      </c>
      <c r="AY156" s="17" t="s">
        <v>151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22</v>
      </c>
      <c r="BK156" s="212">
        <f>ROUND(I156*H156,2)</f>
        <v>0</v>
      </c>
      <c r="BL156" s="17" t="s">
        <v>158</v>
      </c>
      <c r="BM156" s="17" t="s">
        <v>212</v>
      </c>
    </row>
    <row r="157" spans="2:51" s="12" customFormat="1" ht="12">
      <c r="B157" s="224"/>
      <c r="C157" s="225"/>
      <c r="D157" s="215" t="s">
        <v>160</v>
      </c>
      <c r="E157" s="226" t="s">
        <v>20</v>
      </c>
      <c r="F157" s="227" t="s">
        <v>213</v>
      </c>
      <c r="G157" s="225"/>
      <c r="H157" s="228">
        <v>10.53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160</v>
      </c>
      <c r="AU157" s="234" t="s">
        <v>87</v>
      </c>
      <c r="AV157" s="12" t="s">
        <v>87</v>
      </c>
      <c r="AW157" s="12" t="s">
        <v>35</v>
      </c>
      <c r="AX157" s="12" t="s">
        <v>22</v>
      </c>
      <c r="AY157" s="234" t="s">
        <v>151</v>
      </c>
    </row>
    <row r="158" spans="2:65" s="1" customFormat="1" ht="22.5" customHeight="1">
      <c r="B158" s="38"/>
      <c r="C158" s="201" t="s">
        <v>214</v>
      </c>
      <c r="D158" s="201" t="s">
        <v>153</v>
      </c>
      <c r="E158" s="202" t="s">
        <v>215</v>
      </c>
      <c r="F158" s="203" t="s">
        <v>216</v>
      </c>
      <c r="G158" s="204" t="s">
        <v>187</v>
      </c>
      <c r="H158" s="205">
        <v>15.6</v>
      </c>
      <c r="I158" s="206"/>
      <c r="J158" s="207">
        <f>ROUND(I158*H158,2)</f>
        <v>0</v>
      </c>
      <c r="K158" s="203" t="s">
        <v>157</v>
      </c>
      <c r="L158" s="43"/>
      <c r="M158" s="208" t="s">
        <v>20</v>
      </c>
      <c r="N158" s="209" t="s">
        <v>49</v>
      </c>
      <c r="O158" s="79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7" t="s">
        <v>158</v>
      </c>
      <c r="AT158" s="17" t="s">
        <v>153</v>
      </c>
      <c r="AU158" s="17" t="s">
        <v>87</v>
      </c>
      <c r="AY158" s="17" t="s">
        <v>151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22</v>
      </c>
      <c r="BK158" s="212">
        <f>ROUND(I158*H158,2)</f>
        <v>0</v>
      </c>
      <c r="BL158" s="17" t="s">
        <v>158</v>
      </c>
      <c r="BM158" s="17" t="s">
        <v>217</v>
      </c>
    </row>
    <row r="159" spans="2:51" s="11" customFormat="1" ht="12">
      <c r="B159" s="213"/>
      <c r="C159" s="214"/>
      <c r="D159" s="215" t="s">
        <v>160</v>
      </c>
      <c r="E159" s="216" t="s">
        <v>20</v>
      </c>
      <c r="F159" s="217" t="s">
        <v>218</v>
      </c>
      <c r="G159" s="214"/>
      <c r="H159" s="216" t="s">
        <v>20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160</v>
      </c>
      <c r="AU159" s="223" t="s">
        <v>87</v>
      </c>
      <c r="AV159" s="11" t="s">
        <v>22</v>
      </c>
      <c r="AW159" s="11" t="s">
        <v>35</v>
      </c>
      <c r="AX159" s="11" t="s">
        <v>78</v>
      </c>
      <c r="AY159" s="223" t="s">
        <v>151</v>
      </c>
    </row>
    <row r="160" spans="2:51" s="12" customFormat="1" ht="12">
      <c r="B160" s="224"/>
      <c r="C160" s="225"/>
      <c r="D160" s="215" t="s">
        <v>160</v>
      </c>
      <c r="E160" s="226" t="s">
        <v>20</v>
      </c>
      <c r="F160" s="227" t="s">
        <v>219</v>
      </c>
      <c r="G160" s="225"/>
      <c r="H160" s="228">
        <v>15.6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160</v>
      </c>
      <c r="AU160" s="234" t="s">
        <v>87</v>
      </c>
      <c r="AV160" s="12" t="s">
        <v>87</v>
      </c>
      <c r="AW160" s="12" t="s">
        <v>35</v>
      </c>
      <c r="AX160" s="12" t="s">
        <v>78</v>
      </c>
      <c r="AY160" s="234" t="s">
        <v>151</v>
      </c>
    </row>
    <row r="161" spans="2:51" s="13" customFormat="1" ht="12">
      <c r="B161" s="235"/>
      <c r="C161" s="236"/>
      <c r="D161" s="215" t="s">
        <v>160</v>
      </c>
      <c r="E161" s="237" t="s">
        <v>20</v>
      </c>
      <c r="F161" s="238" t="s">
        <v>220</v>
      </c>
      <c r="G161" s="236"/>
      <c r="H161" s="239">
        <v>15.6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160</v>
      </c>
      <c r="AU161" s="245" t="s">
        <v>87</v>
      </c>
      <c r="AV161" s="13" t="s">
        <v>181</v>
      </c>
      <c r="AW161" s="13" t="s">
        <v>35</v>
      </c>
      <c r="AX161" s="13" t="s">
        <v>78</v>
      </c>
      <c r="AY161" s="245" t="s">
        <v>151</v>
      </c>
    </row>
    <row r="162" spans="2:51" s="14" customFormat="1" ht="12">
      <c r="B162" s="246"/>
      <c r="C162" s="247"/>
      <c r="D162" s="215" t="s">
        <v>160</v>
      </c>
      <c r="E162" s="248" t="s">
        <v>20</v>
      </c>
      <c r="F162" s="249" t="s">
        <v>204</v>
      </c>
      <c r="G162" s="247"/>
      <c r="H162" s="250">
        <v>15.6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160</v>
      </c>
      <c r="AU162" s="256" t="s">
        <v>87</v>
      </c>
      <c r="AV162" s="14" t="s">
        <v>158</v>
      </c>
      <c r="AW162" s="14" t="s">
        <v>35</v>
      </c>
      <c r="AX162" s="14" t="s">
        <v>22</v>
      </c>
      <c r="AY162" s="256" t="s">
        <v>151</v>
      </c>
    </row>
    <row r="163" spans="2:65" s="1" customFormat="1" ht="22.5" customHeight="1">
      <c r="B163" s="38"/>
      <c r="C163" s="201" t="s">
        <v>221</v>
      </c>
      <c r="D163" s="201" t="s">
        <v>153</v>
      </c>
      <c r="E163" s="202" t="s">
        <v>222</v>
      </c>
      <c r="F163" s="203" t="s">
        <v>223</v>
      </c>
      <c r="G163" s="204" t="s">
        <v>187</v>
      </c>
      <c r="H163" s="205">
        <v>15.6</v>
      </c>
      <c r="I163" s="206"/>
      <c r="J163" s="207">
        <f>ROUND(I163*H163,2)</f>
        <v>0</v>
      </c>
      <c r="K163" s="203" t="s">
        <v>157</v>
      </c>
      <c r="L163" s="43"/>
      <c r="M163" s="208" t="s">
        <v>20</v>
      </c>
      <c r="N163" s="209" t="s">
        <v>49</v>
      </c>
      <c r="O163" s="79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7" t="s">
        <v>158</v>
      </c>
      <c r="AT163" s="17" t="s">
        <v>153</v>
      </c>
      <c r="AU163" s="17" t="s">
        <v>87</v>
      </c>
      <c r="AY163" s="17" t="s">
        <v>151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22</v>
      </c>
      <c r="BK163" s="212">
        <f>ROUND(I163*H163,2)</f>
        <v>0</v>
      </c>
      <c r="BL163" s="17" t="s">
        <v>158</v>
      </c>
      <c r="BM163" s="17" t="s">
        <v>224</v>
      </c>
    </row>
    <row r="164" spans="2:65" s="1" customFormat="1" ht="22.5" customHeight="1">
      <c r="B164" s="38"/>
      <c r="C164" s="201" t="s">
        <v>225</v>
      </c>
      <c r="D164" s="201" t="s">
        <v>153</v>
      </c>
      <c r="E164" s="202" t="s">
        <v>226</v>
      </c>
      <c r="F164" s="203" t="s">
        <v>227</v>
      </c>
      <c r="G164" s="204" t="s">
        <v>187</v>
      </c>
      <c r="H164" s="205">
        <v>12</v>
      </c>
      <c r="I164" s="206"/>
      <c r="J164" s="207">
        <f>ROUND(I164*H164,2)</f>
        <v>0</v>
      </c>
      <c r="K164" s="203" t="s">
        <v>157</v>
      </c>
      <c r="L164" s="43"/>
      <c r="M164" s="208" t="s">
        <v>20</v>
      </c>
      <c r="N164" s="209" t="s">
        <v>49</v>
      </c>
      <c r="O164" s="79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17" t="s">
        <v>158</v>
      </c>
      <c r="AT164" s="17" t="s">
        <v>153</v>
      </c>
      <c r="AU164" s="17" t="s">
        <v>87</v>
      </c>
      <c r="AY164" s="17" t="s">
        <v>151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22</v>
      </c>
      <c r="BK164" s="212">
        <f>ROUND(I164*H164,2)</f>
        <v>0</v>
      </c>
      <c r="BL164" s="17" t="s">
        <v>158</v>
      </c>
      <c r="BM164" s="17" t="s">
        <v>228</v>
      </c>
    </row>
    <row r="165" spans="2:51" s="12" customFormat="1" ht="12">
      <c r="B165" s="224"/>
      <c r="C165" s="225"/>
      <c r="D165" s="215" t="s">
        <v>160</v>
      </c>
      <c r="E165" s="226" t="s">
        <v>20</v>
      </c>
      <c r="F165" s="227" t="s">
        <v>229</v>
      </c>
      <c r="G165" s="225"/>
      <c r="H165" s="228">
        <v>12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160</v>
      </c>
      <c r="AU165" s="234" t="s">
        <v>87</v>
      </c>
      <c r="AV165" s="12" t="s">
        <v>87</v>
      </c>
      <c r="AW165" s="12" t="s">
        <v>35</v>
      </c>
      <c r="AX165" s="12" t="s">
        <v>22</v>
      </c>
      <c r="AY165" s="234" t="s">
        <v>151</v>
      </c>
    </row>
    <row r="166" spans="2:65" s="1" customFormat="1" ht="22.5" customHeight="1">
      <c r="B166" s="38"/>
      <c r="C166" s="201" t="s">
        <v>27</v>
      </c>
      <c r="D166" s="201" t="s">
        <v>153</v>
      </c>
      <c r="E166" s="202" t="s">
        <v>230</v>
      </c>
      <c r="F166" s="203" t="s">
        <v>231</v>
      </c>
      <c r="G166" s="204" t="s">
        <v>187</v>
      </c>
      <c r="H166" s="205">
        <v>2.4</v>
      </c>
      <c r="I166" s="206"/>
      <c r="J166" s="207">
        <f>ROUND(I166*H166,2)</f>
        <v>0</v>
      </c>
      <c r="K166" s="203" t="s">
        <v>157</v>
      </c>
      <c r="L166" s="43"/>
      <c r="M166" s="208" t="s">
        <v>20</v>
      </c>
      <c r="N166" s="209" t="s">
        <v>49</v>
      </c>
      <c r="O166" s="79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7" t="s">
        <v>158</v>
      </c>
      <c r="AT166" s="17" t="s">
        <v>153</v>
      </c>
      <c r="AU166" s="17" t="s">
        <v>87</v>
      </c>
      <c r="AY166" s="17" t="s">
        <v>151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22</v>
      </c>
      <c r="BK166" s="212">
        <f>ROUND(I166*H166,2)</f>
        <v>0</v>
      </c>
      <c r="BL166" s="17" t="s">
        <v>158</v>
      </c>
      <c r="BM166" s="17" t="s">
        <v>232</v>
      </c>
    </row>
    <row r="167" spans="2:51" s="12" customFormat="1" ht="12">
      <c r="B167" s="224"/>
      <c r="C167" s="225"/>
      <c r="D167" s="215" t="s">
        <v>160</v>
      </c>
      <c r="E167" s="226" t="s">
        <v>20</v>
      </c>
      <c r="F167" s="227" t="s">
        <v>233</v>
      </c>
      <c r="G167" s="225"/>
      <c r="H167" s="228">
        <v>2.4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160</v>
      </c>
      <c r="AU167" s="234" t="s">
        <v>87</v>
      </c>
      <c r="AV167" s="12" t="s">
        <v>87</v>
      </c>
      <c r="AW167" s="12" t="s">
        <v>35</v>
      </c>
      <c r="AX167" s="12" t="s">
        <v>22</v>
      </c>
      <c r="AY167" s="234" t="s">
        <v>151</v>
      </c>
    </row>
    <row r="168" spans="2:65" s="1" customFormat="1" ht="16.5" customHeight="1">
      <c r="B168" s="38"/>
      <c r="C168" s="257" t="s">
        <v>234</v>
      </c>
      <c r="D168" s="257" t="s">
        <v>235</v>
      </c>
      <c r="E168" s="258" t="s">
        <v>236</v>
      </c>
      <c r="F168" s="259" t="s">
        <v>237</v>
      </c>
      <c r="G168" s="260" t="s">
        <v>238</v>
      </c>
      <c r="H168" s="261">
        <v>4.8</v>
      </c>
      <c r="I168" s="262"/>
      <c r="J168" s="263">
        <f>ROUND(I168*H168,2)</f>
        <v>0</v>
      </c>
      <c r="K168" s="259" t="s">
        <v>157</v>
      </c>
      <c r="L168" s="264"/>
      <c r="M168" s="265" t="s">
        <v>20</v>
      </c>
      <c r="N168" s="266" t="s">
        <v>49</v>
      </c>
      <c r="O168" s="79"/>
      <c r="P168" s="210">
        <f>O168*H168</f>
        <v>0</v>
      </c>
      <c r="Q168" s="210">
        <v>1</v>
      </c>
      <c r="R168" s="210">
        <f>Q168*H168</f>
        <v>4.8</v>
      </c>
      <c r="S168" s="210">
        <v>0</v>
      </c>
      <c r="T168" s="211">
        <f>S168*H168</f>
        <v>0</v>
      </c>
      <c r="AR168" s="17" t="s">
        <v>221</v>
      </c>
      <c r="AT168" s="17" t="s">
        <v>235</v>
      </c>
      <c r="AU168" s="17" t="s">
        <v>87</v>
      </c>
      <c r="AY168" s="17" t="s">
        <v>151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22</v>
      </c>
      <c r="BK168" s="212">
        <f>ROUND(I168*H168,2)</f>
        <v>0</v>
      </c>
      <c r="BL168" s="17" t="s">
        <v>158</v>
      </c>
      <c r="BM168" s="17" t="s">
        <v>239</v>
      </c>
    </row>
    <row r="169" spans="2:51" s="12" customFormat="1" ht="12">
      <c r="B169" s="224"/>
      <c r="C169" s="225"/>
      <c r="D169" s="215" t="s">
        <v>160</v>
      </c>
      <c r="E169" s="226" t="s">
        <v>20</v>
      </c>
      <c r="F169" s="227" t="s">
        <v>240</v>
      </c>
      <c r="G169" s="225"/>
      <c r="H169" s="228">
        <v>4.8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160</v>
      </c>
      <c r="AU169" s="234" t="s">
        <v>87</v>
      </c>
      <c r="AV169" s="12" t="s">
        <v>87</v>
      </c>
      <c r="AW169" s="12" t="s">
        <v>35</v>
      </c>
      <c r="AX169" s="12" t="s">
        <v>22</v>
      </c>
      <c r="AY169" s="234" t="s">
        <v>151</v>
      </c>
    </row>
    <row r="170" spans="2:65" s="1" customFormat="1" ht="22.5" customHeight="1">
      <c r="B170" s="38"/>
      <c r="C170" s="201" t="s">
        <v>241</v>
      </c>
      <c r="D170" s="201" t="s">
        <v>153</v>
      </c>
      <c r="E170" s="202" t="s">
        <v>242</v>
      </c>
      <c r="F170" s="203" t="s">
        <v>243</v>
      </c>
      <c r="G170" s="204" t="s">
        <v>187</v>
      </c>
      <c r="H170" s="205">
        <v>14.67</v>
      </c>
      <c r="I170" s="206"/>
      <c r="J170" s="207">
        <f>ROUND(I170*H170,2)</f>
        <v>0</v>
      </c>
      <c r="K170" s="203" t="s">
        <v>157</v>
      </c>
      <c r="L170" s="43"/>
      <c r="M170" s="208" t="s">
        <v>20</v>
      </c>
      <c r="N170" s="209" t="s">
        <v>49</v>
      </c>
      <c r="O170" s="79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17" t="s">
        <v>158</v>
      </c>
      <c r="AT170" s="17" t="s">
        <v>153</v>
      </c>
      <c r="AU170" s="17" t="s">
        <v>87</v>
      </c>
      <c r="AY170" s="17" t="s">
        <v>151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22</v>
      </c>
      <c r="BK170" s="212">
        <f>ROUND(I170*H170,2)</f>
        <v>0</v>
      </c>
      <c r="BL170" s="17" t="s">
        <v>158</v>
      </c>
      <c r="BM170" s="17" t="s">
        <v>244</v>
      </c>
    </row>
    <row r="171" spans="2:51" s="12" customFormat="1" ht="12">
      <c r="B171" s="224"/>
      <c r="C171" s="225"/>
      <c r="D171" s="215" t="s">
        <v>160</v>
      </c>
      <c r="E171" s="226" t="s">
        <v>20</v>
      </c>
      <c r="F171" s="227" t="s">
        <v>245</v>
      </c>
      <c r="G171" s="225"/>
      <c r="H171" s="228">
        <v>11.07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160</v>
      </c>
      <c r="AU171" s="234" t="s">
        <v>87</v>
      </c>
      <c r="AV171" s="12" t="s">
        <v>87</v>
      </c>
      <c r="AW171" s="12" t="s">
        <v>35</v>
      </c>
      <c r="AX171" s="12" t="s">
        <v>78</v>
      </c>
      <c r="AY171" s="234" t="s">
        <v>151</v>
      </c>
    </row>
    <row r="172" spans="2:51" s="12" customFormat="1" ht="12">
      <c r="B172" s="224"/>
      <c r="C172" s="225"/>
      <c r="D172" s="215" t="s">
        <v>160</v>
      </c>
      <c r="E172" s="226" t="s">
        <v>20</v>
      </c>
      <c r="F172" s="227" t="s">
        <v>246</v>
      </c>
      <c r="G172" s="225"/>
      <c r="H172" s="228">
        <v>3.6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160</v>
      </c>
      <c r="AU172" s="234" t="s">
        <v>87</v>
      </c>
      <c r="AV172" s="12" t="s">
        <v>87</v>
      </c>
      <c r="AW172" s="12" t="s">
        <v>35</v>
      </c>
      <c r="AX172" s="12" t="s">
        <v>78</v>
      </c>
      <c r="AY172" s="234" t="s">
        <v>151</v>
      </c>
    </row>
    <row r="173" spans="2:51" s="14" customFormat="1" ht="12">
      <c r="B173" s="246"/>
      <c r="C173" s="247"/>
      <c r="D173" s="215" t="s">
        <v>160</v>
      </c>
      <c r="E173" s="248" t="s">
        <v>20</v>
      </c>
      <c r="F173" s="249" t="s">
        <v>204</v>
      </c>
      <c r="G173" s="247"/>
      <c r="H173" s="250">
        <v>14.67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AT173" s="256" t="s">
        <v>160</v>
      </c>
      <c r="AU173" s="256" t="s">
        <v>87</v>
      </c>
      <c r="AV173" s="14" t="s">
        <v>158</v>
      </c>
      <c r="AW173" s="14" t="s">
        <v>35</v>
      </c>
      <c r="AX173" s="14" t="s">
        <v>22</v>
      </c>
      <c r="AY173" s="256" t="s">
        <v>151</v>
      </c>
    </row>
    <row r="174" spans="2:65" s="1" customFormat="1" ht="22.5" customHeight="1">
      <c r="B174" s="38"/>
      <c r="C174" s="201" t="s">
        <v>247</v>
      </c>
      <c r="D174" s="201" t="s">
        <v>153</v>
      </c>
      <c r="E174" s="202" t="s">
        <v>248</v>
      </c>
      <c r="F174" s="203" t="s">
        <v>249</v>
      </c>
      <c r="G174" s="204" t="s">
        <v>187</v>
      </c>
      <c r="H174" s="205">
        <v>58.68</v>
      </c>
      <c r="I174" s="206"/>
      <c r="J174" s="207">
        <f>ROUND(I174*H174,2)</f>
        <v>0</v>
      </c>
      <c r="K174" s="203" t="s">
        <v>157</v>
      </c>
      <c r="L174" s="43"/>
      <c r="M174" s="208" t="s">
        <v>20</v>
      </c>
      <c r="N174" s="209" t="s">
        <v>49</v>
      </c>
      <c r="O174" s="79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7" t="s">
        <v>158</v>
      </c>
      <c r="AT174" s="17" t="s">
        <v>153</v>
      </c>
      <c r="AU174" s="17" t="s">
        <v>87</v>
      </c>
      <c r="AY174" s="17" t="s">
        <v>151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22</v>
      </c>
      <c r="BK174" s="212">
        <f>ROUND(I174*H174,2)</f>
        <v>0</v>
      </c>
      <c r="BL174" s="17" t="s">
        <v>158</v>
      </c>
      <c r="BM174" s="17" t="s">
        <v>250</v>
      </c>
    </row>
    <row r="175" spans="2:51" s="12" customFormat="1" ht="12">
      <c r="B175" s="224"/>
      <c r="C175" s="225"/>
      <c r="D175" s="215" t="s">
        <v>160</v>
      </c>
      <c r="E175" s="225"/>
      <c r="F175" s="227" t="s">
        <v>251</v>
      </c>
      <c r="G175" s="225"/>
      <c r="H175" s="228">
        <v>58.68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160</v>
      </c>
      <c r="AU175" s="234" t="s">
        <v>87</v>
      </c>
      <c r="AV175" s="12" t="s">
        <v>87</v>
      </c>
      <c r="AW175" s="12" t="s">
        <v>4</v>
      </c>
      <c r="AX175" s="12" t="s">
        <v>22</v>
      </c>
      <c r="AY175" s="234" t="s">
        <v>151</v>
      </c>
    </row>
    <row r="176" spans="2:65" s="1" customFormat="1" ht="22.5" customHeight="1">
      <c r="B176" s="38"/>
      <c r="C176" s="201" t="s">
        <v>252</v>
      </c>
      <c r="D176" s="201" t="s">
        <v>153</v>
      </c>
      <c r="E176" s="202" t="s">
        <v>253</v>
      </c>
      <c r="F176" s="203" t="s">
        <v>254</v>
      </c>
      <c r="G176" s="204" t="s">
        <v>187</v>
      </c>
      <c r="H176" s="205">
        <v>14.67</v>
      </c>
      <c r="I176" s="206"/>
      <c r="J176" s="207">
        <f>ROUND(I176*H176,2)</f>
        <v>0</v>
      </c>
      <c r="K176" s="203" t="s">
        <v>157</v>
      </c>
      <c r="L176" s="43"/>
      <c r="M176" s="208" t="s">
        <v>20</v>
      </c>
      <c r="N176" s="209" t="s">
        <v>49</v>
      </c>
      <c r="O176" s="79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AR176" s="17" t="s">
        <v>158</v>
      </c>
      <c r="AT176" s="17" t="s">
        <v>153</v>
      </c>
      <c r="AU176" s="17" t="s">
        <v>87</v>
      </c>
      <c r="AY176" s="17" t="s">
        <v>151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22</v>
      </c>
      <c r="BK176" s="212">
        <f>ROUND(I176*H176,2)</f>
        <v>0</v>
      </c>
      <c r="BL176" s="17" t="s">
        <v>158</v>
      </c>
      <c r="BM176" s="17" t="s">
        <v>255</v>
      </c>
    </row>
    <row r="177" spans="2:65" s="1" customFormat="1" ht="22.5" customHeight="1">
      <c r="B177" s="38"/>
      <c r="C177" s="201" t="s">
        <v>8</v>
      </c>
      <c r="D177" s="201" t="s">
        <v>153</v>
      </c>
      <c r="E177" s="202" t="s">
        <v>256</v>
      </c>
      <c r="F177" s="203" t="s">
        <v>257</v>
      </c>
      <c r="G177" s="204" t="s">
        <v>187</v>
      </c>
      <c r="H177" s="205">
        <v>146.7</v>
      </c>
      <c r="I177" s="206"/>
      <c r="J177" s="207">
        <f>ROUND(I177*H177,2)</f>
        <v>0</v>
      </c>
      <c r="K177" s="203" t="s">
        <v>157</v>
      </c>
      <c r="L177" s="43"/>
      <c r="M177" s="208" t="s">
        <v>20</v>
      </c>
      <c r="N177" s="209" t="s">
        <v>49</v>
      </c>
      <c r="O177" s="79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17" t="s">
        <v>158</v>
      </c>
      <c r="AT177" s="17" t="s">
        <v>153</v>
      </c>
      <c r="AU177" s="17" t="s">
        <v>87</v>
      </c>
      <c r="AY177" s="17" t="s">
        <v>151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22</v>
      </c>
      <c r="BK177" s="212">
        <f>ROUND(I177*H177,2)</f>
        <v>0</v>
      </c>
      <c r="BL177" s="17" t="s">
        <v>158</v>
      </c>
      <c r="BM177" s="17" t="s">
        <v>258</v>
      </c>
    </row>
    <row r="178" spans="2:51" s="12" customFormat="1" ht="12">
      <c r="B178" s="224"/>
      <c r="C178" s="225"/>
      <c r="D178" s="215" t="s">
        <v>160</v>
      </c>
      <c r="E178" s="225"/>
      <c r="F178" s="227" t="s">
        <v>259</v>
      </c>
      <c r="G178" s="225"/>
      <c r="H178" s="228">
        <v>146.7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160</v>
      </c>
      <c r="AU178" s="234" t="s">
        <v>87</v>
      </c>
      <c r="AV178" s="12" t="s">
        <v>87</v>
      </c>
      <c r="AW178" s="12" t="s">
        <v>4</v>
      </c>
      <c r="AX178" s="12" t="s">
        <v>22</v>
      </c>
      <c r="AY178" s="234" t="s">
        <v>151</v>
      </c>
    </row>
    <row r="179" spans="2:65" s="1" customFormat="1" ht="16.5" customHeight="1">
      <c r="B179" s="38"/>
      <c r="C179" s="201" t="s">
        <v>260</v>
      </c>
      <c r="D179" s="201" t="s">
        <v>153</v>
      </c>
      <c r="E179" s="202" t="s">
        <v>261</v>
      </c>
      <c r="F179" s="203" t="s">
        <v>262</v>
      </c>
      <c r="G179" s="204" t="s">
        <v>187</v>
      </c>
      <c r="H179" s="205">
        <v>14.67</v>
      </c>
      <c r="I179" s="206"/>
      <c r="J179" s="207">
        <f>ROUND(I179*H179,2)</f>
        <v>0</v>
      </c>
      <c r="K179" s="203" t="s">
        <v>157</v>
      </c>
      <c r="L179" s="43"/>
      <c r="M179" s="208" t="s">
        <v>20</v>
      </c>
      <c r="N179" s="209" t="s">
        <v>49</v>
      </c>
      <c r="O179" s="79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17" t="s">
        <v>158</v>
      </c>
      <c r="AT179" s="17" t="s">
        <v>153</v>
      </c>
      <c r="AU179" s="17" t="s">
        <v>87</v>
      </c>
      <c r="AY179" s="17" t="s">
        <v>151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22</v>
      </c>
      <c r="BK179" s="212">
        <f>ROUND(I179*H179,2)</f>
        <v>0</v>
      </c>
      <c r="BL179" s="17" t="s">
        <v>158</v>
      </c>
      <c r="BM179" s="17" t="s">
        <v>263</v>
      </c>
    </row>
    <row r="180" spans="2:65" s="1" customFormat="1" ht="22.5" customHeight="1">
      <c r="B180" s="38"/>
      <c r="C180" s="201" t="s">
        <v>264</v>
      </c>
      <c r="D180" s="201" t="s">
        <v>153</v>
      </c>
      <c r="E180" s="202" t="s">
        <v>265</v>
      </c>
      <c r="F180" s="203" t="s">
        <v>266</v>
      </c>
      <c r="G180" s="204" t="s">
        <v>238</v>
      </c>
      <c r="H180" s="205">
        <v>29.34</v>
      </c>
      <c r="I180" s="206"/>
      <c r="J180" s="207">
        <f>ROUND(I180*H180,2)</f>
        <v>0</v>
      </c>
      <c r="K180" s="203" t="s">
        <v>157</v>
      </c>
      <c r="L180" s="43"/>
      <c r="M180" s="208" t="s">
        <v>20</v>
      </c>
      <c r="N180" s="209" t="s">
        <v>49</v>
      </c>
      <c r="O180" s="79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17" t="s">
        <v>158</v>
      </c>
      <c r="AT180" s="17" t="s">
        <v>153</v>
      </c>
      <c r="AU180" s="17" t="s">
        <v>87</v>
      </c>
      <c r="AY180" s="17" t="s">
        <v>151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7" t="s">
        <v>22</v>
      </c>
      <c r="BK180" s="212">
        <f>ROUND(I180*H180,2)</f>
        <v>0</v>
      </c>
      <c r="BL180" s="17" t="s">
        <v>158</v>
      </c>
      <c r="BM180" s="17" t="s">
        <v>267</v>
      </c>
    </row>
    <row r="181" spans="2:51" s="12" customFormat="1" ht="12">
      <c r="B181" s="224"/>
      <c r="C181" s="225"/>
      <c r="D181" s="215" t="s">
        <v>160</v>
      </c>
      <c r="E181" s="226" t="s">
        <v>20</v>
      </c>
      <c r="F181" s="227" t="s">
        <v>268</v>
      </c>
      <c r="G181" s="225"/>
      <c r="H181" s="228">
        <v>29.34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160</v>
      </c>
      <c r="AU181" s="234" t="s">
        <v>87</v>
      </c>
      <c r="AV181" s="12" t="s">
        <v>87</v>
      </c>
      <c r="AW181" s="12" t="s">
        <v>35</v>
      </c>
      <c r="AX181" s="12" t="s">
        <v>22</v>
      </c>
      <c r="AY181" s="234" t="s">
        <v>151</v>
      </c>
    </row>
    <row r="182" spans="2:65" s="1" customFormat="1" ht="22.5" customHeight="1">
      <c r="B182" s="38"/>
      <c r="C182" s="201" t="s">
        <v>269</v>
      </c>
      <c r="D182" s="201" t="s">
        <v>153</v>
      </c>
      <c r="E182" s="202" t="s">
        <v>270</v>
      </c>
      <c r="F182" s="203" t="s">
        <v>271</v>
      </c>
      <c r="G182" s="204" t="s">
        <v>187</v>
      </c>
      <c r="H182" s="205">
        <v>5.76</v>
      </c>
      <c r="I182" s="206"/>
      <c r="J182" s="207">
        <f>ROUND(I182*H182,2)</f>
        <v>0</v>
      </c>
      <c r="K182" s="203" t="s">
        <v>157</v>
      </c>
      <c r="L182" s="43"/>
      <c r="M182" s="208" t="s">
        <v>20</v>
      </c>
      <c r="N182" s="209" t="s">
        <v>49</v>
      </c>
      <c r="O182" s="79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17" t="s">
        <v>158</v>
      </c>
      <c r="AT182" s="17" t="s">
        <v>153</v>
      </c>
      <c r="AU182" s="17" t="s">
        <v>87</v>
      </c>
      <c r="AY182" s="17" t="s">
        <v>151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22</v>
      </c>
      <c r="BK182" s="212">
        <f>ROUND(I182*H182,2)</f>
        <v>0</v>
      </c>
      <c r="BL182" s="17" t="s">
        <v>158</v>
      </c>
      <c r="BM182" s="17" t="s">
        <v>272</v>
      </c>
    </row>
    <row r="183" spans="2:51" s="11" customFormat="1" ht="12">
      <c r="B183" s="213"/>
      <c r="C183" s="214"/>
      <c r="D183" s="215" t="s">
        <v>160</v>
      </c>
      <c r="E183" s="216" t="s">
        <v>20</v>
      </c>
      <c r="F183" s="217" t="s">
        <v>189</v>
      </c>
      <c r="G183" s="214"/>
      <c r="H183" s="216" t="s">
        <v>20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160</v>
      </c>
      <c r="AU183" s="223" t="s">
        <v>87</v>
      </c>
      <c r="AV183" s="11" t="s">
        <v>22</v>
      </c>
      <c r="AW183" s="11" t="s">
        <v>35</v>
      </c>
      <c r="AX183" s="11" t="s">
        <v>78</v>
      </c>
      <c r="AY183" s="223" t="s">
        <v>151</v>
      </c>
    </row>
    <row r="184" spans="2:51" s="11" customFormat="1" ht="12">
      <c r="B184" s="213"/>
      <c r="C184" s="214"/>
      <c r="D184" s="215" t="s">
        <v>160</v>
      </c>
      <c r="E184" s="216" t="s">
        <v>20</v>
      </c>
      <c r="F184" s="217" t="s">
        <v>190</v>
      </c>
      <c r="G184" s="214"/>
      <c r="H184" s="216" t="s">
        <v>20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160</v>
      </c>
      <c r="AU184" s="223" t="s">
        <v>87</v>
      </c>
      <c r="AV184" s="11" t="s">
        <v>22</v>
      </c>
      <c r="AW184" s="11" t="s">
        <v>35</v>
      </c>
      <c r="AX184" s="11" t="s">
        <v>78</v>
      </c>
      <c r="AY184" s="223" t="s">
        <v>151</v>
      </c>
    </row>
    <row r="185" spans="2:51" s="12" customFormat="1" ht="12">
      <c r="B185" s="224"/>
      <c r="C185" s="225"/>
      <c r="D185" s="215" t="s">
        <v>160</v>
      </c>
      <c r="E185" s="226" t="s">
        <v>20</v>
      </c>
      <c r="F185" s="227" t="s">
        <v>273</v>
      </c>
      <c r="G185" s="225"/>
      <c r="H185" s="228">
        <v>0.8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160</v>
      </c>
      <c r="AU185" s="234" t="s">
        <v>87</v>
      </c>
      <c r="AV185" s="12" t="s">
        <v>87</v>
      </c>
      <c r="AW185" s="12" t="s">
        <v>35</v>
      </c>
      <c r="AX185" s="12" t="s">
        <v>78</v>
      </c>
      <c r="AY185" s="234" t="s">
        <v>151</v>
      </c>
    </row>
    <row r="186" spans="2:51" s="12" customFormat="1" ht="12">
      <c r="B186" s="224"/>
      <c r="C186" s="225"/>
      <c r="D186" s="215" t="s">
        <v>160</v>
      </c>
      <c r="E186" s="226" t="s">
        <v>20</v>
      </c>
      <c r="F186" s="227" t="s">
        <v>274</v>
      </c>
      <c r="G186" s="225"/>
      <c r="H186" s="228">
        <v>0.28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160</v>
      </c>
      <c r="AU186" s="234" t="s">
        <v>87</v>
      </c>
      <c r="AV186" s="12" t="s">
        <v>87</v>
      </c>
      <c r="AW186" s="12" t="s">
        <v>35</v>
      </c>
      <c r="AX186" s="12" t="s">
        <v>78</v>
      </c>
      <c r="AY186" s="234" t="s">
        <v>151</v>
      </c>
    </row>
    <row r="187" spans="2:51" s="12" customFormat="1" ht="12">
      <c r="B187" s="224"/>
      <c r="C187" s="225"/>
      <c r="D187" s="215" t="s">
        <v>160</v>
      </c>
      <c r="E187" s="226" t="s">
        <v>20</v>
      </c>
      <c r="F187" s="227" t="s">
        <v>275</v>
      </c>
      <c r="G187" s="225"/>
      <c r="H187" s="228">
        <v>0.32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160</v>
      </c>
      <c r="AU187" s="234" t="s">
        <v>87</v>
      </c>
      <c r="AV187" s="12" t="s">
        <v>87</v>
      </c>
      <c r="AW187" s="12" t="s">
        <v>35</v>
      </c>
      <c r="AX187" s="12" t="s">
        <v>78</v>
      </c>
      <c r="AY187" s="234" t="s">
        <v>151</v>
      </c>
    </row>
    <row r="188" spans="2:51" s="12" customFormat="1" ht="12">
      <c r="B188" s="224"/>
      <c r="C188" s="225"/>
      <c r="D188" s="215" t="s">
        <v>160</v>
      </c>
      <c r="E188" s="226" t="s">
        <v>20</v>
      </c>
      <c r="F188" s="227" t="s">
        <v>276</v>
      </c>
      <c r="G188" s="225"/>
      <c r="H188" s="228">
        <v>0.08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160</v>
      </c>
      <c r="AU188" s="234" t="s">
        <v>87</v>
      </c>
      <c r="AV188" s="12" t="s">
        <v>87</v>
      </c>
      <c r="AW188" s="12" t="s">
        <v>35</v>
      </c>
      <c r="AX188" s="12" t="s">
        <v>78</v>
      </c>
      <c r="AY188" s="234" t="s">
        <v>151</v>
      </c>
    </row>
    <row r="189" spans="2:51" s="12" customFormat="1" ht="12">
      <c r="B189" s="224"/>
      <c r="C189" s="225"/>
      <c r="D189" s="215" t="s">
        <v>160</v>
      </c>
      <c r="E189" s="226" t="s">
        <v>20</v>
      </c>
      <c r="F189" s="227" t="s">
        <v>277</v>
      </c>
      <c r="G189" s="225"/>
      <c r="H189" s="228">
        <v>0.12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160</v>
      </c>
      <c r="AU189" s="234" t="s">
        <v>87</v>
      </c>
      <c r="AV189" s="12" t="s">
        <v>87</v>
      </c>
      <c r="AW189" s="12" t="s">
        <v>35</v>
      </c>
      <c r="AX189" s="12" t="s">
        <v>78</v>
      </c>
      <c r="AY189" s="234" t="s">
        <v>151</v>
      </c>
    </row>
    <row r="190" spans="2:51" s="12" customFormat="1" ht="12">
      <c r="B190" s="224"/>
      <c r="C190" s="225"/>
      <c r="D190" s="215" t="s">
        <v>160</v>
      </c>
      <c r="E190" s="226" t="s">
        <v>20</v>
      </c>
      <c r="F190" s="227" t="s">
        <v>278</v>
      </c>
      <c r="G190" s="225"/>
      <c r="H190" s="228">
        <v>0.52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160</v>
      </c>
      <c r="AU190" s="234" t="s">
        <v>87</v>
      </c>
      <c r="AV190" s="12" t="s">
        <v>87</v>
      </c>
      <c r="AW190" s="12" t="s">
        <v>35</v>
      </c>
      <c r="AX190" s="12" t="s">
        <v>78</v>
      </c>
      <c r="AY190" s="234" t="s">
        <v>151</v>
      </c>
    </row>
    <row r="191" spans="2:51" s="12" customFormat="1" ht="12">
      <c r="B191" s="224"/>
      <c r="C191" s="225"/>
      <c r="D191" s="215" t="s">
        <v>160</v>
      </c>
      <c r="E191" s="226" t="s">
        <v>20</v>
      </c>
      <c r="F191" s="227" t="s">
        <v>279</v>
      </c>
      <c r="G191" s="225"/>
      <c r="H191" s="228">
        <v>0.144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160</v>
      </c>
      <c r="AU191" s="234" t="s">
        <v>87</v>
      </c>
      <c r="AV191" s="12" t="s">
        <v>87</v>
      </c>
      <c r="AW191" s="12" t="s">
        <v>35</v>
      </c>
      <c r="AX191" s="12" t="s">
        <v>78</v>
      </c>
      <c r="AY191" s="234" t="s">
        <v>151</v>
      </c>
    </row>
    <row r="192" spans="2:51" s="12" customFormat="1" ht="12">
      <c r="B192" s="224"/>
      <c r="C192" s="225"/>
      <c r="D192" s="215" t="s">
        <v>160</v>
      </c>
      <c r="E192" s="226" t="s">
        <v>20</v>
      </c>
      <c r="F192" s="227" t="s">
        <v>280</v>
      </c>
      <c r="G192" s="225"/>
      <c r="H192" s="228">
        <v>0.336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160</v>
      </c>
      <c r="AU192" s="234" t="s">
        <v>87</v>
      </c>
      <c r="AV192" s="12" t="s">
        <v>87</v>
      </c>
      <c r="AW192" s="12" t="s">
        <v>35</v>
      </c>
      <c r="AX192" s="12" t="s">
        <v>78</v>
      </c>
      <c r="AY192" s="234" t="s">
        <v>151</v>
      </c>
    </row>
    <row r="193" spans="2:51" s="12" customFormat="1" ht="12">
      <c r="B193" s="224"/>
      <c r="C193" s="225"/>
      <c r="D193" s="215" t="s">
        <v>160</v>
      </c>
      <c r="E193" s="226" t="s">
        <v>20</v>
      </c>
      <c r="F193" s="227" t="s">
        <v>281</v>
      </c>
      <c r="G193" s="225"/>
      <c r="H193" s="228">
        <v>0.16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160</v>
      </c>
      <c r="AU193" s="234" t="s">
        <v>87</v>
      </c>
      <c r="AV193" s="12" t="s">
        <v>87</v>
      </c>
      <c r="AW193" s="12" t="s">
        <v>35</v>
      </c>
      <c r="AX193" s="12" t="s">
        <v>78</v>
      </c>
      <c r="AY193" s="234" t="s">
        <v>151</v>
      </c>
    </row>
    <row r="194" spans="2:51" s="12" customFormat="1" ht="12">
      <c r="B194" s="224"/>
      <c r="C194" s="225"/>
      <c r="D194" s="215" t="s">
        <v>160</v>
      </c>
      <c r="E194" s="226" t="s">
        <v>20</v>
      </c>
      <c r="F194" s="227" t="s">
        <v>282</v>
      </c>
      <c r="G194" s="225"/>
      <c r="H194" s="228">
        <v>0.16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160</v>
      </c>
      <c r="AU194" s="234" t="s">
        <v>87</v>
      </c>
      <c r="AV194" s="12" t="s">
        <v>87</v>
      </c>
      <c r="AW194" s="12" t="s">
        <v>35</v>
      </c>
      <c r="AX194" s="12" t="s">
        <v>78</v>
      </c>
      <c r="AY194" s="234" t="s">
        <v>151</v>
      </c>
    </row>
    <row r="195" spans="2:51" s="12" customFormat="1" ht="12">
      <c r="B195" s="224"/>
      <c r="C195" s="225"/>
      <c r="D195" s="215" t="s">
        <v>160</v>
      </c>
      <c r="E195" s="226" t="s">
        <v>20</v>
      </c>
      <c r="F195" s="227" t="s">
        <v>283</v>
      </c>
      <c r="G195" s="225"/>
      <c r="H195" s="228">
        <v>0.12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160</v>
      </c>
      <c r="AU195" s="234" t="s">
        <v>87</v>
      </c>
      <c r="AV195" s="12" t="s">
        <v>87</v>
      </c>
      <c r="AW195" s="12" t="s">
        <v>35</v>
      </c>
      <c r="AX195" s="12" t="s">
        <v>78</v>
      </c>
      <c r="AY195" s="234" t="s">
        <v>151</v>
      </c>
    </row>
    <row r="196" spans="2:51" s="12" customFormat="1" ht="12">
      <c r="B196" s="224"/>
      <c r="C196" s="225"/>
      <c r="D196" s="215" t="s">
        <v>160</v>
      </c>
      <c r="E196" s="226" t="s">
        <v>20</v>
      </c>
      <c r="F196" s="227" t="s">
        <v>284</v>
      </c>
      <c r="G196" s="225"/>
      <c r="H196" s="228">
        <v>0.32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160</v>
      </c>
      <c r="AU196" s="234" t="s">
        <v>87</v>
      </c>
      <c r="AV196" s="12" t="s">
        <v>87</v>
      </c>
      <c r="AW196" s="12" t="s">
        <v>35</v>
      </c>
      <c r="AX196" s="12" t="s">
        <v>78</v>
      </c>
      <c r="AY196" s="234" t="s">
        <v>151</v>
      </c>
    </row>
    <row r="197" spans="2:51" s="13" customFormat="1" ht="12">
      <c r="B197" s="235"/>
      <c r="C197" s="236"/>
      <c r="D197" s="215" t="s">
        <v>160</v>
      </c>
      <c r="E197" s="237" t="s">
        <v>20</v>
      </c>
      <c r="F197" s="238" t="s">
        <v>203</v>
      </c>
      <c r="G197" s="236"/>
      <c r="H197" s="239">
        <v>3.36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160</v>
      </c>
      <c r="AU197" s="245" t="s">
        <v>87</v>
      </c>
      <c r="AV197" s="13" t="s">
        <v>181</v>
      </c>
      <c r="AW197" s="13" t="s">
        <v>35</v>
      </c>
      <c r="AX197" s="13" t="s">
        <v>78</v>
      </c>
      <c r="AY197" s="245" t="s">
        <v>151</v>
      </c>
    </row>
    <row r="198" spans="2:51" s="11" customFormat="1" ht="12">
      <c r="B198" s="213"/>
      <c r="C198" s="214"/>
      <c r="D198" s="215" t="s">
        <v>160</v>
      </c>
      <c r="E198" s="216" t="s">
        <v>20</v>
      </c>
      <c r="F198" s="217" t="s">
        <v>285</v>
      </c>
      <c r="G198" s="214"/>
      <c r="H198" s="216" t="s">
        <v>20</v>
      </c>
      <c r="I198" s="218"/>
      <c r="J198" s="214"/>
      <c r="K198" s="214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160</v>
      </c>
      <c r="AU198" s="223" t="s">
        <v>87</v>
      </c>
      <c r="AV198" s="11" t="s">
        <v>22</v>
      </c>
      <c r="AW198" s="11" t="s">
        <v>35</v>
      </c>
      <c r="AX198" s="11" t="s">
        <v>78</v>
      </c>
      <c r="AY198" s="223" t="s">
        <v>151</v>
      </c>
    </row>
    <row r="199" spans="2:51" s="12" customFormat="1" ht="12">
      <c r="B199" s="224"/>
      <c r="C199" s="225"/>
      <c r="D199" s="215" t="s">
        <v>160</v>
      </c>
      <c r="E199" s="226" t="s">
        <v>20</v>
      </c>
      <c r="F199" s="227" t="s">
        <v>286</v>
      </c>
      <c r="G199" s="225"/>
      <c r="H199" s="228">
        <v>2.4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160</v>
      </c>
      <c r="AU199" s="234" t="s">
        <v>87</v>
      </c>
      <c r="AV199" s="12" t="s">
        <v>87</v>
      </c>
      <c r="AW199" s="12" t="s">
        <v>35</v>
      </c>
      <c r="AX199" s="12" t="s">
        <v>78</v>
      </c>
      <c r="AY199" s="234" t="s">
        <v>151</v>
      </c>
    </row>
    <row r="200" spans="2:51" s="13" customFormat="1" ht="12">
      <c r="B200" s="235"/>
      <c r="C200" s="236"/>
      <c r="D200" s="215" t="s">
        <v>160</v>
      </c>
      <c r="E200" s="237" t="s">
        <v>20</v>
      </c>
      <c r="F200" s="238" t="s">
        <v>220</v>
      </c>
      <c r="G200" s="236"/>
      <c r="H200" s="239">
        <v>2.4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160</v>
      </c>
      <c r="AU200" s="245" t="s">
        <v>87</v>
      </c>
      <c r="AV200" s="13" t="s">
        <v>181</v>
      </c>
      <c r="AW200" s="13" t="s">
        <v>35</v>
      </c>
      <c r="AX200" s="13" t="s">
        <v>78</v>
      </c>
      <c r="AY200" s="245" t="s">
        <v>151</v>
      </c>
    </row>
    <row r="201" spans="2:51" s="14" customFormat="1" ht="12">
      <c r="B201" s="246"/>
      <c r="C201" s="247"/>
      <c r="D201" s="215" t="s">
        <v>160</v>
      </c>
      <c r="E201" s="248" t="s">
        <v>20</v>
      </c>
      <c r="F201" s="249" t="s">
        <v>204</v>
      </c>
      <c r="G201" s="247"/>
      <c r="H201" s="250">
        <v>5.76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AT201" s="256" t="s">
        <v>160</v>
      </c>
      <c r="AU201" s="256" t="s">
        <v>87</v>
      </c>
      <c r="AV201" s="14" t="s">
        <v>158</v>
      </c>
      <c r="AW201" s="14" t="s">
        <v>35</v>
      </c>
      <c r="AX201" s="14" t="s">
        <v>22</v>
      </c>
      <c r="AY201" s="256" t="s">
        <v>151</v>
      </c>
    </row>
    <row r="202" spans="2:65" s="1" customFormat="1" ht="16.5" customHeight="1">
      <c r="B202" s="38"/>
      <c r="C202" s="257" t="s">
        <v>287</v>
      </c>
      <c r="D202" s="257" t="s">
        <v>235</v>
      </c>
      <c r="E202" s="258" t="s">
        <v>288</v>
      </c>
      <c r="F202" s="259" t="s">
        <v>289</v>
      </c>
      <c r="G202" s="260" t="s">
        <v>238</v>
      </c>
      <c r="H202" s="261">
        <v>11.52</v>
      </c>
      <c r="I202" s="262"/>
      <c r="J202" s="263">
        <f>ROUND(I202*H202,2)</f>
        <v>0</v>
      </c>
      <c r="K202" s="259" t="s">
        <v>157</v>
      </c>
      <c r="L202" s="264"/>
      <c r="M202" s="265" t="s">
        <v>20</v>
      </c>
      <c r="N202" s="266" t="s">
        <v>49</v>
      </c>
      <c r="O202" s="79"/>
      <c r="P202" s="210">
        <f>O202*H202</f>
        <v>0</v>
      </c>
      <c r="Q202" s="210">
        <v>1</v>
      </c>
      <c r="R202" s="210">
        <f>Q202*H202</f>
        <v>11.52</v>
      </c>
      <c r="S202" s="210">
        <v>0</v>
      </c>
      <c r="T202" s="211">
        <f>S202*H202</f>
        <v>0</v>
      </c>
      <c r="AR202" s="17" t="s">
        <v>221</v>
      </c>
      <c r="AT202" s="17" t="s">
        <v>235</v>
      </c>
      <c r="AU202" s="17" t="s">
        <v>87</v>
      </c>
      <c r="AY202" s="17" t="s">
        <v>151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7" t="s">
        <v>22</v>
      </c>
      <c r="BK202" s="212">
        <f>ROUND(I202*H202,2)</f>
        <v>0</v>
      </c>
      <c r="BL202" s="17" t="s">
        <v>158</v>
      </c>
      <c r="BM202" s="17" t="s">
        <v>290</v>
      </c>
    </row>
    <row r="203" spans="2:51" s="12" customFormat="1" ht="12">
      <c r="B203" s="224"/>
      <c r="C203" s="225"/>
      <c r="D203" s="215" t="s">
        <v>160</v>
      </c>
      <c r="E203" s="225"/>
      <c r="F203" s="227" t="s">
        <v>291</v>
      </c>
      <c r="G203" s="225"/>
      <c r="H203" s="228">
        <v>11.52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160</v>
      </c>
      <c r="AU203" s="234" t="s">
        <v>87</v>
      </c>
      <c r="AV203" s="12" t="s">
        <v>87</v>
      </c>
      <c r="AW203" s="12" t="s">
        <v>4</v>
      </c>
      <c r="AX203" s="12" t="s">
        <v>22</v>
      </c>
      <c r="AY203" s="234" t="s">
        <v>151</v>
      </c>
    </row>
    <row r="204" spans="2:63" s="10" customFormat="1" ht="22.8" customHeight="1">
      <c r="B204" s="185"/>
      <c r="C204" s="186"/>
      <c r="D204" s="187" t="s">
        <v>77</v>
      </c>
      <c r="E204" s="199" t="s">
        <v>87</v>
      </c>
      <c r="F204" s="199" t="s">
        <v>292</v>
      </c>
      <c r="G204" s="186"/>
      <c r="H204" s="186"/>
      <c r="I204" s="189"/>
      <c r="J204" s="200">
        <f>BK204</f>
        <v>0</v>
      </c>
      <c r="K204" s="186"/>
      <c r="L204" s="191"/>
      <c r="M204" s="192"/>
      <c r="N204" s="193"/>
      <c r="O204" s="193"/>
      <c r="P204" s="194">
        <f>SUM(P205:P226)</f>
        <v>0</v>
      </c>
      <c r="Q204" s="193"/>
      <c r="R204" s="194">
        <f>SUM(R205:R226)</f>
        <v>1.4931736599999998</v>
      </c>
      <c r="S204" s="193"/>
      <c r="T204" s="195">
        <f>SUM(T205:T226)</f>
        <v>0</v>
      </c>
      <c r="AR204" s="196" t="s">
        <v>22</v>
      </c>
      <c r="AT204" s="197" t="s">
        <v>77</v>
      </c>
      <c r="AU204" s="197" t="s">
        <v>22</v>
      </c>
      <c r="AY204" s="196" t="s">
        <v>151</v>
      </c>
      <c r="BK204" s="198">
        <f>SUM(BK205:BK226)</f>
        <v>0</v>
      </c>
    </row>
    <row r="205" spans="2:65" s="1" customFormat="1" ht="16.5" customHeight="1">
      <c r="B205" s="38"/>
      <c r="C205" s="201" t="s">
        <v>293</v>
      </c>
      <c r="D205" s="201" t="s">
        <v>153</v>
      </c>
      <c r="E205" s="202" t="s">
        <v>294</v>
      </c>
      <c r="F205" s="203" t="s">
        <v>295</v>
      </c>
      <c r="G205" s="204" t="s">
        <v>187</v>
      </c>
      <c r="H205" s="205">
        <v>26.822</v>
      </c>
      <c r="I205" s="206"/>
      <c r="J205" s="207">
        <f>ROUND(I205*H205,2)</f>
        <v>0</v>
      </c>
      <c r="K205" s="203" t="s">
        <v>157</v>
      </c>
      <c r="L205" s="43"/>
      <c r="M205" s="208" t="s">
        <v>20</v>
      </c>
      <c r="N205" s="209" t="s">
        <v>49</v>
      </c>
      <c r="O205" s="79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17" t="s">
        <v>158</v>
      </c>
      <c r="AT205" s="17" t="s">
        <v>153</v>
      </c>
      <c r="AU205" s="17" t="s">
        <v>87</v>
      </c>
      <c r="AY205" s="17" t="s">
        <v>151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22</v>
      </c>
      <c r="BK205" s="212">
        <f>ROUND(I205*H205,2)</f>
        <v>0</v>
      </c>
      <c r="BL205" s="17" t="s">
        <v>158</v>
      </c>
      <c r="BM205" s="17" t="s">
        <v>296</v>
      </c>
    </row>
    <row r="206" spans="2:51" s="11" customFormat="1" ht="12">
      <c r="B206" s="213"/>
      <c r="C206" s="214"/>
      <c r="D206" s="215" t="s">
        <v>160</v>
      </c>
      <c r="E206" s="216" t="s">
        <v>20</v>
      </c>
      <c r="F206" s="217" t="s">
        <v>297</v>
      </c>
      <c r="G206" s="214"/>
      <c r="H206" s="216" t="s">
        <v>20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160</v>
      </c>
      <c r="AU206" s="223" t="s">
        <v>87</v>
      </c>
      <c r="AV206" s="11" t="s">
        <v>22</v>
      </c>
      <c r="AW206" s="11" t="s">
        <v>35</v>
      </c>
      <c r="AX206" s="11" t="s">
        <v>78</v>
      </c>
      <c r="AY206" s="223" t="s">
        <v>151</v>
      </c>
    </row>
    <row r="207" spans="2:51" s="11" customFormat="1" ht="12">
      <c r="B207" s="213"/>
      <c r="C207" s="214"/>
      <c r="D207" s="215" t="s">
        <v>160</v>
      </c>
      <c r="E207" s="216" t="s">
        <v>20</v>
      </c>
      <c r="F207" s="217" t="s">
        <v>298</v>
      </c>
      <c r="G207" s="214"/>
      <c r="H207" s="216" t="s">
        <v>20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160</v>
      </c>
      <c r="AU207" s="223" t="s">
        <v>87</v>
      </c>
      <c r="AV207" s="11" t="s">
        <v>22</v>
      </c>
      <c r="AW207" s="11" t="s">
        <v>35</v>
      </c>
      <c r="AX207" s="11" t="s">
        <v>78</v>
      </c>
      <c r="AY207" s="223" t="s">
        <v>151</v>
      </c>
    </row>
    <row r="208" spans="2:51" s="11" customFormat="1" ht="12">
      <c r="B208" s="213"/>
      <c r="C208" s="214"/>
      <c r="D208" s="215" t="s">
        <v>160</v>
      </c>
      <c r="E208" s="216" t="s">
        <v>20</v>
      </c>
      <c r="F208" s="217" t="s">
        <v>299</v>
      </c>
      <c r="G208" s="214"/>
      <c r="H208" s="216" t="s">
        <v>20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160</v>
      </c>
      <c r="AU208" s="223" t="s">
        <v>87</v>
      </c>
      <c r="AV208" s="11" t="s">
        <v>22</v>
      </c>
      <c r="AW208" s="11" t="s">
        <v>35</v>
      </c>
      <c r="AX208" s="11" t="s">
        <v>78</v>
      </c>
      <c r="AY208" s="223" t="s">
        <v>151</v>
      </c>
    </row>
    <row r="209" spans="2:51" s="12" customFormat="1" ht="12">
      <c r="B209" s="224"/>
      <c r="C209" s="225"/>
      <c r="D209" s="215" t="s">
        <v>160</v>
      </c>
      <c r="E209" s="226" t="s">
        <v>20</v>
      </c>
      <c r="F209" s="227" t="s">
        <v>300</v>
      </c>
      <c r="G209" s="225"/>
      <c r="H209" s="228">
        <v>5.05435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160</v>
      </c>
      <c r="AU209" s="234" t="s">
        <v>87</v>
      </c>
      <c r="AV209" s="12" t="s">
        <v>87</v>
      </c>
      <c r="AW209" s="12" t="s">
        <v>35</v>
      </c>
      <c r="AX209" s="12" t="s">
        <v>78</v>
      </c>
      <c r="AY209" s="234" t="s">
        <v>151</v>
      </c>
    </row>
    <row r="210" spans="2:51" s="12" customFormat="1" ht="12">
      <c r="B210" s="224"/>
      <c r="C210" s="225"/>
      <c r="D210" s="215" t="s">
        <v>160</v>
      </c>
      <c r="E210" s="226" t="s">
        <v>20</v>
      </c>
      <c r="F210" s="227" t="s">
        <v>301</v>
      </c>
      <c r="G210" s="225"/>
      <c r="H210" s="228">
        <v>6.14225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160</v>
      </c>
      <c r="AU210" s="234" t="s">
        <v>87</v>
      </c>
      <c r="AV210" s="12" t="s">
        <v>87</v>
      </c>
      <c r="AW210" s="12" t="s">
        <v>35</v>
      </c>
      <c r="AX210" s="12" t="s">
        <v>78</v>
      </c>
      <c r="AY210" s="234" t="s">
        <v>151</v>
      </c>
    </row>
    <row r="211" spans="2:51" s="12" customFormat="1" ht="12">
      <c r="B211" s="224"/>
      <c r="C211" s="225"/>
      <c r="D211" s="215" t="s">
        <v>160</v>
      </c>
      <c r="E211" s="226" t="s">
        <v>20</v>
      </c>
      <c r="F211" s="227" t="s">
        <v>302</v>
      </c>
      <c r="G211" s="225"/>
      <c r="H211" s="228">
        <v>4.90566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160</v>
      </c>
      <c r="AU211" s="234" t="s">
        <v>87</v>
      </c>
      <c r="AV211" s="12" t="s">
        <v>87</v>
      </c>
      <c r="AW211" s="12" t="s">
        <v>35</v>
      </c>
      <c r="AX211" s="12" t="s">
        <v>78</v>
      </c>
      <c r="AY211" s="234" t="s">
        <v>151</v>
      </c>
    </row>
    <row r="212" spans="2:51" s="12" customFormat="1" ht="12">
      <c r="B212" s="224"/>
      <c r="C212" s="225"/>
      <c r="D212" s="215" t="s">
        <v>160</v>
      </c>
      <c r="E212" s="226" t="s">
        <v>20</v>
      </c>
      <c r="F212" s="227" t="s">
        <v>303</v>
      </c>
      <c r="G212" s="225"/>
      <c r="H212" s="228">
        <v>5.3244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160</v>
      </c>
      <c r="AU212" s="234" t="s">
        <v>87</v>
      </c>
      <c r="AV212" s="12" t="s">
        <v>87</v>
      </c>
      <c r="AW212" s="12" t="s">
        <v>35</v>
      </c>
      <c r="AX212" s="12" t="s">
        <v>78</v>
      </c>
      <c r="AY212" s="234" t="s">
        <v>151</v>
      </c>
    </row>
    <row r="213" spans="2:51" s="12" customFormat="1" ht="12">
      <c r="B213" s="224"/>
      <c r="C213" s="225"/>
      <c r="D213" s="215" t="s">
        <v>160</v>
      </c>
      <c r="E213" s="226" t="s">
        <v>20</v>
      </c>
      <c r="F213" s="227" t="s">
        <v>304</v>
      </c>
      <c r="G213" s="225"/>
      <c r="H213" s="228">
        <v>1.3644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160</v>
      </c>
      <c r="AU213" s="234" t="s">
        <v>87</v>
      </c>
      <c r="AV213" s="12" t="s">
        <v>87</v>
      </c>
      <c r="AW213" s="12" t="s">
        <v>35</v>
      </c>
      <c r="AX213" s="12" t="s">
        <v>78</v>
      </c>
      <c r="AY213" s="234" t="s">
        <v>151</v>
      </c>
    </row>
    <row r="214" spans="2:51" s="12" customFormat="1" ht="12">
      <c r="B214" s="224"/>
      <c r="C214" s="225"/>
      <c r="D214" s="215" t="s">
        <v>160</v>
      </c>
      <c r="E214" s="226" t="s">
        <v>20</v>
      </c>
      <c r="F214" s="227" t="s">
        <v>305</v>
      </c>
      <c r="G214" s="225"/>
      <c r="H214" s="228">
        <v>0.65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160</v>
      </c>
      <c r="AU214" s="234" t="s">
        <v>87</v>
      </c>
      <c r="AV214" s="12" t="s">
        <v>87</v>
      </c>
      <c r="AW214" s="12" t="s">
        <v>35</v>
      </c>
      <c r="AX214" s="12" t="s">
        <v>78</v>
      </c>
      <c r="AY214" s="234" t="s">
        <v>151</v>
      </c>
    </row>
    <row r="215" spans="2:51" s="12" customFormat="1" ht="12">
      <c r="B215" s="224"/>
      <c r="C215" s="225"/>
      <c r="D215" s="215" t="s">
        <v>160</v>
      </c>
      <c r="E215" s="226" t="s">
        <v>20</v>
      </c>
      <c r="F215" s="227" t="s">
        <v>306</v>
      </c>
      <c r="G215" s="225"/>
      <c r="H215" s="228">
        <v>0.2057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160</v>
      </c>
      <c r="AU215" s="234" t="s">
        <v>87</v>
      </c>
      <c r="AV215" s="12" t="s">
        <v>87</v>
      </c>
      <c r="AW215" s="12" t="s">
        <v>35</v>
      </c>
      <c r="AX215" s="12" t="s">
        <v>78</v>
      </c>
      <c r="AY215" s="234" t="s">
        <v>151</v>
      </c>
    </row>
    <row r="216" spans="2:51" s="12" customFormat="1" ht="12">
      <c r="B216" s="224"/>
      <c r="C216" s="225"/>
      <c r="D216" s="215" t="s">
        <v>160</v>
      </c>
      <c r="E216" s="226" t="s">
        <v>20</v>
      </c>
      <c r="F216" s="227" t="s">
        <v>307</v>
      </c>
      <c r="G216" s="225"/>
      <c r="H216" s="228">
        <v>0.41291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160</v>
      </c>
      <c r="AU216" s="234" t="s">
        <v>87</v>
      </c>
      <c r="AV216" s="12" t="s">
        <v>87</v>
      </c>
      <c r="AW216" s="12" t="s">
        <v>35</v>
      </c>
      <c r="AX216" s="12" t="s">
        <v>78</v>
      </c>
      <c r="AY216" s="234" t="s">
        <v>151</v>
      </c>
    </row>
    <row r="217" spans="2:51" s="12" customFormat="1" ht="12">
      <c r="B217" s="224"/>
      <c r="C217" s="225"/>
      <c r="D217" s="215" t="s">
        <v>160</v>
      </c>
      <c r="E217" s="226" t="s">
        <v>20</v>
      </c>
      <c r="F217" s="227" t="s">
        <v>308</v>
      </c>
      <c r="G217" s="225"/>
      <c r="H217" s="228">
        <v>0.623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160</v>
      </c>
      <c r="AU217" s="234" t="s">
        <v>87</v>
      </c>
      <c r="AV217" s="12" t="s">
        <v>87</v>
      </c>
      <c r="AW217" s="12" t="s">
        <v>35</v>
      </c>
      <c r="AX217" s="12" t="s">
        <v>78</v>
      </c>
      <c r="AY217" s="234" t="s">
        <v>151</v>
      </c>
    </row>
    <row r="218" spans="2:51" s="12" customFormat="1" ht="12">
      <c r="B218" s="224"/>
      <c r="C218" s="225"/>
      <c r="D218" s="215" t="s">
        <v>160</v>
      </c>
      <c r="E218" s="226" t="s">
        <v>20</v>
      </c>
      <c r="F218" s="227" t="s">
        <v>309</v>
      </c>
      <c r="G218" s="225"/>
      <c r="H218" s="228">
        <v>0.6396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160</v>
      </c>
      <c r="AU218" s="234" t="s">
        <v>87</v>
      </c>
      <c r="AV218" s="12" t="s">
        <v>87</v>
      </c>
      <c r="AW218" s="12" t="s">
        <v>35</v>
      </c>
      <c r="AX218" s="12" t="s">
        <v>78</v>
      </c>
      <c r="AY218" s="234" t="s">
        <v>151</v>
      </c>
    </row>
    <row r="219" spans="2:51" s="12" customFormat="1" ht="12">
      <c r="B219" s="224"/>
      <c r="C219" s="225"/>
      <c r="D219" s="215" t="s">
        <v>160</v>
      </c>
      <c r="E219" s="226" t="s">
        <v>20</v>
      </c>
      <c r="F219" s="227" t="s">
        <v>310</v>
      </c>
      <c r="G219" s="225"/>
      <c r="H219" s="228">
        <v>1.500225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160</v>
      </c>
      <c r="AU219" s="234" t="s">
        <v>87</v>
      </c>
      <c r="AV219" s="12" t="s">
        <v>87</v>
      </c>
      <c r="AW219" s="12" t="s">
        <v>35</v>
      </c>
      <c r="AX219" s="12" t="s">
        <v>78</v>
      </c>
      <c r="AY219" s="234" t="s">
        <v>151</v>
      </c>
    </row>
    <row r="220" spans="2:51" s="13" customFormat="1" ht="12">
      <c r="B220" s="235"/>
      <c r="C220" s="236"/>
      <c r="D220" s="215" t="s">
        <v>160</v>
      </c>
      <c r="E220" s="237" t="s">
        <v>20</v>
      </c>
      <c r="F220" s="238" t="s">
        <v>311</v>
      </c>
      <c r="G220" s="236"/>
      <c r="H220" s="239">
        <v>26.822495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160</v>
      </c>
      <c r="AU220" s="245" t="s">
        <v>87</v>
      </c>
      <c r="AV220" s="13" t="s">
        <v>181</v>
      </c>
      <c r="AW220" s="13" t="s">
        <v>35</v>
      </c>
      <c r="AX220" s="13" t="s">
        <v>22</v>
      </c>
      <c r="AY220" s="245" t="s">
        <v>151</v>
      </c>
    </row>
    <row r="221" spans="2:65" s="1" customFormat="1" ht="16.5" customHeight="1">
      <c r="B221" s="38"/>
      <c r="C221" s="201" t="s">
        <v>7</v>
      </c>
      <c r="D221" s="201" t="s">
        <v>153</v>
      </c>
      <c r="E221" s="202" t="s">
        <v>312</v>
      </c>
      <c r="F221" s="203" t="s">
        <v>313</v>
      </c>
      <c r="G221" s="204" t="s">
        <v>187</v>
      </c>
      <c r="H221" s="205">
        <v>1.355</v>
      </c>
      <c r="I221" s="206"/>
      <c r="J221" s="207">
        <f>ROUND(I221*H221,2)</f>
        <v>0</v>
      </c>
      <c r="K221" s="203" t="s">
        <v>157</v>
      </c>
      <c r="L221" s="43"/>
      <c r="M221" s="208" t="s">
        <v>20</v>
      </c>
      <c r="N221" s="209" t="s">
        <v>49</v>
      </c>
      <c r="O221" s="79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AR221" s="17" t="s">
        <v>158</v>
      </c>
      <c r="AT221" s="17" t="s">
        <v>153</v>
      </c>
      <c r="AU221" s="17" t="s">
        <v>87</v>
      </c>
      <c r="AY221" s="17" t="s">
        <v>151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" t="s">
        <v>22</v>
      </c>
      <c r="BK221" s="212">
        <f>ROUND(I221*H221,2)</f>
        <v>0</v>
      </c>
      <c r="BL221" s="17" t="s">
        <v>158</v>
      </c>
      <c r="BM221" s="17" t="s">
        <v>314</v>
      </c>
    </row>
    <row r="222" spans="2:51" s="11" customFormat="1" ht="12">
      <c r="B222" s="213"/>
      <c r="C222" s="214"/>
      <c r="D222" s="215" t="s">
        <v>160</v>
      </c>
      <c r="E222" s="216" t="s">
        <v>20</v>
      </c>
      <c r="F222" s="217" t="s">
        <v>297</v>
      </c>
      <c r="G222" s="214"/>
      <c r="H222" s="216" t="s">
        <v>20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160</v>
      </c>
      <c r="AU222" s="223" t="s">
        <v>87</v>
      </c>
      <c r="AV222" s="11" t="s">
        <v>22</v>
      </c>
      <c r="AW222" s="11" t="s">
        <v>35</v>
      </c>
      <c r="AX222" s="11" t="s">
        <v>78</v>
      </c>
      <c r="AY222" s="223" t="s">
        <v>151</v>
      </c>
    </row>
    <row r="223" spans="2:51" s="11" customFormat="1" ht="12">
      <c r="B223" s="213"/>
      <c r="C223" s="214"/>
      <c r="D223" s="215" t="s">
        <v>160</v>
      </c>
      <c r="E223" s="216" t="s">
        <v>20</v>
      </c>
      <c r="F223" s="217" t="s">
        <v>298</v>
      </c>
      <c r="G223" s="214"/>
      <c r="H223" s="216" t="s">
        <v>20</v>
      </c>
      <c r="I223" s="218"/>
      <c r="J223" s="214"/>
      <c r="K223" s="214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160</v>
      </c>
      <c r="AU223" s="223" t="s">
        <v>87</v>
      </c>
      <c r="AV223" s="11" t="s">
        <v>22</v>
      </c>
      <c r="AW223" s="11" t="s">
        <v>35</v>
      </c>
      <c r="AX223" s="11" t="s">
        <v>78</v>
      </c>
      <c r="AY223" s="223" t="s">
        <v>151</v>
      </c>
    </row>
    <row r="224" spans="2:51" s="12" customFormat="1" ht="12">
      <c r="B224" s="224"/>
      <c r="C224" s="225"/>
      <c r="D224" s="215" t="s">
        <v>160</v>
      </c>
      <c r="E224" s="226" t="s">
        <v>20</v>
      </c>
      <c r="F224" s="227" t="s">
        <v>315</v>
      </c>
      <c r="G224" s="225"/>
      <c r="H224" s="228">
        <v>1.3545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160</v>
      </c>
      <c r="AU224" s="234" t="s">
        <v>87</v>
      </c>
      <c r="AV224" s="12" t="s">
        <v>87</v>
      </c>
      <c r="AW224" s="12" t="s">
        <v>35</v>
      </c>
      <c r="AX224" s="12" t="s">
        <v>22</v>
      </c>
      <c r="AY224" s="234" t="s">
        <v>151</v>
      </c>
    </row>
    <row r="225" spans="2:65" s="1" customFormat="1" ht="16.5" customHeight="1">
      <c r="B225" s="38"/>
      <c r="C225" s="201" t="s">
        <v>316</v>
      </c>
      <c r="D225" s="201" t="s">
        <v>153</v>
      </c>
      <c r="E225" s="202" t="s">
        <v>317</v>
      </c>
      <c r="F225" s="203" t="s">
        <v>318</v>
      </c>
      <c r="G225" s="204" t="s">
        <v>238</v>
      </c>
      <c r="H225" s="205">
        <v>1.409</v>
      </c>
      <c r="I225" s="206"/>
      <c r="J225" s="207">
        <f>ROUND(I225*H225,2)</f>
        <v>0</v>
      </c>
      <c r="K225" s="203" t="s">
        <v>157</v>
      </c>
      <c r="L225" s="43"/>
      <c r="M225" s="208" t="s">
        <v>20</v>
      </c>
      <c r="N225" s="209" t="s">
        <v>49</v>
      </c>
      <c r="O225" s="79"/>
      <c r="P225" s="210">
        <f>O225*H225</f>
        <v>0</v>
      </c>
      <c r="Q225" s="210">
        <v>1.05974</v>
      </c>
      <c r="R225" s="210">
        <f>Q225*H225</f>
        <v>1.4931736599999998</v>
      </c>
      <c r="S225" s="210">
        <v>0</v>
      </c>
      <c r="T225" s="211">
        <f>S225*H225</f>
        <v>0</v>
      </c>
      <c r="AR225" s="17" t="s">
        <v>158</v>
      </c>
      <c r="AT225" s="17" t="s">
        <v>153</v>
      </c>
      <c r="AU225" s="17" t="s">
        <v>87</v>
      </c>
      <c r="AY225" s="17" t="s">
        <v>151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7" t="s">
        <v>22</v>
      </c>
      <c r="BK225" s="212">
        <f>ROUND(I225*H225,2)</f>
        <v>0</v>
      </c>
      <c r="BL225" s="17" t="s">
        <v>158</v>
      </c>
      <c r="BM225" s="17" t="s">
        <v>319</v>
      </c>
    </row>
    <row r="226" spans="2:51" s="12" customFormat="1" ht="12">
      <c r="B226" s="224"/>
      <c r="C226" s="225"/>
      <c r="D226" s="215" t="s">
        <v>160</v>
      </c>
      <c r="E226" s="226" t="s">
        <v>20</v>
      </c>
      <c r="F226" s="227" t="s">
        <v>320</v>
      </c>
      <c r="G226" s="225"/>
      <c r="H226" s="228">
        <v>1.40885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160</v>
      </c>
      <c r="AU226" s="234" t="s">
        <v>87</v>
      </c>
      <c r="AV226" s="12" t="s">
        <v>87</v>
      </c>
      <c r="AW226" s="12" t="s">
        <v>35</v>
      </c>
      <c r="AX226" s="12" t="s">
        <v>22</v>
      </c>
      <c r="AY226" s="234" t="s">
        <v>151</v>
      </c>
    </row>
    <row r="227" spans="2:63" s="10" customFormat="1" ht="22.8" customHeight="1">
      <c r="B227" s="185"/>
      <c r="C227" s="186"/>
      <c r="D227" s="187" t="s">
        <v>77</v>
      </c>
      <c r="E227" s="199" t="s">
        <v>181</v>
      </c>
      <c r="F227" s="199" t="s">
        <v>321</v>
      </c>
      <c r="G227" s="186"/>
      <c r="H227" s="186"/>
      <c r="I227" s="189"/>
      <c r="J227" s="200">
        <f>BK227</f>
        <v>0</v>
      </c>
      <c r="K227" s="186"/>
      <c r="L227" s="191"/>
      <c r="M227" s="192"/>
      <c r="N227" s="193"/>
      <c r="O227" s="193"/>
      <c r="P227" s="194">
        <f>SUM(P228:P307)</f>
        <v>0</v>
      </c>
      <c r="Q227" s="193"/>
      <c r="R227" s="194">
        <f>SUM(R228:R307)</f>
        <v>40.02809530000001</v>
      </c>
      <c r="S227" s="193"/>
      <c r="T227" s="195">
        <f>SUM(T228:T307)</f>
        <v>0</v>
      </c>
      <c r="AR227" s="196" t="s">
        <v>22</v>
      </c>
      <c r="AT227" s="197" t="s">
        <v>77</v>
      </c>
      <c r="AU227" s="197" t="s">
        <v>22</v>
      </c>
      <c r="AY227" s="196" t="s">
        <v>151</v>
      </c>
      <c r="BK227" s="198">
        <f>SUM(BK228:BK307)</f>
        <v>0</v>
      </c>
    </row>
    <row r="228" spans="2:65" s="1" customFormat="1" ht="16.5" customHeight="1">
      <c r="B228" s="38"/>
      <c r="C228" s="201" t="s">
        <v>322</v>
      </c>
      <c r="D228" s="201" t="s">
        <v>153</v>
      </c>
      <c r="E228" s="202" t="s">
        <v>323</v>
      </c>
      <c r="F228" s="203" t="s">
        <v>324</v>
      </c>
      <c r="G228" s="204" t="s">
        <v>187</v>
      </c>
      <c r="H228" s="205">
        <v>9.219</v>
      </c>
      <c r="I228" s="206"/>
      <c r="J228" s="207">
        <f>ROUND(I228*H228,2)</f>
        <v>0</v>
      </c>
      <c r="K228" s="203" t="s">
        <v>157</v>
      </c>
      <c r="L228" s="43"/>
      <c r="M228" s="208" t="s">
        <v>20</v>
      </c>
      <c r="N228" s="209" t="s">
        <v>49</v>
      </c>
      <c r="O228" s="79"/>
      <c r="P228" s="210">
        <f>O228*H228</f>
        <v>0</v>
      </c>
      <c r="Q228" s="210">
        <v>1.8775</v>
      </c>
      <c r="R228" s="210">
        <f>Q228*H228</f>
        <v>17.3086725</v>
      </c>
      <c r="S228" s="210">
        <v>0</v>
      </c>
      <c r="T228" s="211">
        <f>S228*H228</f>
        <v>0</v>
      </c>
      <c r="AR228" s="17" t="s">
        <v>158</v>
      </c>
      <c r="AT228" s="17" t="s">
        <v>153</v>
      </c>
      <c r="AU228" s="17" t="s">
        <v>87</v>
      </c>
      <c r="AY228" s="17" t="s">
        <v>151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7" t="s">
        <v>22</v>
      </c>
      <c r="BK228" s="212">
        <f>ROUND(I228*H228,2)</f>
        <v>0</v>
      </c>
      <c r="BL228" s="17" t="s">
        <v>158</v>
      </c>
      <c r="BM228" s="17" t="s">
        <v>325</v>
      </c>
    </row>
    <row r="229" spans="2:51" s="11" customFormat="1" ht="12">
      <c r="B229" s="213"/>
      <c r="C229" s="214"/>
      <c r="D229" s="215" t="s">
        <v>160</v>
      </c>
      <c r="E229" s="216" t="s">
        <v>20</v>
      </c>
      <c r="F229" s="217" t="s">
        <v>326</v>
      </c>
      <c r="G229" s="214"/>
      <c r="H229" s="216" t="s">
        <v>20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160</v>
      </c>
      <c r="AU229" s="223" t="s">
        <v>87</v>
      </c>
      <c r="AV229" s="11" t="s">
        <v>22</v>
      </c>
      <c r="AW229" s="11" t="s">
        <v>35</v>
      </c>
      <c r="AX229" s="11" t="s">
        <v>78</v>
      </c>
      <c r="AY229" s="223" t="s">
        <v>151</v>
      </c>
    </row>
    <row r="230" spans="2:51" s="11" customFormat="1" ht="12">
      <c r="B230" s="213"/>
      <c r="C230" s="214"/>
      <c r="D230" s="215" t="s">
        <v>160</v>
      </c>
      <c r="E230" s="216" t="s">
        <v>20</v>
      </c>
      <c r="F230" s="217" t="s">
        <v>327</v>
      </c>
      <c r="G230" s="214"/>
      <c r="H230" s="216" t="s">
        <v>20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160</v>
      </c>
      <c r="AU230" s="223" t="s">
        <v>87</v>
      </c>
      <c r="AV230" s="11" t="s">
        <v>22</v>
      </c>
      <c r="AW230" s="11" t="s">
        <v>35</v>
      </c>
      <c r="AX230" s="11" t="s">
        <v>78</v>
      </c>
      <c r="AY230" s="223" t="s">
        <v>151</v>
      </c>
    </row>
    <row r="231" spans="2:51" s="12" customFormat="1" ht="12">
      <c r="B231" s="224"/>
      <c r="C231" s="225"/>
      <c r="D231" s="215" t="s">
        <v>160</v>
      </c>
      <c r="E231" s="226" t="s">
        <v>20</v>
      </c>
      <c r="F231" s="227" t="s">
        <v>328</v>
      </c>
      <c r="G231" s="225"/>
      <c r="H231" s="228">
        <v>5.331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160</v>
      </c>
      <c r="AU231" s="234" t="s">
        <v>87</v>
      </c>
      <c r="AV231" s="12" t="s">
        <v>87</v>
      </c>
      <c r="AW231" s="12" t="s">
        <v>35</v>
      </c>
      <c r="AX231" s="12" t="s">
        <v>78</v>
      </c>
      <c r="AY231" s="234" t="s">
        <v>151</v>
      </c>
    </row>
    <row r="232" spans="2:51" s="12" customFormat="1" ht="12">
      <c r="B232" s="224"/>
      <c r="C232" s="225"/>
      <c r="D232" s="215" t="s">
        <v>160</v>
      </c>
      <c r="E232" s="226" t="s">
        <v>20</v>
      </c>
      <c r="F232" s="227" t="s">
        <v>329</v>
      </c>
      <c r="G232" s="225"/>
      <c r="H232" s="228">
        <v>3.888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160</v>
      </c>
      <c r="AU232" s="234" t="s">
        <v>87</v>
      </c>
      <c r="AV232" s="12" t="s">
        <v>87</v>
      </c>
      <c r="AW232" s="12" t="s">
        <v>35</v>
      </c>
      <c r="AX232" s="12" t="s">
        <v>78</v>
      </c>
      <c r="AY232" s="234" t="s">
        <v>151</v>
      </c>
    </row>
    <row r="233" spans="2:51" s="14" customFormat="1" ht="12">
      <c r="B233" s="246"/>
      <c r="C233" s="247"/>
      <c r="D233" s="215" t="s">
        <v>160</v>
      </c>
      <c r="E233" s="248" t="s">
        <v>20</v>
      </c>
      <c r="F233" s="249" t="s">
        <v>204</v>
      </c>
      <c r="G233" s="247"/>
      <c r="H233" s="250">
        <v>9.219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AT233" s="256" t="s">
        <v>160</v>
      </c>
      <c r="AU233" s="256" t="s">
        <v>87</v>
      </c>
      <c r="AV233" s="14" t="s">
        <v>158</v>
      </c>
      <c r="AW233" s="14" t="s">
        <v>35</v>
      </c>
      <c r="AX233" s="14" t="s">
        <v>22</v>
      </c>
      <c r="AY233" s="256" t="s">
        <v>151</v>
      </c>
    </row>
    <row r="234" spans="2:65" s="1" customFormat="1" ht="22.5" customHeight="1">
      <c r="B234" s="38"/>
      <c r="C234" s="201" t="s">
        <v>330</v>
      </c>
      <c r="D234" s="201" t="s">
        <v>153</v>
      </c>
      <c r="E234" s="202" t="s">
        <v>331</v>
      </c>
      <c r="F234" s="203" t="s">
        <v>332</v>
      </c>
      <c r="G234" s="204" t="s">
        <v>156</v>
      </c>
      <c r="H234" s="205">
        <v>21.504</v>
      </c>
      <c r="I234" s="206"/>
      <c r="J234" s="207">
        <f>ROUND(I234*H234,2)</f>
        <v>0</v>
      </c>
      <c r="K234" s="203" t="s">
        <v>157</v>
      </c>
      <c r="L234" s="43"/>
      <c r="M234" s="208" t="s">
        <v>20</v>
      </c>
      <c r="N234" s="209" t="s">
        <v>49</v>
      </c>
      <c r="O234" s="79"/>
      <c r="P234" s="210">
        <f>O234*H234</f>
        <v>0</v>
      </c>
      <c r="Q234" s="210">
        <v>0.37699</v>
      </c>
      <c r="R234" s="210">
        <f>Q234*H234</f>
        <v>8.10679296</v>
      </c>
      <c r="S234" s="210">
        <v>0</v>
      </c>
      <c r="T234" s="211">
        <f>S234*H234</f>
        <v>0</v>
      </c>
      <c r="AR234" s="17" t="s">
        <v>158</v>
      </c>
      <c r="AT234" s="17" t="s">
        <v>153</v>
      </c>
      <c r="AU234" s="17" t="s">
        <v>87</v>
      </c>
      <c r="AY234" s="17" t="s">
        <v>151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7" t="s">
        <v>22</v>
      </c>
      <c r="BK234" s="212">
        <f>ROUND(I234*H234,2)</f>
        <v>0</v>
      </c>
      <c r="BL234" s="17" t="s">
        <v>158</v>
      </c>
      <c r="BM234" s="17" t="s">
        <v>333</v>
      </c>
    </row>
    <row r="235" spans="2:51" s="11" customFormat="1" ht="12">
      <c r="B235" s="213"/>
      <c r="C235" s="214"/>
      <c r="D235" s="215" t="s">
        <v>160</v>
      </c>
      <c r="E235" s="216" t="s">
        <v>20</v>
      </c>
      <c r="F235" s="217" t="s">
        <v>334</v>
      </c>
      <c r="G235" s="214"/>
      <c r="H235" s="216" t="s">
        <v>20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160</v>
      </c>
      <c r="AU235" s="223" t="s">
        <v>87</v>
      </c>
      <c r="AV235" s="11" t="s">
        <v>22</v>
      </c>
      <c r="AW235" s="11" t="s">
        <v>35</v>
      </c>
      <c r="AX235" s="11" t="s">
        <v>78</v>
      </c>
      <c r="AY235" s="223" t="s">
        <v>151</v>
      </c>
    </row>
    <row r="236" spans="2:51" s="12" customFormat="1" ht="12">
      <c r="B236" s="224"/>
      <c r="C236" s="225"/>
      <c r="D236" s="215" t="s">
        <v>160</v>
      </c>
      <c r="E236" s="226" t="s">
        <v>20</v>
      </c>
      <c r="F236" s="227" t="s">
        <v>335</v>
      </c>
      <c r="G236" s="225"/>
      <c r="H236" s="228">
        <v>21.504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160</v>
      </c>
      <c r="AU236" s="234" t="s">
        <v>87</v>
      </c>
      <c r="AV236" s="12" t="s">
        <v>87</v>
      </c>
      <c r="AW236" s="12" t="s">
        <v>35</v>
      </c>
      <c r="AX236" s="12" t="s">
        <v>22</v>
      </c>
      <c r="AY236" s="234" t="s">
        <v>151</v>
      </c>
    </row>
    <row r="237" spans="2:65" s="1" customFormat="1" ht="16.5" customHeight="1">
      <c r="B237" s="38"/>
      <c r="C237" s="201" t="s">
        <v>336</v>
      </c>
      <c r="D237" s="201" t="s">
        <v>153</v>
      </c>
      <c r="E237" s="202" t="s">
        <v>337</v>
      </c>
      <c r="F237" s="203" t="s">
        <v>338</v>
      </c>
      <c r="G237" s="204" t="s">
        <v>339</v>
      </c>
      <c r="H237" s="205">
        <v>5.9</v>
      </c>
      <c r="I237" s="206"/>
      <c r="J237" s="207">
        <f>ROUND(I237*H237,2)</f>
        <v>0</v>
      </c>
      <c r="K237" s="203" t="s">
        <v>157</v>
      </c>
      <c r="L237" s="43"/>
      <c r="M237" s="208" t="s">
        <v>20</v>
      </c>
      <c r="N237" s="209" t="s">
        <v>49</v>
      </c>
      <c r="O237" s="79"/>
      <c r="P237" s="210">
        <f>O237*H237</f>
        <v>0</v>
      </c>
      <c r="Q237" s="210">
        <v>0.04896</v>
      </c>
      <c r="R237" s="210">
        <f>Q237*H237</f>
        <v>0.288864</v>
      </c>
      <c r="S237" s="210">
        <v>0</v>
      </c>
      <c r="T237" s="211">
        <f>S237*H237</f>
        <v>0</v>
      </c>
      <c r="AR237" s="17" t="s">
        <v>158</v>
      </c>
      <c r="AT237" s="17" t="s">
        <v>153</v>
      </c>
      <c r="AU237" s="17" t="s">
        <v>87</v>
      </c>
      <c r="AY237" s="17" t="s">
        <v>151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7" t="s">
        <v>22</v>
      </c>
      <c r="BK237" s="212">
        <f>ROUND(I237*H237,2)</f>
        <v>0</v>
      </c>
      <c r="BL237" s="17" t="s">
        <v>158</v>
      </c>
      <c r="BM237" s="17" t="s">
        <v>340</v>
      </c>
    </row>
    <row r="238" spans="2:51" s="12" customFormat="1" ht="12">
      <c r="B238" s="224"/>
      <c r="C238" s="225"/>
      <c r="D238" s="215" t="s">
        <v>160</v>
      </c>
      <c r="E238" s="226" t="s">
        <v>20</v>
      </c>
      <c r="F238" s="227" t="s">
        <v>341</v>
      </c>
      <c r="G238" s="225"/>
      <c r="H238" s="228">
        <v>5.9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AT238" s="234" t="s">
        <v>160</v>
      </c>
      <c r="AU238" s="234" t="s">
        <v>87</v>
      </c>
      <c r="AV238" s="12" t="s">
        <v>87</v>
      </c>
      <c r="AW238" s="12" t="s">
        <v>35</v>
      </c>
      <c r="AX238" s="12" t="s">
        <v>22</v>
      </c>
      <c r="AY238" s="234" t="s">
        <v>151</v>
      </c>
    </row>
    <row r="239" spans="2:65" s="1" customFormat="1" ht="22.5" customHeight="1">
      <c r="B239" s="38"/>
      <c r="C239" s="201" t="s">
        <v>342</v>
      </c>
      <c r="D239" s="201" t="s">
        <v>153</v>
      </c>
      <c r="E239" s="202" t="s">
        <v>343</v>
      </c>
      <c r="F239" s="203" t="s">
        <v>344</v>
      </c>
      <c r="G239" s="204" t="s">
        <v>345</v>
      </c>
      <c r="H239" s="205">
        <v>5</v>
      </c>
      <c r="I239" s="206"/>
      <c r="J239" s="207">
        <f>ROUND(I239*H239,2)</f>
        <v>0</v>
      </c>
      <c r="K239" s="203" t="s">
        <v>157</v>
      </c>
      <c r="L239" s="43"/>
      <c r="M239" s="208" t="s">
        <v>20</v>
      </c>
      <c r="N239" s="209" t="s">
        <v>49</v>
      </c>
      <c r="O239" s="79"/>
      <c r="P239" s="210">
        <f>O239*H239</f>
        <v>0</v>
      </c>
      <c r="Q239" s="210">
        <v>0.02228</v>
      </c>
      <c r="R239" s="210">
        <f>Q239*H239</f>
        <v>0.1114</v>
      </c>
      <c r="S239" s="210">
        <v>0</v>
      </c>
      <c r="T239" s="211">
        <f>S239*H239</f>
        <v>0</v>
      </c>
      <c r="AR239" s="17" t="s">
        <v>158</v>
      </c>
      <c r="AT239" s="17" t="s">
        <v>153</v>
      </c>
      <c r="AU239" s="17" t="s">
        <v>87</v>
      </c>
      <c r="AY239" s="17" t="s">
        <v>151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7" t="s">
        <v>22</v>
      </c>
      <c r="BK239" s="212">
        <f>ROUND(I239*H239,2)</f>
        <v>0</v>
      </c>
      <c r="BL239" s="17" t="s">
        <v>158</v>
      </c>
      <c r="BM239" s="17" t="s">
        <v>346</v>
      </c>
    </row>
    <row r="240" spans="2:51" s="11" customFormat="1" ht="12">
      <c r="B240" s="213"/>
      <c r="C240" s="214"/>
      <c r="D240" s="215" t="s">
        <v>160</v>
      </c>
      <c r="E240" s="216" t="s">
        <v>20</v>
      </c>
      <c r="F240" s="217" t="s">
        <v>326</v>
      </c>
      <c r="G240" s="214"/>
      <c r="H240" s="216" t="s">
        <v>20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160</v>
      </c>
      <c r="AU240" s="223" t="s">
        <v>87</v>
      </c>
      <c r="AV240" s="11" t="s">
        <v>22</v>
      </c>
      <c r="AW240" s="11" t="s">
        <v>35</v>
      </c>
      <c r="AX240" s="11" t="s">
        <v>78</v>
      </c>
      <c r="AY240" s="223" t="s">
        <v>151</v>
      </c>
    </row>
    <row r="241" spans="2:51" s="12" customFormat="1" ht="12">
      <c r="B241" s="224"/>
      <c r="C241" s="225"/>
      <c r="D241" s="215" t="s">
        <v>160</v>
      </c>
      <c r="E241" s="226" t="s">
        <v>20</v>
      </c>
      <c r="F241" s="227" t="s">
        <v>205</v>
      </c>
      <c r="G241" s="225"/>
      <c r="H241" s="228">
        <v>5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160</v>
      </c>
      <c r="AU241" s="234" t="s">
        <v>87</v>
      </c>
      <c r="AV241" s="12" t="s">
        <v>87</v>
      </c>
      <c r="AW241" s="12" t="s">
        <v>35</v>
      </c>
      <c r="AX241" s="12" t="s">
        <v>22</v>
      </c>
      <c r="AY241" s="234" t="s">
        <v>151</v>
      </c>
    </row>
    <row r="242" spans="2:65" s="1" customFormat="1" ht="16.5" customHeight="1">
      <c r="B242" s="38"/>
      <c r="C242" s="201" t="s">
        <v>347</v>
      </c>
      <c r="D242" s="201" t="s">
        <v>153</v>
      </c>
      <c r="E242" s="202" t="s">
        <v>348</v>
      </c>
      <c r="F242" s="203" t="s">
        <v>349</v>
      </c>
      <c r="G242" s="204" t="s">
        <v>187</v>
      </c>
      <c r="H242" s="205">
        <v>0.778</v>
      </c>
      <c r="I242" s="206"/>
      <c r="J242" s="207">
        <f>ROUND(I242*H242,2)</f>
        <v>0</v>
      </c>
      <c r="K242" s="203" t="s">
        <v>350</v>
      </c>
      <c r="L242" s="43"/>
      <c r="M242" s="208" t="s">
        <v>20</v>
      </c>
      <c r="N242" s="209" t="s">
        <v>49</v>
      </c>
      <c r="O242" s="79"/>
      <c r="P242" s="210">
        <f>O242*H242</f>
        <v>0</v>
      </c>
      <c r="Q242" s="210">
        <v>1.94302</v>
      </c>
      <c r="R242" s="210">
        <f>Q242*H242</f>
        <v>1.51166956</v>
      </c>
      <c r="S242" s="210">
        <v>0</v>
      </c>
      <c r="T242" s="211">
        <f>S242*H242</f>
        <v>0</v>
      </c>
      <c r="AR242" s="17" t="s">
        <v>158</v>
      </c>
      <c r="AT242" s="17" t="s">
        <v>153</v>
      </c>
      <c r="AU242" s="17" t="s">
        <v>87</v>
      </c>
      <c r="AY242" s="17" t="s">
        <v>151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22</v>
      </c>
      <c r="BK242" s="212">
        <f>ROUND(I242*H242,2)</f>
        <v>0</v>
      </c>
      <c r="BL242" s="17" t="s">
        <v>158</v>
      </c>
      <c r="BM242" s="17" t="s">
        <v>351</v>
      </c>
    </row>
    <row r="243" spans="2:51" s="11" customFormat="1" ht="12">
      <c r="B243" s="213"/>
      <c r="C243" s="214"/>
      <c r="D243" s="215" t="s">
        <v>160</v>
      </c>
      <c r="E243" s="216" t="s">
        <v>20</v>
      </c>
      <c r="F243" s="217" t="s">
        <v>352</v>
      </c>
      <c r="G243" s="214"/>
      <c r="H243" s="216" t="s">
        <v>20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160</v>
      </c>
      <c r="AU243" s="223" t="s">
        <v>87</v>
      </c>
      <c r="AV243" s="11" t="s">
        <v>22</v>
      </c>
      <c r="AW243" s="11" t="s">
        <v>35</v>
      </c>
      <c r="AX243" s="11" t="s">
        <v>78</v>
      </c>
      <c r="AY243" s="223" t="s">
        <v>151</v>
      </c>
    </row>
    <row r="244" spans="2:51" s="11" customFormat="1" ht="12">
      <c r="B244" s="213"/>
      <c r="C244" s="214"/>
      <c r="D244" s="215" t="s">
        <v>160</v>
      </c>
      <c r="E244" s="216" t="s">
        <v>20</v>
      </c>
      <c r="F244" s="217" t="s">
        <v>326</v>
      </c>
      <c r="G244" s="214"/>
      <c r="H244" s="216" t="s">
        <v>20</v>
      </c>
      <c r="I244" s="218"/>
      <c r="J244" s="214"/>
      <c r="K244" s="214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160</v>
      </c>
      <c r="AU244" s="223" t="s">
        <v>87</v>
      </c>
      <c r="AV244" s="11" t="s">
        <v>22</v>
      </c>
      <c r="AW244" s="11" t="s">
        <v>35</v>
      </c>
      <c r="AX244" s="11" t="s">
        <v>78</v>
      </c>
      <c r="AY244" s="223" t="s">
        <v>151</v>
      </c>
    </row>
    <row r="245" spans="2:51" s="12" customFormat="1" ht="12">
      <c r="B245" s="224"/>
      <c r="C245" s="225"/>
      <c r="D245" s="215" t="s">
        <v>160</v>
      </c>
      <c r="E245" s="226" t="s">
        <v>20</v>
      </c>
      <c r="F245" s="227" t="s">
        <v>353</v>
      </c>
      <c r="G245" s="225"/>
      <c r="H245" s="228">
        <v>0.1071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160</v>
      </c>
      <c r="AU245" s="234" t="s">
        <v>87</v>
      </c>
      <c r="AV245" s="12" t="s">
        <v>87</v>
      </c>
      <c r="AW245" s="12" t="s">
        <v>35</v>
      </c>
      <c r="AX245" s="12" t="s">
        <v>78</v>
      </c>
      <c r="AY245" s="234" t="s">
        <v>151</v>
      </c>
    </row>
    <row r="246" spans="2:51" s="12" customFormat="1" ht="12">
      <c r="B246" s="224"/>
      <c r="C246" s="225"/>
      <c r="D246" s="215" t="s">
        <v>160</v>
      </c>
      <c r="E246" s="226" t="s">
        <v>20</v>
      </c>
      <c r="F246" s="227" t="s">
        <v>354</v>
      </c>
      <c r="G246" s="225"/>
      <c r="H246" s="228">
        <v>0.1274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160</v>
      </c>
      <c r="AU246" s="234" t="s">
        <v>87</v>
      </c>
      <c r="AV246" s="12" t="s">
        <v>87</v>
      </c>
      <c r="AW246" s="12" t="s">
        <v>35</v>
      </c>
      <c r="AX246" s="12" t="s">
        <v>78</v>
      </c>
      <c r="AY246" s="234" t="s">
        <v>151</v>
      </c>
    </row>
    <row r="247" spans="2:51" s="12" customFormat="1" ht="12">
      <c r="B247" s="224"/>
      <c r="C247" s="225"/>
      <c r="D247" s="215" t="s">
        <v>160</v>
      </c>
      <c r="E247" s="226" t="s">
        <v>20</v>
      </c>
      <c r="F247" s="227" t="s">
        <v>355</v>
      </c>
      <c r="G247" s="225"/>
      <c r="H247" s="228">
        <v>0.4806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160</v>
      </c>
      <c r="AU247" s="234" t="s">
        <v>87</v>
      </c>
      <c r="AV247" s="12" t="s">
        <v>87</v>
      </c>
      <c r="AW247" s="12" t="s">
        <v>35</v>
      </c>
      <c r="AX247" s="12" t="s">
        <v>78</v>
      </c>
      <c r="AY247" s="234" t="s">
        <v>151</v>
      </c>
    </row>
    <row r="248" spans="2:51" s="12" customFormat="1" ht="12">
      <c r="B248" s="224"/>
      <c r="C248" s="225"/>
      <c r="D248" s="215" t="s">
        <v>160</v>
      </c>
      <c r="E248" s="226" t="s">
        <v>20</v>
      </c>
      <c r="F248" s="227" t="s">
        <v>356</v>
      </c>
      <c r="G248" s="225"/>
      <c r="H248" s="228">
        <v>0.063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160</v>
      </c>
      <c r="AU248" s="234" t="s">
        <v>87</v>
      </c>
      <c r="AV248" s="12" t="s">
        <v>87</v>
      </c>
      <c r="AW248" s="12" t="s">
        <v>35</v>
      </c>
      <c r="AX248" s="12" t="s">
        <v>78</v>
      </c>
      <c r="AY248" s="234" t="s">
        <v>151</v>
      </c>
    </row>
    <row r="249" spans="2:51" s="14" customFormat="1" ht="12">
      <c r="B249" s="246"/>
      <c r="C249" s="247"/>
      <c r="D249" s="215" t="s">
        <v>160</v>
      </c>
      <c r="E249" s="248" t="s">
        <v>20</v>
      </c>
      <c r="F249" s="249" t="s">
        <v>204</v>
      </c>
      <c r="G249" s="247"/>
      <c r="H249" s="250">
        <v>0.7781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160</v>
      </c>
      <c r="AU249" s="256" t="s">
        <v>87</v>
      </c>
      <c r="AV249" s="14" t="s">
        <v>158</v>
      </c>
      <c r="AW249" s="14" t="s">
        <v>35</v>
      </c>
      <c r="AX249" s="14" t="s">
        <v>22</v>
      </c>
      <c r="AY249" s="256" t="s">
        <v>151</v>
      </c>
    </row>
    <row r="250" spans="2:65" s="1" customFormat="1" ht="16.5" customHeight="1">
      <c r="B250" s="38"/>
      <c r="C250" s="201" t="s">
        <v>357</v>
      </c>
      <c r="D250" s="201" t="s">
        <v>153</v>
      </c>
      <c r="E250" s="202" t="s">
        <v>358</v>
      </c>
      <c r="F250" s="203" t="s">
        <v>359</v>
      </c>
      <c r="G250" s="204" t="s">
        <v>345</v>
      </c>
      <c r="H250" s="205">
        <v>1</v>
      </c>
      <c r="I250" s="206"/>
      <c r="J250" s="207">
        <f>ROUND(I250*H250,2)</f>
        <v>0</v>
      </c>
      <c r="K250" s="203" t="s">
        <v>157</v>
      </c>
      <c r="L250" s="43"/>
      <c r="M250" s="208" t="s">
        <v>20</v>
      </c>
      <c r="N250" s="209" t="s">
        <v>49</v>
      </c>
      <c r="O250" s="79"/>
      <c r="P250" s="210">
        <f>O250*H250</f>
        <v>0</v>
      </c>
      <c r="Q250" s="210">
        <v>0.161</v>
      </c>
      <c r="R250" s="210">
        <f>Q250*H250</f>
        <v>0.161</v>
      </c>
      <c r="S250" s="210">
        <v>0</v>
      </c>
      <c r="T250" s="211">
        <f>S250*H250</f>
        <v>0</v>
      </c>
      <c r="AR250" s="17" t="s">
        <v>158</v>
      </c>
      <c r="AT250" s="17" t="s">
        <v>153</v>
      </c>
      <c r="AU250" s="17" t="s">
        <v>87</v>
      </c>
      <c r="AY250" s="17" t="s">
        <v>151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7" t="s">
        <v>22</v>
      </c>
      <c r="BK250" s="212">
        <f>ROUND(I250*H250,2)</f>
        <v>0</v>
      </c>
      <c r="BL250" s="17" t="s">
        <v>158</v>
      </c>
      <c r="BM250" s="17" t="s">
        <v>360</v>
      </c>
    </row>
    <row r="251" spans="2:65" s="1" customFormat="1" ht="16.5" customHeight="1">
      <c r="B251" s="38"/>
      <c r="C251" s="201" t="s">
        <v>361</v>
      </c>
      <c r="D251" s="201" t="s">
        <v>153</v>
      </c>
      <c r="E251" s="202" t="s">
        <v>362</v>
      </c>
      <c r="F251" s="203" t="s">
        <v>363</v>
      </c>
      <c r="G251" s="204" t="s">
        <v>238</v>
      </c>
      <c r="H251" s="205">
        <v>0.514</v>
      </c>
      <c r="I251" s="206"/>
      <c r="J251" s="207">
        <f>ROUND(I251*H251,2)</f>
        <v>0</v>
      </c>
      <c r="K251" s="203" t="s">
        <v>157</v>
      </c>
      <c r="L251" s="43"/>
      <c r="M251" s="208" t="s">
        <v>20</v>
      </c>
      <c r="N251" s="209" t="s">
        <v>49</v>
      </c>
      <c r="O251" s="79"/>
      <c r="P251" s="210">
        <f>O251*H251</f>
        <v>0</v>
      </c>
      <c r="Q251" s="210">
        <v>0.01709</v>
      </c>
      <c r="R251" s="210">
        <f>Q251*H251</f>
        <v>0.00878426</v>
      </c>
      <c r="S251" s="210">
        <v>0</v>
      </c>
      <c r="T251" s="211">
        <f>S251*H251</f>
        <v>0</v>
      </c>
      <c r="AR251" s="17" t="s">
        <v>158</v>
      </c>
      <c r="AT251" s="17" t="s">
        <v>153</v>
      </c>
      <c r="AU251" s="17" t="s">
        <v>87</v>
      </c>
      <c r="AY251" s="17" t="s">
        <v>151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7" t="s">
        <v>22</v>
      </c>
      <c r="BK251" s="212">
        <f>ROUND(I251*H251,2)</f>
        <v>0</v>
      </c>
      <c r="BL251" s="17" t="s">
        <v>158</v>
      </c>
      <c r="BM251" s="17" t="s">
        <v>364</v>
      </c>
    </row>
    <row r="252" spans="2:51" s="11" customFormat="1" ht="12">
      <c r="B252" s="213"/>
      <c r="C252" s="214"/>
      <c r="D252" s="215" t="s">
        <v>160</v>
      </c>
      <c r="E252" s="216" t="s">
        <v>20</v>
      </c>
      <c r="F252" s="217" t="s">
        <v>352</v>
      </c>
      <c r="G252" s="214"/>
      <c r="H252" s="216" t="s">
        <v>20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160</v>
      </c>
      <c r="AU252" s="223" t="s">
        <v>87</v>
      </c>
      <c r="AV252" s="11" t="s">
        <v>22</v>
      </c>
      <c r="AW252" s="11" t="s">
        <v>35</v>
      </c>
      <c r="AX252" s="11" t="s">
        <v>78</v>
      </c>
      <c r="AY252" s="223" t="s">
        <v>151</v>
      </c>
    </row>
    <row r="253" spans="2:51" s="11" customFormat="1" ht="12">
      <c r="B253" s="213"/>
      <c r="C253" s="214"/>
      <c r="D253" s="215" t="s">
        <v>160</v>
      </c>
      <c r="E253" s="216" t="s">
        <v>20</v>
      </c>
      <c r="F253" s="217" t="s">
        <v>326</v>
      </c>
      <c r="G253" s="214"/>
      <c r="H253" s="216" t="s">
        <v>20</v>
      </c>
      <c r="I253" s="218"/>
      <c r="J253" s="214"/>
      <c r="K253" s="214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160</v>
      </c>
      <c r="AU253" s="223" t="s">
        <v>87</v>
      </c>
      <c r="AV253" s="11" t="s">
        <v>22</v>
      </c>
      <c r="AW253" s="11" t="s">
        <v>35</v>
      </c>
      <c r="AX253" s="11" t="s">
        <v>78</v>
      </c>
      <c r="AY253" s="223" t="s">
        <v>151</v>
      </c>
    </row>
    <row r="254" spans="2:51" s="12" customFormat="1" ht="12">
      <c r="B254" s="224"/>
      <c r="C254" s="225"/>
      <c r="D254" s="215" t="s">
        <v>160</v>
      </c>
      <c r="E254" s="226" t="s">
        <v>20</v>
      </c>
      <c r="F254" s="227" t="s">
        <v>365</v>
      </c>
      <c r="G254" s="225"/>
      <c r="H254" s="228">
        <v>0.07344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160</v>
      </c>
      <c r="AU254" s="234" t="s">
        <v>87</v>
      </c>
      <c r="AV254" s="12" t="s">
        <v>87</v>
      </c>
      <c r="AW254" s="12" t="s">
        <v>35</v>
      </c>
      <c r="AX254" s="12" t="s">
        <v>78</v>
      </c>
      <c r="AY254" s="234" t="s">
        <v>151</v>
      </c>
    </row>
    <row r="255" spans="2:51" s="12" customFormat="1" ht="12">
      <c r="B255" s="224"/>
      <c r="C255" s="225"/>
      <c r="D255" s="215" t="s">
        <v>160</v>
      </c>
      <c r="E255" s="226" t="s">
        <v>20</v>
      </c>
      <c r="F255" s="227" t="s">
        <v>366</v>
      </c>
      <c r="G255" s="225"/>
      <c r="H255" s="228">
        <v>0.06048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160</v>
      </c>
      <c r="AU255" s="234" t="s">
        <v>87</v>
      </c>
      <c r="AV255" s="12" t="s">
        <v>87</v>
      </c>
      <c r="AW255" s="12" t="s">
        <v>35</v>
      </c>
      <c r="AX255" s="12" t="s">
        <v>78</v>
      </c>
      <c r="AY255" s="234" t="s">
        <v>151</v>
      </c>
    </row>
    <row r="256" spans="2:51" s="12" customFormat="1" ht="12">
      <c r="B256" s="224"/>
      <c r="C256" s="225"/>
      <c r="D256" s="215" t="s">
        <v>160</v>
      </c>
      <c r="E256" s="226" t="s">
        <v>20</v>
      </c>
      <c r="F256" s="227" t="s">
        <v>367</v>
      </c>
      <c r="G256" s="225"/>
      <c r="H256" s="228">
        <v>0.336785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160</v>
      </c>
      <c r="AU256" s="234" t="s">
        <v>87</v>
      </c>
      <c r="AV256" s="12" t="s">
        <v>87</v>
      </c>
      <c r="AW256" s="12" t="s">
        <v>35</v>
      </c>
      <c r="AX256" s="12" t="s">
        <v>78</v>
      </c>
      <c r="AY256" s="234" t="s">
        <v>151</v>
      </c>
    </row>
    <row r="257" spans="2:51" s="12" customFormat="1" ht="12">
      <c r="B257" s="224"/>
      <c r="C257" s="225"/>
      <c r="D257" s="215" t="s">
        <v>160</v>
      </c>
      <c r="E257" s="226" t="s">
        <v>20</v>
      </c>
      <c r="F257" s="227" t="s">
        <v>368</v>
      </c>
      <c r="G257" s="225"/>
      <c r="H257" s="228">
        <v>0.0432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AT257" s="234" t="s">
        <v>160</v>
      </c>
      <c r="AU257" s="234" t="s">
        <v>87</v>
      </c>
      <c r="AV257" s="12" t="s">
        <v>87</v>
      </c>
      <c r="AW257" s="12" t="s">
        <v>35</v>
      </c>
      <c r="AX257" s="12" t="s">
        <v>78</v>
      </c>
      <c r="AY257" s="234" t="s">
        <v>151</v>
      </c>
    </row>
    <row r="258" spans="2:51" s="14" customFormat="1" ht="12">
      <c r="B258" s="246"/>
      <c r="C258" s="247"/>
      <c r="D258" s="215" t="s">
        <v>160</v>
      </c>
      <c r="E258" s="248" t="s">
        <v>20</v>
      </c>
      <c r="F258" s="249" t="s">
        <v>204</v>
      </c>
      <c r="G258" s="247"/>
      <c r="H258" s="250">
        <v>0.513905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160</v>
      </c>
      <c r="AU258" s="256" t="s">
        <v>87</v>
      </c>
      <c r="AV258" s="14" t="s">
        <v>158</v>
      </c>
      <c r="AW258" s="14" t="s">
        <v>35</v>
      </c>
      <c r="AX258" s="14" t="s">
        <v>22</v>
      </c>
      <c r="AY258" s="256" t="s">
        <v>151</v>
      </c>
    </row>
    <row r="259" spans="2:65" s="1" customFormat="1" ht="16.5" customHeight="1">
      <c r="B259" s="38"/>
      <c r="C259" s="257" t="s">
        <v>369</v>
      </c>
      <c r="D259" s="257" t="s">
        <v>235</v>
      </c>
      <c r="E259" s="258" t="s">
        <v>370</v>
      </c>
      <c r="F259" s="259" t="s">
        <v>371</v>
      </c>
      <c r="G259" s="260" t="s">
        <v>238</v>
      </c>
      <c r="H259" s="261">
        <v>0.191</v>
      </c>
      <c r="I259" s="262"/>
      <c r="J259" s="263">
        <f>ROUND(I259*H259,2)</f>
        <v>0</v>
      </c>
      <c r="K259" s="259" t="s">
        <v>157</v>
      </c>
      <c r="L259" s="264"/>
      <c r="M259" s="265" t="s">
        <v>20</v>
      </c>
      <c r="N259" s="266" t="s">
        <v>49</v>
      </c>
      <c r="O259" s="79"/>
      <c r="P259" s="210">
        <f>O259*H259</f>
        <v>0</v>
      </c>
      <c r="Q259" s="210">
        <v>1</v>
      </c>
      <c r="R259" s="210">
        <f>Q259*H259</f>
        <v>0.191</v>
      </c>
      <c r="S259" s="210">
        <v>0</v>
      </c>
      <c r="T259" s="211">
        <f>S259*H259</f>
        <v>0</v>
      </c>
      <c r="AR259" s="17" t="s">
        <v>221</v>
      </c>
      <c r="AT259" s="17" t="s">
        <v>235</v>
      </c>
      <c r="AU259" s="17" t="s">
        <v>87</v>
      </c>
      <c r="AY259" s="17" t="s">
        <v>151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7" t="s">
        <v>22</v>
      </c>
      <c r="BK259" s="212">
        <f>ROUND(I259*H259,2)</f>
        <v>0</v>
      </c>
      <c r="BL259" s="17" t="s">
        <v>158</v>
      </c>
      <c r="BM259" s="17" t="s">
        <v>372</v>
      </c>
    </row>
    <row r="260" spans="2:51" s="11" customFormat="1" ht="12">
      <c r="B260" s="213"/>
      <c r="C260" s="214"/>
      <c r="D260" s="215" t="s">
        <v>160</v>
      </c>
      <c r="E260" s="216" t="s">
        <v>20</v>
      </c>
      <c r="F260" s="217" t="s">
        <v>352</v>
      </c>
      <c r="G260" s="214"/>
      <c r="H260" s="216" t="s">
        <v>20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160</v>
      </c>
      <c r="AU260" s="223" t="s">
        <v>87</v>
      </c>
      <c r="AV260" s="11" t="s">
        <v>22</v>
      </c>
      <c r="AW260" s="11" t="s">
        <v>35</v>
      </c>
      <c r="AX260" s="11" t="s">
        <v>78</v>
      </c>
      <c r="AY260" s="223" t="s">
        <v>151</v>
      </c>
    </row>
    <row r="261" spans="2:51" s="11" customFormat="1" ht="12">
      <c r="B261" s="213"/>
      <c r="C261" s="214"/>
      <c r="D261" s="215" t="s">
        <v>160</v>
      </c>
      <c r="E261" s="216" t="s">
        <v>20</v>
      </c>
      <c r="F261" s="217" t="s">
        <v>326</v>
      </c>
      <c r="G261" s="214"/>
      <c r="H261" s="216" t="s">
        <v>20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160</v>
      </c>
      <c r="AU261" s="223" t="s">
        <v>87</v>
      </c>
      <c r="AV261" s="11" t="s">
        <v>22</v>
      </c>
      <c r="AW261" s="11" t="s">
        <v>35</v>
      </c>
      <c r="AX261" s="11" t="s">
        <v>78</v>
      </c>
      <c r="AY261" s="223" t="s">
        <v>151</v>
      </c>
    </row>
    <row r="262" spans="2:51" s="12" customFormat="1" ht="12">
      <c r="B262" s="224"/>
      <c r="C262" s="225"/>
      <c r="D262" s="215" t="s">
        <v>160</v>
      </c>
      <c r="E262" s="226" t="s">
        <v>20</v>
      </c>
      <c r="F262" s="227" t="s">
        <v>365</v>
      </c>
      <c r="G262" s="225"/>
      <c r="H262" s="228">
        <v>0.07344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160</v>
      </c>
      <c r="AU262" s="234" t="s">
        <v>87</v>
      </c>
      <c r="AV262" s="12" t="s">
        <v>87</v>
      </c>
      <c r="AW262" s="12" t="s">
        <v>35</v>
      </c>
      <c r="AX262" s="12" t="s">
        <v>78</v>
      </c>
      <c r="AY262" s="234" t="s">
        <v>151</v>
      </c>
    </row>
    <row r="263" spans="2:51" s="12" customFormat="1" ht="12">
      <c r="B263" s="224"/>
      <c r="C263" s="225"/>
      <c r="D263" s="215" t="s">
        <v>160</v>
      </c>
      <c r="E263" s="226" t="s">
        <v>20</v>
      </c>
      <c r="F263" s="227" t="s">
        <v>366</v>
      </c>
      <c r="G263" s="225"/>
      <c r="H263" s="228">
        <v>0.06048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160</v>
      </c>
      <c r="AU263" s="234" t="s">
        <v>87</v>
      </c>
      <c r="AV263" s="12" t="s">
        <v>87</v>
      </c>
      <c r="AW263" s="12" t="s">
        <v>35</v>
      </c>
      <c r="AX263" s="12" t="s">
        <v>78</v>
      </c>
      <c r="AY263" s="234" t="s">
        <v>151</v>
      </c>
    </row>
    <row r="264" spans="2:51" s="12" customFormat="1" ht="12">
      <c r="B264" s="224"/>
      <c r="C264" s="225"/>
      <c r="D264" s="215" t="s">
        <v>160</v>
      </c>
      <c r="E264" s="226" t="s">
        <v>20</v>
      </c>
      <c r="F264" s="227" t="s">
        <v>368</v>
      </c>
      <c r="G264" s="225"/>
      <c r="H264" s="228">
        <v>0.0432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AT264" s="234" t="s">
        <v>160</v>
      </c>
      <c r="AU264" s="234" t="s">
        <v>87</v>
      </c>
      <c r="AV264" s="12" t="s">
        <v>87</v>
      </c>
      <c r="AW264" s="12" t="s">
        <v>35</v>
      </c>
      <c r="AX264" s="12" t="s">
        <v>78</v>
      </c>
      <c r="AY264" s="234" t="s">
        <v>151</v>
      </c>
    </row>
    <row r="265" spans="2:51" s="14" customFormat="1" ht="12">
      <c r="B265" s="246"/>
      <c r="C265" s="247"/>
      <c r="D265" s="215" t="s">
        <v>160</v>
      </c>
      <c r="E265" s="248" t="s">
        <v>20</v>
      </c>
      <c r="F265" s="249" t="s">
        <v>204</v>
      </c>
      <c r="G265" s="247"/>
      <c r="H265" s="250">
        <v>0.17712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AT265" s="256" t="s">
        <v>160</v>
      </c>
      <c r="AU265" s="256" t="s">
        <v>87</v>
      </c>
      <c r="AV265" s="14" t="s">
        <v>158</v>
      </c>
      <c r="AW265" s="14" t="s">
        <v>35</v>
      </c>
      <c r="AX265" s="14" t="s">
        <v>22</v>
      </c>
      <c r="AY265" s="256" t="s">
        <v>151</v>
      </c>
    </row>
    <row r="266" spans="2:51" s="12" customFormat="1" ht="12">
      <c r="B266" s="224"/>
      <c r="C266" s="225"/>
      <c r="D266" s="215" t="s">
        <v>160</v>
      </c>
      <c r="E266" s="225"/>
      <c r="F266" s="227" t="s">
        <v>373</v>
      </c>
      <c r="G266" s="225"/>
      <c r="H266" s="228">
        <v>0.191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AT266" s="234" t="s">
        <v>160</v>
      </c>
      <c r="AU266" s="234" t="s">
        <v>87</v>
      </c>
      <c r="AV266" s="12" t="s">
        <v>87</v>
      </c>
      <c r="AW266" s="12" t="s">
        <v>4</v>
      </c>
      <c r="AX266" s="12" t="s">
        <v>22</v>
      </c>
      <c r="AY266" s="234" t="s">
        <v>151</v>
      </c>
    </row>
    <row r="267" spans="2:65" s="1" customFormat="1" ht="16.5" customHeight="1">
      <c r="B267" s="38"/>
      <c r="C267" s="257" t="s">
        <v>374</v>
      </c>
      <c r="D267" s="257" t="s">
        <v>235</v>
      </c>
      <c r="E267" s="258" t="s">
        <v>375</v>
      </c>
      <c r="F267" s="259" t="s">
        <v>376</v>
      </c>
      <c r="G267" s="260" t="s">
        <v>238</v>
      </c>
      <c r="H267" s="261">
        <v>0.364</v>
      </c>
      <c r="I267" s="262"/>
      <c r="J267" s="263">
        <f>ROUND(I267*H267,2)</f>
        <v>0</v>
      </c>
      <c r="K267" s="259" t="s">
        <v>157</v>
      </c>
      <c r="L267" s="264"/>
      <c r="M267" s="265" t="s">
        <v>20</v>
      </c>
      <c r="N267" s="266" t="s">
        <v>49</v>
      </c>
      <c r="O267" s="79"/>
      <c r="P267" s="210">
        <f>O267*H267</f>
        <v>0</v>
      </c>
      <c r="Q267" s="210">
        <v>1</v>
      </c>
      <c r="R267" s="210">
        <f>Q267*H267</f>
        <v>0.364</v>
      </c>
      <c r="S267" s="210">
        <v>0</v>
      </c>
      <c r="T267" s="211">
        <f>S267*H267</f>
        <v>0</v>
      </c>
      <c r="AR267" s="17" t="s">
        <v>221</v>
      </c>
      <c r="AT267" s="17" t="s">
        <v>235</v>
      </c>
      <c r="AU267" s="17" t="s">
        <v>87</v>
      </c>
      <c r="AY267" s="17" t="s">
        <v>151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7" t="s">
        <v>22</v>
      </c>
      <c r="BK267" s="212">
        <f>ROUND(I267*H267,2)</f>
        <v>0</v>
      </c>
      <c r="BL267" s="17" t="s">
        <v>158</v>
      </c>
      <c r="BM267" s="17" t="s">
        <v>377</v>
      </c>
    </row>
    <row r="268" spans="2:51" s="11" customFormat="1" ht="12">
      <c r="B268" s="213"/>
      <c r="C268" s="214"/>
      <c r="D268" s="215" t="s">
        <v>160</v>
      </c>
      <c r="E268" s="216" t="s">
        <v>20</v>
      </c>
      <c r="F268" s="217" t="s">
        <v>352</v>
      </c>
      <c r="G268" s="214"/>
      <c r="H268" s="216" t="s">
        <v>20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160</v>
      </c>
      <c r="AU268" s="223" t="s">
        <v>87</v>
      </c>
      <c r="AV268" s="11" t="s">
        <v>22</v>
      </c>
      <c r="AW268" s="11" t="s">
        <v>35</v>
      </c>
      <c r="AX268" s="11" t="s">
        <v>78</v>
      </c>
      <c r="AY268" s="223" t="s">
        <v>151</v>
      </c>
    </row>
    <row r="269" spans="2:51" s="11" customFormat="1" ht="12">
      <c r="B269" s="213"/>
      <c r="C269" s="214"/>
      <c r="D269" s="215" t="s">
        <v>160</v>
      </c>
      <c r="E269" s="216" t="s">
        <v>20</v>
      </c>
      <c r="F269" s="217" t="s">
        <v>326</v>
      </c>
      <c r="G269" s="214"/>
      <c r="H269" s="216" t="s">
        <v>20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160</v>
      </c>
      <c r="AU269" s="223" t="s">
        <v>87</v>
      </c>
      <c r="AV269" s="11" t="s">
        <v>22</v>
      </c>
      <c r="AW269" s="11" t="s">
        <v>35</v>
      </c>
      <c r="AX269" s="11" t="s">
        <v>78</v>
      </c>
      <c r="AY269" s="223" t="s">
        <v>151</v>
      </c>
    </row>
    <row r="270" spans="2:51" s="12" customFormat="1" ht="12">
      <c r="B270" s="224"/>
      <c r="C270" s="225"/>
      <c r="D270" s="215" t="s">
        <v>160</v>
      </c>
      <c r="E270" s="226" t="s">
        <v>20</v>
      </c>
      <c r="F270" s="227" t="s">
        <v>367</v>
      </c>
      <c r="G270" s="225"/>
      <c r="H270" s="228">
        <v>0.336785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AT270" s="234" t="s">
        <v>160</v>
      </c>
      <c r="AU270" s="234" t="s">
        <v>87</v>
      </c>
      <c r="AV270" s="12" t="s">
        <v>87</v>
      </c>
      <c r="AW270" s="12" t="s">
        <v>35</v>
      </c>
      <c r="AX270" s="12" t="s">
        <v>22</v>
      </c>
      <c r="AY270" s="234" t="s">
        <v>151</v>
      </c>
    </row>
    <row r="271" spans="2:51" s="12" customFormat="1" ht="12">
      <c r="B271" s="224"/>
      <c r="C271" s="225"/>
      <c r="D271" s="215" t="s">
        <v>160</v>
      </c>
      <c r="E271" s="225"/>
      <c r="F271" s="227" t="s">
        <v>378</v>
      </c>
      <c r="G271" s="225"/>
      <c r="H271" s="228">
        <v>0.364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160</v>
      </c>
      <c r="AU271" s="234" t="s">
        <v>87</v>
      </c>
      <c r="AV271" s="12" t="s">
        <v>87</v>
      </c>
      <c r="AW271" s="12" t="s">
        <v>4</v>
      </c>
      <c r="AX271" s="12" t="s">
        <v>22</v>
      </c>
      <c r="AY271" s="234" t="s">
        <v>151</v>
      </c>
    </row>
    <row r="272" spans="2:65" s="1" customFormat="1" ht="16.5" customHeight="1">
      <c r="B272" s="38"/>
      <c r="C272" s="201" t="s">
        <v>379</v>
      </c>
      <c r="D272" s="201" t="s">
        <v>153</v>
      </c>
      <c r="E272" s="202" t="s">
        <v>380</v>
      </c>
      <c r="F272" s="203" t="s">
        <v>381</v>
      </c>
      <c r="G272" s="204" t="s">
        <v>339</v>
      </c>
      <c r="H272" s="205">
        <v>27.2</v>
      </c>
      <c r="I272" s="206"/>
      <c r="J272" s="207">
        <f>ROUND(I272*H272,2)</f>
        <v>0</v>
      </c>
      <c r="K272" s="203" t="s">
        <v>157</v>
      </c>
      <c r="L272" s="43"/>
      <c r="M272" s="208" t="s">
        <v>20</v>
      </c>
      <c r="N272" s="209" t="s">
        <v>49</v>
      </c>
      <c r="O272" s="79"/>
      <c r="P272" s="210">
        <f>O272*H272</f>
        <v>0</v>
      </c>
      <c r="Q272" s="210">
        <v>0.00012</v>
      </c>
      <c r="R272" s="210">
        <f>Q272*H272</f>
        <v>0.003264</v>
      </c>
      <c r="S272" s="210">
        <v>0</v>
      </c>
      <c r="T272" s="211">
        <f>S272*H272</f>
        <v>0</v>
      </c>
      <c r="AR272" s="17" t="s">
        <v>158</v>
      </c>
      <c r="AT272" s="17" t="s">
        <v>153</v>
      </c>
      <c r="AU272" s="17" t="s">
        <v>87</v>
      </c>
      <c r="AY272" s="17" t="s">
        <v>151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7" t="s">
        <v>22</v>
      </c>
      <c r="BK272" s="212">
        <f>ROUND(I272*H272,2)</f>
        <v>0</v>
      </c>
      <c r="BL272" s="17" t="s">
        <v>158</v>
      </c>
      <c r="BM272" s="17" t="s">
        <v>382</v>
      </c>
    </row>
    <row r="273" spans="2:51" s="11" customFormat="1" ht="12">
      <c r="B273" s="213"/>
      <c r="C273" s="214"/>
      <c r="D273" s="215" t="s">
        <v>160</v>
      </c>
      <c r="E273" s="216" t="s">
        <v>20</v>
      </c>
      <c r="F273" s="217" t="s">
        <v>326</v>
      </c>
      <c r="G273" s="214"/>
      <c r="H273" s="216" t="s">
        <v>20</v>
      </c>
      <c r="I273" s="218"/>
      <c r="J273" s="214"/>
      <c r="K273" s="214"/>
      <c r="L273" s="219"/>
      <c r="M273" s="220"/>
      <c r="N273" s="221"/>
      <c r="O273" s="221"/>
      <c r="P273" s="221"/>
      <c r="Q273" s="221"/>
      <c r="R273" s="221"/>
      <c r="S273" s="221"/>
      <c r="T273" s="222"/>
      <c r="AT273" s="223" t="s">
        <v>160</v>
      </c>
      <c r="AU273" s="223" t="s">
        <v>87</v>
      </c>
      <c r="AV273" s="11" t="s">
        <v>22</v>
      </c>
      <c r="AW273" s="11" t="s">
        <v>35</v>
      </c>
      <c r="AX273" s="11" t="s">
        <v>78</v>
      </c>
      <c r="AY273" s="223" t="s">
        <v>151</v>
      </c>
    </row>
    <row r="274" spans="2:51" s="11" customFormat="1" ht="12">
      <c r="B274" s="213"/>
      <c r="C274" s="214"/>
      <c r="D274" s="215" t="s">
        <v>160</v>
      </c>
      <c r="E274" s="216" t="s">
        <v>20</v>
      </c>
      <c r="F274" s="217" t="s">
        <v>327</v>
      </c>
      <c r="G274" s="214"/>
      <c r="H274" s="216" t="s">
        <v>20</v>
      </c>
      <c r="I274" s="218"/>
      <c r="J274" s="214"/>
      <c r="K274" s="214"/>
      <c r="L274" s="219"/>
      <c r="M274" s="220"/>
      <c r="N274" s="221"/>
      <c r="O274" s="221"/>
      <c r="P274" s="221"/>
      <c r="Q274" s="221"/>
      <c r="R274" s="221"/>
      <c r="S274" s="221"/>
      <c r="T274" s="222"/>
      <c r="AT274" s="223" t="s">
        <v>160</v>
      </c>
      <c r="AU274" s="223" t="s">
        <v>87</v>
      </c>
      <c r="AV274" s="11" t="s">
        <v>22</v>
      </c>
      <c r="AW274" s="11" t="s">
        <v>35</v>
      </c>
      <c r="AX274" s="11" t="s">
        <v>78</v>
      </c>
      <c r="AY274" s="223" t="s">
        <v>151</v>
      </c>
    </row>
    <row r="275" spans="2:51" s="12" customFormat="1" ht="12">
      <c r="B275" s="224"/>
      <c r="C275" s="225"/>
      <c r="D275" s="215" t="s">
        <v>160</v>
      </c>
      <c r="E275" s="226" t="s">
        <v>20</v>
      </c>
      <c r="F275" s="227" t="s">
        <v>383</v>
      </c>
      <c r="G275" s="225"/>
      <c r="H275" s="228">
        <v>27.2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AT275" s="234" t="s">
        <v>160</v>
      </c>
      <c r="AU275" s="234" t="s">
        <v>87</v>
      </c>
      <c r="AV275" s="12" t="s">
        <v>87</v>
      </c>
      <c r="AW275" s="12" t="s">
        <v>35</v>
      </c>
      <c r="AX275" s="12" t="s">
        <v>78</v>
      </c>
      <c r="AY275" s="234" t="s">
        <v>151</v>
      </c>
    </row>
    <row r="276" spans="2:51" s="13" customFormat="1" ht="12">
      <c r="B276" s="235"/>
      <c r="C276" s="236"/>
      <c r="D276" s="215" t="s">
        <v>160</v>
      </c>
      <c r="E276" s="237" t="s">
        <v>20</v>
      </c>
      <c r="F276" s="238" t="s">
        <v>384</v>
      </c>
      <c r="G276" s="236"/>
      <c r="H276" s="239">
        <v>27.2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160</v>
      </c>
      <c r="AU276" s="245" t="s">
        <v>87</v>
      </c>
      <c r="AV276" s="13" t="s">
        <v>181</v>
      </c>
      <c r="AW276" s="13" t="s">
        <v>35</v>
      </c>
      <c r="AX276" s="13" t="s">
        <v>22</v>
      </c>
      <c r="AY276" s="245" t="s">
        <v>151</v>
      </c>
    </row>
    <row r="277" spans="2:65" s="1" customFormat="1" ht="22.5" customHeight="1">
      <c r="B277" s="38"/>
      <c r="C277" s="201" t="s">
        <v>385</v>
      </c>
      <c r="D277" s="201" t="s">
        <v>153</v>
      </c>
      <c r="E277" s="202" t="s">
        <v>386</v>
      </c>
      <c r="F277" s="203" t="s">
        <v>387</v>
      </c>
      <c r="G277" s="204" t="s">
        <v>156</v>
      </c>
      <c r="H277" s="205">
        <v>6.834</v>
      </c>
      <c r="I277" s="206"/>
      <c r="J277" s="207">
        <f>ROUND(I277*H277,2)</f>
        <v>0</v>
      </c>
      <c r="K277" s="203" t="s">
        <v>157</v>
      </c>
      <c r="L277" s="43"/>
      <c r="M277" s="208" t="s">
        <v>20</v>
      </c>
      <c r="N277" s="209" t="s">
        <v>49</v>
      </c>
      <c r="O277" s="79"/>
      <c r="P277" s="210">
        <f>O277*H277</f>
        <v>0</v>
      </c>
      <c r="Q277" s="210">
        <v>0.28</v>
      </c>
      <c r="R277" s="210">
        <f>Q277*H277</f>
        <v>1.91352</v>
      </c>
      <c r="S277" s="210">
        <v>0</v>
      </c>
      <c r="T277" s="211">
        <f>S277*H277</f>
        <v>0</v>
      </c>
      <c r="AR277" s="17" t="s">
        <v>158</v>
      </c>
      <c r="AT277" s="17" t="s">
        <v>153</v>
      </c>
      <c r="AU277" s="17" t="s">
        <v>87</v>
      </c>
      <c r="AY277" s="17" t="s">
        <v>151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7" t="s">
        <v>22</v>
      </c>
      <c r="BK277" s="212">
        <f>ROUND(I277*H277,2)</f>
        <v>0</v>
      </c>
      <c r="BL277" s="17" t="s">
        <v>158</v>
      </c>
      <c r="BM277" s="17" t="s">
        <v>388</v>
      </c>
    </row>
    <row r="278" spans="2:51" s="11" customFormat="1" ht="12">
      <c r="B278" s="213"/>
      <c r="C278" s="214"/>
      <c r="D278" s="215" t="s">
        <v>160</v>
      </c>
      <c r="E278" s="216" t="s">
        <v>20</v>
      </c>
      <c r="F278" s="217" t="s">
        <v>334</v>
      </c>
      <c r="G278" s="214"/>
      <c r="H278" s="216" t="s">
        <v>20</v>
      </c>
      <c r="I278" s="218"/>
      <c r="J278" s="214"/>
      <c r="K278" s="214"/>
      <c r="L278" s="219"/>
      <c r="M278" s="220"/>
      <c r="N278" s="221"/>
      <c r="O278" s="221"/>
      <c r="P278" s="221"/>
      <c r="Q278" s="221"/>
      <c r="R278" s="221"/>
      <c r="S278" s="221"/>
      <c r="T278" s="222"/>
      <c r="AT278" s="223" t="s">
        <v>160</v>
      </c>
      <c r="AU278" s="223" t="s">
        <v>87</v>
      </c>
      <c r="AV278" s="11" t="s">
        <v>22</v>
      </c>
      <c r="AW278" s="11" t="s">
        <v>35</v>
      </c>
      <c r="AX278" s="11" t="s">
        <v>78</v>
      </c>
      <c r="AY278" s="223" t="s">
        <v>151</v>
      </c>
    </row>
    <row r="279" spans="2:51" s="12" customFormat="1" ht="12">
      <c r="B279" s="224"/>
      <c r="C279" s="225"/>
      <c r="D279" s="215" t="s">
        <v>160</v>
      </c>
      <c r="E279" s="226" t="s">
        <v>20</v>
      </c>
      <c r="F279" s="227" t="s">
        <v>389</v>
      </c>
      <c r="G279" s="225"/>
      <c r="H279" s="228">
        <v>6.834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160</v>
      </c>
      <c r="AU279" s="234" t="s">
        <v>87</v>
      </c>
      <c r="AV279" s="12" t="s">
        <v>87</v>
      </c>
      <c r="AW279" s="12" t="s">
        <v>35</v>
      </c>
      <c r="AX279" s="12" t="s">
        <v>22</v>
      </c>
      <c r="AY279" s="234" t="s">
        <v>151</v>
      </c>
    </row>
    <row r="280" spans="2:65" s="1" customFormat="1" ht="16.5" customHeight="1">
      <c r="B280" s="38"/>
      <c r="C280" s="201" t="s">
        <v>390</v>
      </c>
      <c r="D280" s="201" t="s">
        <v>153</v>
      </c>
      <c r="E280" s="202" t="s">
        <v>391</v>
      </c>
      <c r="F280" s="203" t="s">
        <v>392</v>
      </c>
      <c r="G280" s="204" t="s">
        <v>339</v>
      </c>
      <c r="H280" s="205">
        <v>1.7</v>
      </c>
      <c r="I280" s="206"/>
      <c r="J280" s="207">
        <f>ROUND(I280*H280,2)</f>
        <v>0</v>
      </c>
      <c r="K280" s="203" t="s">
        <v>157</v>
      </c>
      <c r="L280" s="43"/>
      <c r="M280" s="208" t="s">
        <v>20</v>
      </c>
      <c r="N280" s="209" t="s">
        <v>49</v>
      </c>
      <c r="O280" s="79"/>
      <c r="P280" s="210">
        <f>O280*H280</f>
        <v>0</v>
      </c>
      <c r="Q280" s="210">
        <v>0.03764</v>
      </c>
      <c r="R280" s="210">
        <f>Q280*H280</f>
        <v>0.063988</v>
      </c>
      <c r="S280" s="210">
        <v>0</v>
      </c>
      <c r="T280" s="211">
        <f>S280*H280</f>
        <v>0</v>
      </c>
      <c r="AR280" s="17" t="s">
        <v>158</v>
      </c>
      <c r="AT280" s="17" t="s">
        <v>153</v>
      </c>
      <c r="AU280" s="17" t="s">
        <v>87</v>
      </c>
      <c r="AY280" s="17" t="s">
        <v>151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17" t="s">
        <v>22</v>
      </c>
      <c r="BK280" s="212">
        <f>ROUND(I280*H280,2)</f>
        <v>0</v>
      </c>
      <c r="BL280" s="17" t="s">
        <v>158</v>
      </c>
      <c r="BM280" s="17" t="s">
        <v>393</v>
      </c>
    </row>
    <row r="281" spans="2:51" s="12" customFormat="1" ht="12">
      <c r="B281" s="224"/>
      <c r="C281" s="225"/>
      <c r="D281" s="215" t="s">
        <v>160</v>
      </c>
      <c r="E281" s="226" t="s">
        <v>20</v>
      </c>
      <c r="F281" s="227" t="s">
        <v>394</v>
      </c>
      <c r="G281" s="225"/>
      <c r="H281" s="228">
        <v>1.7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160</v>
      </c>
      <c r="AU281" s="234" t="s">
        <v>87</v>
      </c>
      <c r="AV281" s="12" t="s">
        <v>87</v>
      </c>
      <c r="AW281" s="12" t="s">
        <v>35</v>
      </c>
      <c r="AX281" s="12" t="s">
        <v>22</v>
      </c>
      <c r="AY281" s="234" t="s">
        <v>151</v>
      </c>
    </row>
    <row r="282" spans="2:65" s="1" customFormat="1" ht="16.5" customHeight="1">
      <c r="B282" s="38"/>
      <c r="C282" s="201" t="s">
        <v>395</v>
      </c>
      <c r="D282" s="201" t="s">
        <v>153</v>
      </c>
      <c r="E282" s="202" t="s">
        <v>396</v>
      </c>
      <c r="F282" s="203" t="s">
        <v>397</v>
      </c>
      <c r="G282" s="204" t="s">
        <v>156</v>
      </c>
      <c r="H282" s="205">
        <v>12.932</v>
      </c>
      <c r="I282" s="206"/>
      <c r="J282" s="207">
        <f>ROUND(I282*H282,2)</f>
        <v>0</v>
      </c>
      <c r="K282" s="203" t="s">
        <v>157</v>
      </c>
      <c r="L282" s="43"/>
      <c r="M282" s="208" t="s">
        <v>20</v>
      </c>
      <c r="N282" s="209" t="s">
        <v>49</v>
      </c>
      <c r="O282" s="79"/>
      <c r="P282" s="210">
        <f>O282*H282</f>
        <v>0</v>
      </c>
      <c r="Q282" s="210">
        <v>0.06917</v>
      </c>
      <c r="R282" s="210">
        <f>Q282*H282</f>
        <v>0.89450644</v>
      </c>
      <c r="S282" s="210">
        <v>0</v>
      </c>
      <c r="T282" s="211">
        <f>S282*H282</f>
        <v>0</v>
      </c>
      <c r="AR282" s="17" t="s">
        <v>158</v>
      </c>
      <c r="AT282" s="17" t="s">
        <v>153</v>
      </c>
      <c r="AU282" s="17" t="s">
        <v>87</v>
      </c>
      <c r="AY282" s="17" t="s">
        <v>151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7" t="s">
        <v>22</v>
      </c>
      <c r="BK282" s="212">
        <f>ROUND(I282*H282,2)</f>
        <v>0</v>
      </c>
      <c r="BL282" s="17" t="s">
        <v>158</v>
      </c>
      <c r="BM282" s="17" t="s">
        <v>398</v>
      </c>
    </row>
    <row r="283" spans="2:51" s="11" customFormat="1" ht="12">
      <c r="B283" s="213"/>
      <c r="C283" s="214"/>
      <c r="D283" s="215" t="s">
        <v>160</v>
      </c>
      <c r="E283" s="216" t="s">
        <v>20</v>
      </c>
      <c r="F283" s="217" t="s">
        <v>326</v>
      </c>
      <c r="G283" s="214"/>
      <c r="H283" s="216" t="s">
        <v>20</v>
      </c>
      <c r="I283" s="218"/>
      <c r="J283" s="214"/>
      <c r="K283" s="214"/>
      <c r="L283" s="219"/>
      <c r="M283" s="220"/>
      <c r="N283" s="221"/>
      <c r="O283" s="221"/>
      <c r="P283" s="221"/>
      <c r="Q283" s="221"/>
      <c r="R283" s="221"/>
      <c r="S283" s="221"/>
      <c r="T283" s="222"/>
      <c r="AT283" s="223" t="s">
        <v>160</v>
      </c>
      <c r="AU283" s="223" t="s">
        <v>87</v>
      </c>
      <c r="AV283" s="11" t="s">
        <v>22</v>
      </c>
      <c r="AW283" s="11" t="s">
        <v>35</v>
      </c>
      <c r="AX283" s="11" t="s">
        <v>78</v>
      </c>
      <c r="AY283" s="223" t="s">
        <v>151</v>
      </c>
    </row>
    <row r="284" spans="2:51" s="12" customFormat="1" ht="12">
      <c r="B284" s="224"/>
      <c r="C284" s="225"/>
      <c r="D284" s="215" t="s">
        <v>160</v>
      </c>
      <c r="E284" s="226" t="s">
        <v>20</v>
      </c>
      <c r="F284" s="227" t="s">
        <v>399</v>
      </c>
      <c r="G284" s="225"/>
      <c r="H284" s="228">
        <v>8.412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160</v>
      </c>
      <c r="AU284" s="234" t="s">
        <v>87</v>
      </c>
      <c r="AV284" s="12" t="s">
        <v>87</v>
      </c>
      <c r="AW284" s="12" t="s">
        <v>35</v>
      </c>
      <c r="AX284" s="12" t="s">
        <v>78</v>
      </c>
      <c r="AY284" s="234" t="s">
        <v>151</v>
      </c>
    </row>
    <row r="285" spans="2:51" s="12" customFormat="1" ht="12">
      <c r="B285" s="224"/>
      <c r="C285" s="225"/>
      <c r="D285" s="215" t="s">
        <v>160</v>
      </c>
      <c r="E285" s="226" t="s">
        <v>20</v>
      </c>
      <c r="F285" s="227" t="s">
        <v>400</v>
      </c>
      <c r="G285" s="225"/>
      <c r="H285" s="228">
        <v>4.52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160</v>
      </c>
      <c r="AU285" s="234" t="s">
        <v>87</v>
      </c>
      <c r="AV285" s="12" t="s">
        <v>87</v>
      </c>
      <c r="AW285" s="12" t="s">
        <v>35</v>
      </c>
      <c r="AX285" s="12" t="s">
        <v>78</v>
      </c>
      <c r="AY285" s="234" t="s">
        <v>151</v>
      </c>
    </row>
    <row r="286" spans="2:51" s="14" customFormat="1" ht="12">
      <c r="B286" s="246"/>
      <c r="C286" s="247"/>
      <c r="D286" s="215" t="s">
        <v>160</v>
      </c>
      <c r="E286" s="248" t="s">
        <v>20</v>
      </c>
      <c r="F286" s="249" t="s">
        <v>204</v>
      </c>
      <c r="G286" s="247"/>
      <c r="H286" s="250">
        <v>12.932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AT286" s="256" t="s">
        <v>160</v>
      </c>
      <c r="AU286" s="256" t="s">
        <v>87</v>
      </c>
      <c r="AV286" s="14" t="s">
        <v>158</v>
      </c>
      <c r="AW286" s="14" t="s">
        <v>35</v>
      </c>
      <c r="AX286" s="14" t="s">
        <v>22</v>
      </c>
      <c r="AY286" s="256" t="s">
        <v>151</v>
      </c>
    </row>
    <row r="287" spans="2:65" s="1" customFormat="1" ht="16.5" customHeight="1">
      <c r="B287" s="38"/>
      <c r="C287" s="201" t="s">
        <v>401</v>
      </c>
      <c r="D287" s="201" t="s">
        <v>153</v>
      </c>
      <c r="E287" s="202" t="s">
        <v>402</v>
      </c>
      <c r="F287" s="203" t="s">
        <v>403</v>
      </c>
      <c r="G287" s="204" t="s">
        <v>156</v>
      </c>
      <c r="H287" s="205">
        <v>10.37</v>
      </c>
      <c r="I287" s="206"/>
      <c r="J287" s="207">
        <f>ROUND(I287*H287,2)</f>
        <v>0</v>
      </c>
      <c r="K287" s="203" t="s">
        <v>157</v>
      </c>
      <c r="L287" s="43"/>
      <c r="M287" s="208" t="s">
        <v>20</v>
      </c>
      <c r="N287" s="209" t="s">
        <v>49</v>
      </c>
      <c r="O287" s="79"/>
      <c r="P287" s="210">
        <f>O287*H287</f>
        <v>0</v>
      </c>
      <c r="Q287" s="210">
        <v>0.10325</v>
      </c>
      <c r="R287" s="210">
        <f>Q287*H287</f>
        <v>1.0707025</v>
      </c>
      <c r="S287" s="210">
        <v>0</v>
      </c>
      <c r="T287" s="211">
        <f>S287*H287</f>
        <v>0</v>
      </c>
      <c r="AR287" s="17" t="s">
        <v>158</v>
      </c>
      <c r="AT287" s="17" t="s">
        <v>153</v>
      </c>
      <c r="AU287" s="17" t="s">
        <v>87</v>
      </c>
      <c r="AY287" s="17" t="s">
        <v>151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17" t="s">
        <v>22</v>
      </c>
      <c r="BK287" s="212">
        <f>ROUND(I287*H287,2)</f>
        <v>0</v>
      </c>
      <c r="BL287" s="17" t="s">
        <v>158</v>
      </c>
      <c r="BM287" s="17" t="s">
        <v>404</v>
      </c>
    </row>
    <row r="288" spans="2:51" s="11" customFormat="1" ht="12">
      <c r="B288" s="213"/>
      <c r="C288" s="214"/>
      <c r="D288" s="215" t="s">
        <v>160</v>
      </c>
      <c r="E288" s="216" t="s">
        <v>20</v>
      </c>
      <c r="F288" s="217" t="s">
        <v>326</v>
      </c>
      <c r="G288" s="214"/>
      <c r="H288" s="216" t="s">
        <v>20</v>
      </c>
      <c r="I288" s="218"/>
      <c r="J288" s="214"/>
      <c r="K288" s="214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160</v>
      </c>
      <c r="AU288" s="223" t="s">
        <v>87</v>
      </c>
      <c r="AV288" s="11" t="s">
        <v>22</v>
      </c>
      <c r="AW288" s="11" t="s">
        <v>35</v>
      </c>
      <c r="AX288" s="11" t="s">
        <v>78</v>
      </c>
      <c r="AY288" s="223" t="s">
        <v>151</v>
      </c>
    </row>
    <row r="289" spans="2:51" s="12" customFormat="1" ht="12">
      <c r="B289" s="224"/>
      <c r="C289" s="225"/>
      <c r="D289" s="215" t="s">
        <v>160</v>
      </c>
      <c r="E289" s="226" t="s">
        <v>20</v>
      </c>
      <c r="F289" s="227" t="s">
        <v>405</v>
      </c>
      <c r="G289" s="225"/>
      <c r="H289" s="228">
        <v>10.37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AT289" s="234" t="s">
        <v>160</v>
      </c>
      <c r="AU289" s="234" t="s">
        <v>87</v>
      </c>
      <c r="AV289" s="12" t="s">
        <v>87</v>
      </c>
      <c r="AW289" s="12" t="s">
        <v>35</v>
      </c>
      <c r="AX289" s="12" t="s">
        <v>22</v>
      </c>
      <c r="AY289" s="234" t="s">
        <v>151</v>
      </c>
    </row>
    <row r="290" spans="2:65" s="1" customFormat="1" ht="16.5" customHeight="1">
      <c r="B290" s="38"/>
      <c r="C290" s="201" t="s">
        <v>406</v>
      </c>
      <c r="D290" s="201" t="s">
        <v>153</v>
      </c>
      <c r="E290" s="202" t="s">
        <v>407</v>
      </c>
      <c r="F290" s="203" t="s">
        <v>408</v>
      </c>
      <c r="G290" s="204" t="s">
        <v>187</v>
      </c>
      <c r="H290" s="205">
        <v>1.848</v>
      </c>
      <c r="I290" s="206"/>
      <c r="J290" s="207">
        <f>ROUND(I290*H290,2)</f>
        <v>0</v>
      </c>
      <c r="K290" s="203" t="s">
        <v>157</v>
      </c>
      <c r="L290" s="43"/>
      <c r="M290" s="208" t="s">
        <v>20</v>
      </c>
      <c r="N290" s="209" t="s">
        <v>49</v>
      </c>
      <c r="O290" s="79"/>
      <c r="P290" s="210">
        <f>O290*H290</f>
        <v>0</v>
      </c>
      <c r="Q290" s="210">
        <v>2.4533</v>
      </c>
      <c r="R290" s="210">
        <f>Q290*H290</f>
        <v>4.5336984000000005</v>
      </c>
      <c r="S290" s="210">
        <v>0</v>
      </c>
      <c r="T290" s="211">
        <f>S290*H290</f>
        <v>0</v>
      </c>
      <c r="AR290" s="17" t="s">
        <v>158</v>
      </c>
      <c r="AT290" s="17" t="s">
        <v>153</v>
      </c>
      <c r="AU290" s="17" t="s">
        <v>87</v>
      </c>
      <c r="AY290" s="17" t="s">
        <v>151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7" t="s">
        <v>22</v>
      </c>
      <c r="BK290" s="212">
        <f>ROUND(I290*H290,2)</f>
        <v>0</v>
      </c>
      <c r="BL290" s="17" t="s">
        <v>158</v>
      </c>
      <c r="BM290" s="17" t="s">
        <v>409</v>
      </c>
    </row>
    <row r="291" spans="2:51" s="11" customFormat="1" ht="12">
      <c r="B291" s="213"/>
      <c r="C291" s="214"/>
      <c r="D291" s="215" t="s">
        <v>160</v>
      </c>
      <c r="E291" s="216" t="s">
        <v>20</v>
      </c>
      <c r="F291" s="217" t="s">
        <v>326</v>
      </c>
      <c r="G291" s="214"/>
      <c r="H291" s="216" t="s">
        <v>20</v>
      </c>
      <c r="I291" s="218"/>
      <c r="J291" s="214"/>
      <c r="K291" s="214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160</v>
      </c>
      <c r="AU291" s="223" t="s">
        <v>87</v>
      </c>
      <c r="AV291" s="11" t="s">
        <v>22</v>
      </c>
      <c r="AW291" s="11" t="s">
        <v>35</v>
      </c>
      <c r="AX291" s="11" t="s">
        <v>78</v>
      </c>
      <c r="AY291" s="223" t="s">
        <v>151</v>
      </c>
    </row>
    <row r="292" spans="2:51" s="12" customFormat="1" ht="12">
      <c r="B292" s="224"/>
      <c r="C292" s="225"/>
      <c r="D292" s="215" t="s">
        <v>160</v>
      </c>
      <c r="E292" s="226" t="s">
        <v>20</v>
      </c>
      <c r="F292" s="227" t="s">
        <v>410</v>
      </c>
      <c r="G292" s="225"/>
      <c r="H292" s="228">
        <v>1.848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AT292" s="234" t="s">
        <v>160</v>
      </c>
      <c r="AU292" s="234" t="s">
        <v>87</v>
      </c>
      <c r="AV292" s="12" t="s">
        <v>87</v>
      </c>
      <c r="AW292" s="12" t="s">
        <v>35</v>
      </c>
      <c r="AX292" s="12" t="s">
        <v>22</v>
      </c>
      <c r="AY292" s="234" t="s">
        <v>151</v>
      </c>
    </row>
    <row r="293" spans="2:65" s="1" customFormat="1" ht="16.5" customHeight="1">
      <c r="B293" s="38"/>
      <c r="C293" s="201" t="s">
        <v>411</v>
      </c>
      <c r="D293" s="201" t="s">
        <v>153</v>
      </c>
      <c r="E293" s="202" t="s">
        <v>412</v>
      </c>
      <c r="F293" s="203" t="s">
        <v>413</v>
      </c>
      <c r="G293" s="204" t="s">
        <v>156</v>
      </c>
      <c r="H293" s="205">
        <v>16.8</v>
      </c>
      <c r="I293" s="206"/>
      <c r="J293" s="207">
        <f>ROUND(I293*H293,2)</f>
        <v>0</v>
      </c>
      <c r="K293" s="203" t="s">
        <v>157</v>
      </c>
      <c r="L293" s="43"/>
      <c r="M293" s="208" t="s">
        <v>20</v>
      </c>
      <c r="N293" s="209" t="s">
        <v>49</v>
      </c>
      <c r="O293" s="79"/>
      <c r="P293" s="210">
        <f>O293*H293</f>
        <v>0</v>
      </c>
      <c r="Q293" s="210">
        <v>0.00346</v>
      </c>
      <c r="R293" s="210">
        <f>Q293*H293</f>
        <v>0.058128</v>
      </c>
      <c r="S293" s="210">
        <v>0</v>
      </c>
      <c r="T293" s="211">
        <f>S293*H293</f>
        <v>0</v>
      </c>
      <c r="AR293" s="17" t="s">
        <v>158</v>
      </c>
      <c r="AT293" s="17" t="s">
        <v>153</v>
      </c>
      <c r="AU293" s="17" t="s">
        <v>87</v>
      </c>
      <c r="AY293" s="17" t="s">
        <v>151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7" t="s">
        <v>22</v>
      </c>
      <c r="BK293" s="212">
        <f>ROUND(I293*H293,2)</f>
        <v>0</v>
      </c>
      <c r="BL293" s="17" t="s">
        <v>158</v>
      </c>
      <c r="BM293" s="17" t="s">
        <v>414</v>
      </c>
    </row>
    <row r="294" spans="2:51" s="11" customFormat="1" ht="12">
      <c r="B294" s="213"/>
      <c r="C294" s="214"/>
      <c r="D294" s="215" t="s">
        <v>160</v>
      </c>
      <c r="E294" s="216" t="s">
        <v>20</v>
      </c>
      <c r="F294" s="217" t="s">
        <v>326</v>
      </c>
      <c r="G294" s="214"/>
      <c r="H294" s="216" t="s">
        <v>20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160</v>
      </c>
      <c r="AU294" s="223" t="s">
        <v>87</v>
      </c>
      <c r="AV294" s="11" t="s">
        <v>22</v>
      </c>
      <c r="AW294" s="11" t="s">
        <v>35</v>
      </c>
      <c r="AX294" s="11" t="s">
        <v>78</v>
      </c>
      <c r="AY294" s="223" t="s">
        <v>151</v>
      </c>
    </row>
    <row r="295" spans="2:51" s="12" customFormat="1" ht="12">
      <c r="B295" s="224"/>
      <c r="C295" s="225"/>
      <c r="D295" s="215" t="s">
        <v>160</v>
      </c>
      <c r="E295" s="226" t="s">
        <v>20</v>
      </c>
      <c r="F295" s="227" t="s">
        <v>415</v>
      </c>
      <c r="G295" s="225"/>
      <c r="H295" s="228">
        <v>16.8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AT295" s="234" t="s">
        <v>160</v>
      </c>
      <c r="AU295" s="234" t="s">
        <v>87</v>
      </c>
      <c r="AV295" s="12" t="s">
        <v>87</v>
      </c>
      <c r="AW295" s="12" t="s">
        <v>35</v>
      </c>
      <c r="AX295" s="12" t="s">
        <v>22</v>
      </c>
      <c r="AY295" s="234" t="s">
        <v>151</v>
      </c>
    </row>
    <row r="296" spans="2:65" s="1" customFormat="1" ht="16.5" customHeight="1">
      <c r="B296" s="38"/>
      <c r="C296" s="201" t="s">
        <v>416</v>
      </c>
      <c r="D296" s="201" t="s">
        <v>153</v>
      </c>
      <c r="E296" s="202" t="s">
        <v>417</v>
      </c>
      <c r="F296" s="203" t="s">
        <v>418</v>
      </c>
      <c r="G296" s="204" t="s">
        <v>156</v>
      </c>
      <c r="H296" s="205">
        <v>16.8</v>
      </c>
      <c r="I296" s="206"/>
      <c r="J296" s="207">
        <f>ROUND(I296*H296,2)</f>
        <v>0</v>
      </c>
      <c r="K296" s="203" t="s">
        <v>157</v>
      </c>
      <c r="L296" s="43"/>
      <c r="M296" s="208" t="s">
        <v>20</v>
      </c>
      <c r="N296" s="209" t="s">
        <v>49</v>
      </c>
      <c r="O296" s="79"/>
      <c r="P296" s="210">
        <f>O296*H296</f>
        <v>0</v>
      </c>
      <c r="Q296" s="210">
        <v>0</v>
      </c>
      <c r="R296" s="210">
        <f>Q296*H296</f>
        <v>0</v>
      </c>
      <c r="S296" s="210">
        <v>0</v>
      </c>
      <c r="T296" s="211">
        <f>S296*H296</f>
        <v>0</v>
      </c>
      <c r="AR296" s="17" t="s">
        <v>158</v>
      </c>
      <c r="AT296" s="17" t="s">
        <v>153</v>
      </c>
      <c r="AU296" s="17" t="s">
        <v>87</v>
      </c>
      <c r="AY296" s="17" t="s">
        <v>151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7" t="s">
        <v>22</v>
      </c>
      <c r="BK296" s="212">
        <f>ROUND(I296*H296,2)</f>
        <v>0</v>
      </c>
      <c r="BL296" s="17" t="s">
        <v>158</v>
      </c>
      <c r="BM296" s="17" t="s">
        <v>419</v>
      </c>
    </row>
    <row r="297" spans="2:65" s="1" customFormat="1" ht="16.5" customHeight="1">
      <c r="B297" s="38"/>
      <c r="C297" s="201" t="s">
        <v>420</v>
      </c>
      <c r="D297" s="201" t="s">
        <v>153</v>
      </c>
      <c r="E297" s="202" t="s">
        <v>421</v>
      </c>
      <c r="F297" s="203" t="s">
        <v>422</v>
      </c>
      <c r="G297" s="204" t="s">
        <v>238</v>
      </c>
      <c r="H297" s="205">
        <v>0.222</v>
      </c>
      <c r="I297" s="206"/>
      <c r="J297" s="207">
        <f>ROUND(I297*H297,2)</f>
        <v>0</v>
      </c>
      <c r="K297" s="203" t="s">
        <v>157</v>
      </c>
      <c r="L297" s="43"/>
      <c r="M297" s="208" t="s">
        <v>20</v>
      </c>
      <c r="N297" s="209" t="s">
        <v>49</v>
      </c>
      <c r="O297" s="79"/>
      <c r="P297" s="210">
        <f>O297*H297</f>
        <v>0</v>
      </c>
      <c r="Q297" s="210">
        <v>1.04614</v>
      </c>
      <c r="R297" s="210">
        <f>Q297*H297</f>
        <v>0.23224308000000002</v>
      </c>
      <c r="S297" s="210">
        <v>0</v>
      </c>
      <c r="T297" s="211">
        <f>S297*H297</f>
        <v>0</v>
      </c>
      <c r="AR297" s="17" t="s">
        <v>158</v>
      </c>
      <c r="AT297" s="17" t="s">
        <v>153</v>
      </c>
      <c r="AU297" s="17" t="s">
        <v>87</v>
      </c>
      <c r="AY297" s="17" t="s">
        <v>151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7" t="s">
        <v>22</v>
      </c>
      <c r="BK297" s="212">
        <f>ROUND(I297*H297,2)</f>
        <v>0</v>
      </c>
      <c r="BL297" s="17" t="s">
        <v>158</v>
      </c>
      <c r="BM297" s="17" t="s">
        <v>423</v>
      </c>
    </row>
    <row r="298" spans="2:51" s="12" customFormat="1" ht="12">
      <c r="B298" s="224"/>
      <c r="C298" s="225"/>
      <c r="D298" s="215" t="s">
        <v>160</v>
      </c>
      <c r="E298" s="226" t="s">
        <v>20</v>
      </c>
      <c r="F298" s="227" t="s">
        <v>424</v>
      </c>
      <c r="G298" s="225"/>
      <c r="H298" s="228">
        <v>0.22176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160</v>
      </c>
      <c r="AU298" s="234" t="s">
        <v>87</v>
      </c>
      <c r="AV298" s="12" t="s">
        <v>87</v>
      </c>
      <c r="AW298" s="12" t="s">
        <v>35</v>
      </c>
      <c r="AX298" s="12" t="s">
        <v>22</v>
      </c>
      <c r="AY298" s="234" t="s">
        <v>151</v>
      </c>
    </row>
    <row r="299" spans="2:65" s="1" customFormat="1" ht="16.5" customHeight="1">
      <c r="B299" s="38"/>
      <c r="C299" s="201" t="s">
        <v>425</v>
      </c>
      <c r="D299" s="201" t="s">
        <v>153</v>
      </c>
      <c r="E299" s="202" t="s">
        <v>426</v>
      </c>
      <c r="F299" s="203" t="s">
        <v>427</v>
      </c>
      <c r="G299" s="204" t="s">
        <v>156</v>
      </c>
      <c r="H299" s="205">
        <v>2</v>
      </c>
      <c r="I299" s="206"/>
      <c r="J299" s="207">
        <f>ROUND(I299*H299,2)</f>
        <v>0</v>
      </c>
      <c r="K299" s="203" t="s">
        <v>157</v>
      </c>
      <c r="L299" s="43"/>
      <c r="M299" s="208" t="s">
        <v>20</v>
      </c>
      <c r="N299" s="209" t="s">
        <v>49</v>
      </c>
      <c r="O299" s="79"/>
      <c r="P299" s="210">
        <f>O299*H299</f>
        <v>0</v>
      </c>
      <c r="Q299" s="210">
        <v>0.26723</v>
      </c>
      <c r="R299" s="210">
        <f>Q299*H299</f>
        <v>0.53446</v>
      </c>
      <c r="S299" s="210">
        <v>0</v>
      </c>
      <c r="T299" s="211">
        <f>S299*H299</f>
        <v>0</v>
      </c>
      <c r="AR299" s="17" t="s">
        <v>158</v>
      </c>
      <c r="AT299" s="17" t="s">
        <v>153</v>
      </c>
      <c r="AU299" s="17" t="s">
        <v>87</v>
      </c>
      <c r="AY299" s="17" t="s">
        <v>151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7" t="s">
        <v>22</v>
      </c>
      <c r="BK299" s="212">
        <f>ROUND(I299*H299,2)</f>
        <v>0</v>
      </c>
      <c r="BL299" s="17" t="s">
        <v>158</v>
      </c>
      <c r="BM299" s="17" t="s">
        <v>428</v>
      </c>
    </row>
    <row r="300" spans="2:51" s="11" customFormat="1" ht="12">
      <c r="B300" s="213"/>
      <c r="C300" s="214"/>
      <c r="D300" s="215" t="s">
        <v>160</v>
      </c>
      <c r="E300" s="216" t="s">
        <v>20</v>
      </c>
      <c r="F300" s="217" t="s">
        <v>326</v>
      </c>
      <c r="G300" s="214"/>
      <c r="H300" s="216" t="s">
        <v>20</v>
      </c>
      <c r="I300" s="218"/>
      <c r="J300" s="214"/>
      <c r="K300" s="214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160</v>
      </c>
      <c r="AU300" s="223" t="s">
        <v>87</v>
      </c>
      <c r="AV300" s="11" t="s">
        <v>22</v>
      </c>
      <c r="AW300" s="11" t="s">
        <v>35</v>
      </c>
      <c r="AX300" s="11" t="s">
        <v>78</v>
      </c>
      <c r="AY300" s="223" t="s">
        <v>151</v>
      </c>
    </row>
    <row r="301" spans="2:51" s="12" customFormat="1" ht="12">
      <c r="B301" s="224"/>
      <c r="C301" s="225"/>
      <c r="D301" s="215" t="s">
        <v>160</v>
      </c>
      <c r="E301" s="226" t="s">
        <v>20</v>
      </c>
      <c r="F301" s="227" t="s">
        <v>429</v>
      </c>
      <c r="G301" s="225"/>
      <c r="H301" s="228">
        <v>2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AT301" s="234" t="s">
        <v>160</v>
      </c>
      <c r="AU301" s="234" t="s">
        <v>87</v>
      </c>
      <c r="AV301" s="12" t="s">
        <v>87</v>
      </c>
      <c r="AW301" s="12" t="s">
        <v>35</v>
      </c>
      <c r="AX301" s="12" t="s">
        <v>22</v>
      </c>
      <c r="AY301" s="234" t="s">
        <v>151</v>
      </c>
    </row>
    <row r="302" spans="2:65" s="1" customFormat="1" ht="16.5" customHeight="1">
      <c r="B302" s="38"/>
      <c r="C302" s="201" t="s">
        <v>430</v>
      </c>
      <c r="D302" s="201" t="s">
        <v>153</v>
      </c>
      <c r="E302" s="202" t="s">
        <v>431</v>
      </c>
      <c r="F302" s="203" t="s">
        <v>432</v>
      </c>
      <c r="G302" s="204" t="s">
        <v>156</v>
      </c>
      <c r="H302" s="205">
        <v>5.88</v>
      </c>
      <c r="I302" s="206"/>
      <c r="J302" s="207">
        <f>ROUND(I302*H302,2)</f>
        <v>0</v>
      </c>
      <c r="K302" s="203" t="s">
        <v>157</v>
      </c>
      <c r="L302" s="43"/>
      <c r="M302" s="208" t="s">
        <v>20</v>
      </c>
      <c r="N302" s="209" t="s">
        <v>49</v>
      </c>
      <c r="O302" s="79"/>
      <c r="P302" s="210">
        <f>O302*H302</f>
        <v>0</v>
      </c>
      <c r="Q302" s="210">
        <v>0.45432</v>
      </c>
      <c r="R302" s="210">
        <f>Q302*H302</f>
        <v>2.6714016</v>
      </c>
      <c r="S302" s="210">
        <v>0</v>
      </c>
      <c r="T302" s="211">
        <f>S302*H302</f>
        <v>0</v>
      </c>
      <c r="AR302" s="17" t="s">
        <v>158</v>
      </c>
      <c r="AT302" s="17" t="s">
        <v>153</v>
      </c>
      <c r="AU302" s="17" t="s">
        <v>87</v>
      </c>
      <c r="AY302" s="17" t="s">
        <v>151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7" t="s">
        <v>22</v>
      </c>
      <c r="BK302" s="212">
        <f>ROUND(I302*H302,2)</f>
        <v>0</v>
      </c>
      <c r="BL302" s="17" t="s">
        <v>158</v>
      </c>
      <c r="BM302" s="17" t="s">
        <v>433</v>
      </c>
    </row>
    <row r="303" spans="2:51" s="11" customFormat="1" ht="12">
      <c r="B303" s="213"/>
      <c r="C303" s="214"/>
      <c r="D303" s="215" t="s">
        <v>160</v>
      </c>
      <c r="E303" s="216" t="s">
        <v>20</v>
      </c>
      <c r="F303" s="217" t="s">
        <v>326</v>
      </c>
      <c r="G303" s="214"/>
      <c r="H303" s="216" t="s">
        <v>20</v>
      </c>
      <c r="I303" s="218"/>
      <c r="J303" s="214"/>
      <c r="K303" s="214"/>
      <c r="L303" s="219"/>
      <c r="M303" s="220"/>
      <c r="N303" s="221"/>
      <c r="O303" s="221"/>
      <c r="P303" s="221"/>
      <c r="Q303" s="221"/>
      <c r="R303" s="221"/>
      <c r="S303" s="221"/>
      <c r="T303" s="222"/>
      <c r="AT303" s="223" t="s">
        <v>160</v>
      </c>
      <c r="AU303" s="223" t="s">
        <v>87</v>
      </c>
      <c r="AV303" s="11" t="s">
        <v>22</v>
      </c>
      <c r="AW303" s="11" t="s">
        <v>35</v>
      </c>
      <c r="AX303" s="11" t="s">
        <v>78</v>
      </c>
      <c r="AY303" s="223" t="s">
        <v>151</v>
      </c>
    </row>
    <row r="304" spans="2:51" s="12" customFormat="1" ht="12">
      <c r="B304" s="224"/>
      <c r="C304" s="225"/>
      <c r="D304" s="215" t="s">
        <v>160</v>
      </c>
      <c r="E304" s="226" t="s">
        <v>20</v>
      </c>
      <c r="F304" s="227" t="s">
        <v>434</v>
      </c>
      <c r="G304" s="225"/>
      <c r="H304" s="228">
        <v>1.89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160</v>
      </c>
      <c r="AU304" s="234" t="s">
        <v>87</v>
      </c>
      <c r="AV304" s="12" t="s">
        <v>87</v>
      </c>
      <c r="AW304" s="12" t="s">
        <v>35</v>
      </c>
      <c r="AX304" s="12" t="s">
        <v>78</v>
      </c>
      <c r="AY304" s="234" t="s">
        <v>151</v>
      </c>
    </row>
    <row r="305" spans="2:51" s="12" customFormat="1" ht="12">
      <c r="B305" s="224"/>
      <c r="C305" s="225"/>
      <c r="D305" s="215" t="s">
        <v>160</v>
      </c>
      <c r="E305" s="226" t="s">
        <v>20</v>
      </c>
      <c r="F305" s="227" t="s">
        <v>435</v>
      </c>
      <c r="G305" s="225"/>
      <c r="H305" s="228">
        <v>2.73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160</v>
      </c>
      <c r="AU305" s="234" t="s">
        <v>87</v>
      </c>
      <c r="AV305" s="12" t="s">
        <v>87</v>
      </c>
      <c r="AW305" s="12" t="s">
        <v>35</v>
      </c>
      <c r="AX305" s="12" t="s">
        <v>78</v>
      </c>
      <c r="AY305" s="234" t="s">
        <v>151</v>
      </c>
    </row>
    <row r="306" spans="2:51" s="12" customFormat="1" ht="12">
      <c r="B306" s="224"/>
      <c r="C306" s="225"/>
      <c r="D306" s="215" t="s">
        <v>160</v>
      </c>
      <c r="E306" s="226" t="s">
        <v>20</v>
      </c>
      <c r="F306" s="227" t="s">
        <v>436</v>
      </c>
      <c r="G306" s="225"/>
      <c r="H306" s="228">
        <v>1.26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160</v>
      </c>
      <c r="AU306" s="234" t="s">
        <v>87</v>
      </c>
      <c r="AV306" s="12" t="s">
        <v>87</v>
      </c>
      <c r="AW306" s="12" t="s">
        <v>35</v>
      </c>
      <c r="AX306" s="12" t="s">
        <v>78</v>
      </c>
      <c r="AY306" s="234" t="s">
        <v>151</v>
      </c>
    </row>
    <row r="307" spans="2:51" s="14" customFormat="1" ht="12">
      <c r="B307" s="246"/>
      <c r="C307" s="247"/>
      <c r="D307" s="215" t="s">
        <v>160</v>
      </c>
      <c r="E307" s="248" t="s">
        <v>20</v>
      </c>
      <c r="F307" s="249" t="s">
        <v>204</v>
      </c>
      <c r="G307" s="247"/>
      <c r="H307" s="250">
        <v>5.88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AT307" s="256" t="s">
        <v>160</v>
      </c>
      <c r="AU307" s="256" t="s">
        <v>87</v>
      </c>
      <c r="AV307" s="14" t="s">
        <v>158</v>
      </c>
      <c r="AW307" s="14" t="s">
        <v>35</v>
      </c>
      <c r="AX307" s="14" t="s">
        <v>22</v>
      </c>
      <c r="AY307" s="256" t="s">
        <v>151</v>
      </c>
    </row>
    <row r="308" spans="2:63" s="10" customFormat="1" ht="22.8" customHeight="1">
      <c r="B308" s="185"/>
      <c r="C308" s="186"/>
      <c r="D308" s="187" t="s">
        <v>77</v>
      </c>
      <c r="E308" s="199" t="s">
        <v>158</v>
      </c>
      <c r="F308" s="199" t="s">
        <v>437</v>
      </c>
      <c r="G308" s="186"/>
      <c r="H308" s="186"/>
      <c r="I308" s="189"/>
      <c r="J308" s="200">
        <f>BK308</f>
        <v>0</v>
      </c>
      <c r="K308" s="186"/>
      <c r="L308" s="191"/>
      <c r="M308" s="192"/>
      <c r="N308" s="193"/>
      <c r="O308" s="193"/>
      <c r="P308" s="194">
        <f>SUM(P309:P332)</f>
        <v>0</v>
      </c>
      <c r="Q308" s="193"/>
      <c r="R308" s="194">
        <f>SUM(R309:R332)</f>
        <v>7.7462868</v>
      </c>
      <c r="S308" s="193"/>
      <c r="T308" s="195">
        <f>SUM(T309:T332)</f>
        <v>0</v>
      </c>
      <c r="AR308" s="196" t="s">
        <v>22</v>
      </c>
      <c r="AT308" s="197" t="s">
        <v>77</v>
      </c>
      <c r="AU308" s="197" t="s">
        <v>22</v>
      </c>
      <c r="AY308" s="196" t="s">
        <v>151</v>
      </c>
      <c r="BK308" s="198">
        <f>SUM(BK309:BK332)</f>
        <v>0</v>
      </c>
    </row>
    <row r="309" spans="2:65" s="1" customFormat="1" ht="16.5" customHeight="1">
      <c r="B309" s="38"/>
      <c r="C309" s="201" t="s">
        <v>438</v>
      </c>
      <c r="D309" s="201" t="s">
        <v>153</v>
      </c>
      <c r="E309" s="202" t="s">
        <v>439</v>
      </c>
      <c r="F309" s="203" t="s">
        <v>440</v>
      </c>
      <c r="G309" s="204" t="s">
        <v>187</v>
      </c>
      <c r="H309" s="205">
        <v>2.04</v>
      </c>
      <c r="I309" s="206"/>
      <c r="J309" s="207">
        <f>ROUND(I309*H309,2)</f>
        <v>0</v>
      </c>
      <c r="K309" s="203" t="s">
        <v>157</v>
      </c>
      <c r="L309" s="43"/>
      <c r="M309" s="208" t="s">
        <v>20</v>
      </c>
      <c r="N309" s="209" t="s">
        <v>49</v>
      </c>
      <c r="O309" s="79"/>
      <c r="P309" s="210">
        <f>O309*H309</f>
        <v>0</v>
      </c>
      <c r="Q309" s="210">
        <v>1.89077</v>
      </c>
      <c r="R309" s="210">
        <f>Q309*H309</f>
        <v>3.8571708</v>
      </c>
      <c r="S309" s="210">
        <v>0</v>
      </c>
      <c r="T309" s="211">
        <f>S309*H309</f>
        <v>0</v>
      </c>
      <c r="AR309" s="17" t="s">
        <v>158</v>
      </c>
      <c r="AT309" s="17" t="s">
        <v>153</v>
      </c>
      <c r="AU309" s="17" t="s">
        <v>87</v>
      </c>
      <c r="AY309" s="17" t="s">
        <v>151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7" t="s">
        <v>22</v>
      </c>
      <c r="BK309" s="212">
        <f>ROUND(I309*H309,2)</f>
        <v>0</v>
      </c>
      <c r="BL309" s="17" t="s">
        <v>158</v>
      </c>
      <c r="BM309" s="17" t="s">
        <v>441</v>
      </c>
    </row>
    <row r="310" spans="2:51" s="11" customFormat="1" ht="12">
      <c r="B310" s="213"/>
      <c r="C310" s="214"/>
      <c r="D310" s="215" t="s">
        <v>160</v>
      </c>
      <c r="E310" s="216" t="s">
        <v>20</v>
      </c>
      <c r="F310" s="217" t="s">
        <v>189</v>
      </c>
      <c r="G310" s="214"/>
      <c r="H310" s="216" t="s">
        <v>20</v>
      </c>
      <c r="I310" s="218"/>
      <c r="J310" s="214"/>
      <c r="K310" s="214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160</v>
      </c>
      <c r="AU310" s="223" t="s">
        <v>87</v>
      </c>
      <c r="AV310" s="11" t="s">
        <v>22</v>
      </c>
      <c r="AW310" s="11" t="s">
        <v>35</v>
      </c>
      <c r="AX310" s="11" t="s">
        <v>78</v>
      </c>
      <c r="AY310" s="223" t="s">
        <v>151</v>
      </c>
    </row>
    <row r="311" spans="2:51" s="11" customFormat="1" ht="12">
      <c r="B311" s="213"/>
      <c r="C311" s="214"/>
      <c r="D311" s="215" t="s">
        <v>160</v>
      </c>
      <c r="E311" s="216" t="s">
        <v>20</v>
      </c>
      <c r="F311" s="217" t="s">
        <v>190</v>
      </c>
      <c r="G311" s="214"/>
      <c r="H311" s="216" t="s">
        <v>20</v>
      </c>
      <c r="I311" s="218"/>
      <c r="J311" s="214"/>
      <c r="K311" s="214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160</v>
      </c>
      <c r="AU311" s="223" t="s">
        <v>87</v>
      </c>
      <c r="AV311" s="11" t="s">
        <v>22</v>
      </c>
      <c r="AW311" s="11" t="s">
        <v>35</v>
      </c>
      <c r="AX311" s="11" t="s">
        <v>78</v>
      </c>
      <c r="AY311" s="223" t="s">
        <v>151</v>
      </c>
    </row>
    <row r="312" spans="2:51" s="12" customFormat="1" ht="12">
      <c r="B312" s="224"/>
      <c r="C312" s="225"/>
      <c r="D312" s="215" t="s">
        <v>160</v>
      </c>
      <c r="E312" s="226" t="s">
        <v>20</v>
      </c>
      <c r="F312" s="227" t="s">
        <v>442</v>
      </c>
      <c r="G312" s="225"/>
      <c r="H312" s="228">
        <v>0.2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AT312" s="234" t="s">
        <v>160</v>
      </c>
      <c r="AU312" s="234" t="s">
        <v>87</v>
      </c>
      <c r="AV312" s="12" t="s">
        <v>87</v>
      </c>
      <c r="AW312" s="12" t="s">
        <v>35</v>
      </c>
      <c r="AX312" s="12" t="s">
        <v>78</v>
      </c>
      <c r="AY312" s="234" t="s">
        <v>151</v>
      </c>
    </row>
    <row r="313" spans="2:51" s="12" customFormat="1" ht="12">
      <c r="B313" s="224"/>
      <c r="C313" s="225"/>
      <c r="D313" s="215" t="s">
        <v>160</v>
      </c>
      <c r="E313" s="226" t="s">
        <v>20</v>
      </c>
      <c r="F313" s="227" t="s">
        <v>443</v>
      </c>
      <c r="G313" s="225"/>
      <c r="H313" s="228">
        <v>0.07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160</v>
      </c>
      <c r="AU313" s="234" t="s">
        <v>87</v>
      </c>
      <c r="AV313" s="12" t="s">
        <v>87</v>
      </c>
      <c r="AW313" s="12" t="s">
        <v>35</v>
      </c>
      <c r="AX313" s="12" t="s">
        <v>78</v>
      </c>
      <c r="AY313" s="234" t="s">
        <v>151</v>
      </c>
    </row>
    <row r="314" spans="2:51" s="12" customFormat="1" ht="12">
      <c r="B314" s="224"/>
      <c r="C314" s="225"/>
      <c r="D314" s="215" t="s">
        <v>160</v>
      </c>
      <c r="E314" s="226" t="s">
        <v>20</v>
      </c>
      <c r="F314" s="227" t="s">
        <v>444</v>
      </c>
      <c r="G314" s="225"/>
      <c r="H314" s="228">
        <v>0.08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160</v>
      </c>
      <c r="AU314" s="234" t="s">
        <v>87</v>
      </c>
      <c r="AV314" s="12" t="s">
        <v>87</v>
      </c>
      <c r="AW314" s="12" t="s">
        <v>35</v>
      </c>
      <c r="AX314" s="12" t="s">
        <v>78</v>
      </c>
      <c r="AY314" s="234" t="s">
        <v>151</v>
      </c>
    </row>
    <row r="315" spans="2:51" s="12" customFormat="1" ht="12">
      <c r="B315" s="224"/>
      <c r="C315" s="225"/>
      <c r="D315" s="215" t="s">
        <v>160</v>
      </c>
      <c r="E315" s="226" t="s">
        <v>20</v>
      </c>
      <c r="F315" s="227" t="s">
        <v>445</v>
      </c>
      <c r="G315" s="225"/>
      <c r="H315" s="228">
        <v>0.02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AT315" s="234" t="s">
        <v>160</v>
      </c>
      <c r="AU315" s="234" t="s">
        <v>87</v>
      </c>
      <c r="AV315" s="12" t="s">
        <v>87</v>
      </c>
      <c r="AW315" s="12" t="s">
        <v>35</v>
      </c>
      <c r="AX315" s="12" t="s">
        <v>78</v>
      </c>
      <c r="AY315" s="234" t="s">
        <v>151</v>
      </c>
    </row>
    <row r="316" spans="2:51" s="12" customFormat="1" ht="12">
      <c r="B316" s="224"/>
      <c r="C316" s="225"/>
      <c r="D316" s="215" t="s">
        <v>160</v>
      </c>
      <c r="E316" s="226" t="s">
        <v>20</v>
      </c>
      <c r="F316" s="227" t="s">
        <v>446</v>
      </c>
      <c r="G316" s="225"/>
      <c r="H316" s="228">
        <v>0.03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160</v>
      </c>
      <c r="AU316" s="234" t="s">
        <v>87</v>
      </c>
      <c r="AV316" s="12" t="s">
        <v>87</v>
      </c>
      <c r="AW316" s="12" t="s">
        <v>35</v>
      </c>
      <c r="AX316" s="12" t="s">
        <v>78</v>
      </c>
      <c r="AY316" s="234" t="s">
        <v>151</v>
      </c>
    </row>
    <row r="317" spans="2:51" s="12" customFormat="1" ht="12">
      <c r="B317" s="224"/>
      <c r="C317" s="225"/>
      <c r="D317" s="215" t="s">
        <v>160</v>
      </c>
      <c r="E317" s="226" t="s">
        <v>20</v>
      </c>
      <c r="F317" s="227" t="s">
        <v>447</v>
      </c>
      <c r="G317" s="225"/>
      <c r="H317" s="228">
        <v>0.13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160</v>
      </c>
      <c r="AU317" s="234" t="s">
        <v>87</v>
      </c>
      <c r="AV317" s="12" t="s">
        <v>87</v>
      </c>
      <c r="AW317" s="12" t="s">
        <v>35</v>
      </c>
      <c r="AX317" s="12" t="s">
        <v>78</v>
      </c>
      <c r="AY317" s="234" t="s">
        <v>151</v>
      </c>
    </row>
    <row r="318" spans="2:51" s="12" customFormat="1" ht="12">
      <c r="B318" s="224"/>
      <c r="C318" s="225"/>
      <c r="D318" s="215" t="s">
        <v>160</v>
      </c>
      <c r="E318" s="226" t="s">
        <v>20</v>
      </c>
      <c r="F318" s="227" t="s">
        <v>448</v>
      </c>
      <c r="G318" s="225"/>
      <c r="H318" s="228">
        <v>0.036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AT318" s="234" t="s">
        <v>160</v>
      </c>
      <c r="AU318" s="234" t="s">
        <v>87</v>
      </c>
      <c r="AV318" s="12" t="s">
        <v>87</v>
      </c>
      <c r="AW318" s="12" t="s">
        <v>35</v>
      </c>
      <c r="AX318" s="12" t="s">
        <v>78</v>
      </c>
      <c r="AY318" s="234" t="s">
        <v>151</v>
      </c>
    </row>
    <row r="319" spans="2:51" s="12" customFormat="1" ht="12">
      <c r="B319" s="224"/>
      <c r="C319" s="225"/>
      <c r="D319" s="215" t="s">
        <v>160</v>
      </c>
      <c r="E319" s="226" t="s">
        <v>20</v>
      </c>
      <c r="F319" s="227" t="s">
        <v>449</v>
      </c>
      <c r="G319" s="225"/>
      <c r="H319" s="228">
        <v>0.084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160</v>
      </c>
      <c r="AU319" s="234" t="s">
        <v>87</v>
      </c>
      <c r="AV319" s="12" t="s">
        <v>87</v>
      </c>
      <c r="AW319" s="12" t="s">
        <v>35</v>
      </c>
      <c r="AX319" s="12" t="s">
        <v>78</v>
      </c>
      <c r="AY319" s="234" t="s">
        <v>151</v>
      </c>
    </row>
    <row r="320" spans="2:51" s="12" customFormat="1" ht="12">
      <c r="B320" s="224"/>
      <c r="C320" s="225"/>
      <c r="D320" s="215" t="s">
        <v>160</v>
      </c>
      <c r="E320" s="226" t="s">
        <v>20</v>
      </c>
      <c r="F320" s="227" t="s">
        <v>450</v>
      </c>
      <c r="G320" s="225"/>
      <c r="H320" s="228">
        <v>0.04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AT320" s="234" t="s">
        <v>160</v>
      </c>
      <c r="AU320" s="234" t="s">
        <v>87</v>
      </c>
      <c r="AV320" s="12" t="s">
        <v>87</v>
      </c>
      <c r="AW320" s="12" t="s">
        <v>35</v>
      </c>
      <c r="AX320" s="12" t="s">
        <v>78</v>
      </c>
      <c r="AY320" s="234" t="s">
        <v>151</v>
      </c>
    </row>
    <row r="321" spans="2:51" s="12" customFormat="1" ht="12">
      <c r="B321" s="224"/>
      <c r="C321" s="225"/>
      <c r="D321" s="215" t="s">
        <v>160</v>
      </c>
      <c r="E321" s="226" t="s">
        <v>20</v>
      </c>
      <c r="F321" s="227" t="s">
        <v>451</v>
      </c>
      <c r="G321" s="225"/>
      <c r="H321" s="228">
        <v>0.04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AT321" s="234" t="s">
        <v>160</v>
      </c>
      <c r="AU321" s="234" t="s">
        <v>87</v>
      </c>
      <c r="AV321" s="12" t="s">
        <v>87</v>
      </c>
      <c r="AW321" s="12" t="s">
        <v>35</v>
      </c>
      <c r="AX321" s="12" t="s">
        <v>78</v>
      </c>
      <c r="AY321" s="234" t="s">
        <v>151</v>
      </c>
    </row>
    <row r="322" spans="2:51" s="12" customFormat="1" ht="12">
      <c r="B322" s="224"/>
      <c r="C322" s="225"/>
      <c r="D322" s="215" t="s">
        <v>160</v>
      </c>
      <c r="E322" s="226" t="s">
        <v>20</v>
      </c>
      <c r="F322" s="227" t="s">
        <v>452</v>
      </c>
      <c r="G322" s="225"/>
      <c r="H322" s="228">
        <v>0.03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AT322" s="234" t="s">
        <v>160</v>
      </c>
      <c r="AU322" s="234" t="s">
        <v>87</v>
      </c>
      <c r="AV322" s="12" t="s">
        <v>87</v>
      </c>
      <c r="AW322" s="12" t="s">
        <v>35</v>
      </c>
      <c r="AX322" s="12" t="s">
        <v>78</v>
      </c>
      <c r="AY322" s="234" t="s">
        <v>151</v>
      </c>
    </row>
    <row r="323" spans="2:51" s="12" customFormat="1" ht="12">
      <c r="B323" s="224"/>
      <c r="C323" s="225"/>
      <c r="D323" s="215" t="s">
        <v>160</v>
      </c>
      <c r="E323" s="226" t="s">
        <v>20</v>
      </c>
      <c r="F323" s="227" t="s">
        <v>453</v>
      </c>
      <c r="G323" s="225"/>
      <c r="H323" s="228">
        <v>0.08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160</v>
      </c>
      <c r="AU323" s="234" t="s">
        <v>87</v>
      </c>
      <c r="AV323" s="12" t="s">
        <v>87</v>
      </c>
      <c r="AW323" s="12" t="s">
        <v>35</v>
      </c>
      <c r="AX323" s="12" t="s">
        <v>78</v>
      </c>
      <c r="AY323" s="234" t="s">
        <v>151</v>
      </c>
    </row>
    <row r="324" spans="2:51" s="13" customFormat="1" ht="12">
      <c r="B324" s="235"/>
      <c r="C324" s="236"/>
      <c r="D324" s="215" t="s">
        <v>160</v>
      </c>
      <c r="E324" s="237" t="s">
        <v>20</v>
      </c>
      <c r="F324" s="238" t="s">
        <v>203</v>
      </c>
      <c r="G324" s="236"/>
      <c r="H324" s="239">
        <v>0.84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160</v>
      </c>
      <c r="AU324" s="245" t="s">
        <v>87</v>
      </c>
      <c r="AV324" s="13" t="s">
        <v>181</v>
      </c>
      <c r="AW324" s="13" t="s">
        <v>35</v>
      </c>
      <c r="AX324" s="13" t="s">
        <v>78</v>
      </c>
      <c r="AY324" s="245" t="s">
        <v>151</v>
      </c>
    </row>
    <row r="325" spans="2:51" s="11" customFormat="1" ht="12">
      <c r="B325" s="213"/>
      <c r="C325" s="214"/>
      <c r="D325" s="215" t="s">
        <v>160</v>
      </c>
      <c r="E325" s="216" t="s">
        <v>20</v>
      </c>
      <c r="F325" s="217" t="s">
        <v>285</v>
      </c>
      <c r="G325" s="214"/>
      <c r="H325" s="216" t="s">
        <v>20</v>
      </c>
      <c r="I325" s="218"/>
      <c r="J325" s="214"/>
      <c r="K325" s="214"/>
      <c r="L325" s="219"/>
      <c r="M325" s="220"/>
      <c r="N325" s="221"/>
      <c r="O325" s="221"/>
      <c r="P325" s="221"/>
      <c r="Q325" s="221"/>
      <c r="R325" s="221"/>
      <c r="S325" s="221"/>
      <c r="T325" s="222"/>
      <c r="AT325" s="223" t="s">
        <v>160</v>
      </c>
      <c r="AU325" s="223" t="s">
        <v>87</v>
      </c>
      <c r="AV325" s="11" t="s">
        <v>22</v>
      </c>
      <c r="AW325" s="11" t="s">
        <v>35</v>
      </c>
      <c r="AX325" s="11" t="s">
        <v>78</v>
      </c>
      <c r="AY325" s="223" t="s">
        <v>151</v>
      </c>
    </row>
    <row r="326" spans="2:51" s="12" customFormat="1" ht="12">
      <c r="B326" s="224"/>
      <c r="C326" s="225"/>
      <c r="D326" s="215" t="s">
        <v>160</v>
      </c>
      <c r="E326" s="226" t="s">
        <v>20</v>
      </c>
      <c r="F326" s="227" t="s">
        <v>454</v>
      </c>
      <c r="G326" s="225"/>
      <c r="H326" s="228">
        <v>1.2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AT326" s="234" t="s">
        <v>160</v>
      </c>
      <c r="AU326" s="234" t="s">
        <v>87</v>
      </c>
      <c r="AV326" s="12" t="s">
        <v>87</v>
      </c>
      <c r="AW326" s="12" t="s">
        <v>35</v>
      </c>
      <c r="AX326" s="12" t="s">
        <v>78</v>
      </c>
      <c r="AY326" s="234" t="s">
        <v>151</v>
      </c>
    </row>
    <row r="327" spans="2:51" s="13" customFormat="1" ht="12">
      <c r="B327" s="235"/>
      <c r="C327" s="236"/>
      <c r="D327" s="215" t="s">
        <v>160</v>
      </c>
      <c r="E327" s="237" t="s">
        <v>20</v>
      </c>
      <c r="F327" s="238" t="s">
        <v>220</v>
      </c>
      <c r="G327" s="236"/>
      <c r="H327" s="239">
        <v>1.2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AT327" s="245" t="s">
        <v>160</v>
      </c>
      <c r="AU327" s="245" t="s">
        <v>87</v>
      </c>
      <c r="AV327" s="13" t="s">
        <v>181</v>
      </c>
      <c r="AW327" s="13" t="s">
        <v>35</v>
      </c>
      <c r="AX327" s="13" t="s">
        <v>78</v>
      </c>
      <c r="AY327" s="245" t="s">
        <v>151</v>
      </c>
    </row>
    <row r="328" spans="2:51" s="14" customFormat="1" ht="12">
      <c r="B328" s="246"/>
      <c r="C328" s="247"/>
      <c r="D328" s="215" t="s">
        <v>160</v>
      </c>
      <c r="E328" s="248" t="s">
        <v>20</v>
      </c>
      <c r="F328" s="249" t="s">
        <v>204</v>
      </c>
      <c r="G328" s="247"/>
      <c r="H328" s="250">
        <v>2.04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AT328" s="256" t="s">
        <v>160</v>
      </c>
      <c r="AU328" s="256" t="s">
        <v>87</v>
      </c>
      <c r="AV328" s="14" t="s">
        <v>158</v>
      </c>
      <c r="AW328" s="14" t="s">
        <v>35</v>
      </c>
      <c r="AX328" s="14" t="s">
        <v>22</v>
      </c>
      <c r="AY328" s="256" t="s">
        <v>151</v>
      </c>
    </row>
    <row r="329" spans="2:65" s="1" customFormat="1" ht="22.5" customHeight="1">
      <c r="B329" s="38"/>
      <c r="C329" s="201" t="s">
        <v>455</v>
      </c>
      <c r="D329" s="201" t="s">
        <v>153</v>
      </c>
      <c r="E329" s="202" t="s">
        <v>456</v>
      </c>
      <c r="F329" s="203" t="s">
        <v>457</v>
      </c>
      <c r="G329" s="204" t="s">
        <v>156</v>
      </c>
      <c r="H329" s="205">
        <v>21.35</v>
      </c>
      <c r="I329" s="206"/>
      <c r="J329" s="207">
        <f>ROUND(I329*H329,2)</f>
        <v>0</v>
      </c>
      <c r="K329" s="203" t="s">
        <v>157</v>
      </c>
      <c r="L329" s="43"/>
      <c r="M329" s="208" t="s">
        <v>20</v>
      </c>
      <c r="N329" s="209" t="s">
        <v>49</v>
      </c>
      <c r="O329" s="79"/>
      <c r="P329" s="210">
        <f>O329*H329</f>
        <v>0</v>
      </c>
      <c r="Q329" s="210">
        <v>0.16192</v>
      </c>
      <c r="R329" s="210">
        <f>Q329*H329</f>
        <v>3.4569920000000005</v>
      </c>
      <c r="S329" s="210">
        <v>0</v>
      </c>
      <c r="T329" s="211">
        <f>S329*H329</f>
        <v>0</v>
      </c>
      <c r="AR329" s="17" t="s">
        <v>158</v>
      </c>
      <c r="AT329" s="17" t="s">
        <v>153</v>
      </c>
      <c r="AU329" s="17" t="s">
        <v>87</v>
      </c>
      <c r="AY329" s="17" t="s">
        <v>151</v>
      </c>
      <c r="BE329" s="212">
        <f>IF(N329="základní",J329,0)</f>
        <v>0</v>
      </c>
      <c r="BF329" s="212">
        <f>IF(N329="snížená",J329,0)</f>
        <v>0</v>
      </c>
      <c r="BG329" s="212">
        <f>IF(N329="zákl. přenesená",J329,0)</f>
        <v>0</v>
      </c>
      <c r="BH329" s="212">
        <f>IF(N329="sníž. přenesená",J329,0)</f>
        <v>0</v>
      </c>
      <c r="BI329" s="212">
        <f>IF(N329="nulová",J329,0)</f>
        <v>0</v>
      </c>
      <c r="BJ329" s="17" t="s">
        <v>22</v>
      </c>
      <c r="BK329" s="212">
        <f>ROUND(I329*H329,2)</f>
        <v>0</v>
      </c>
      <c r="BL329" s="17" t="s">
        <v>158</v>
      </c>
      <c r="BM329" s="17" t="s">
        <v>458</v>
      </c>
    </row>
    <row r="330" spans="2:51" s="11" customFormat="1" ht="12">
      <c r="B330" s="213"/>
      <c r="C330" s="214"/>
      <c r="D330" s="215" t="s">
        <v>160</v>
      </c>
      <c r="E330" s="216" t="s">
        <v>20</v>
      </c>
      <c r="F330" s="217" t="s">
        <v>459</v>
      </c>
      <c r="G330" s="214"/>
      <c r="H330" s="216" t="s">
        <v>20</v>
      </c>
      <c r="I330" s="218"/>
      <c r="J330" s="214"/>
      <c r="K330" s="214"/>
      <c r="L330" s="219"/>
      <c r="M330" s="220"/>
      <c r="N330" s="221"/>
      <c r="O330" s="221"/>
      <c r="P330" s="221"/>
      <c r="Q330" s="221"/>
      <c r="R330" s="221"/>
      <c r="S330" s="221"/>
      <c r="T330" s="222"/>
      <c r="AT330" s="223" t="s">
        <v>160</v>
      </c>
      <c r="AU330" s="223" t="s">
        <v>87</v>
      </c>
      <c r="AV330" s="11" t="s">
        <v>22</v>
      </c>
      <c r="AW330" s="11" t="s">
        <v>35</v>
      </c>
      <c r="AX330" s="11" t="s">
        <v>78</v>
      </c>
      <c r="AY330" s="223" t="s">
        <v>151</v>
      </c>
    </row>
    <row r="331" spans="2:51" s="12" customFormat="1" ht="12">
      <c r="B331" s="224"/>
      <c r="C331" s="225"/>
      <c r="D331" s="215" t="s">
        <v>160</v>
      </c>
      <c r="E331" s="226" t="s">
        <v>20</v>
      </c>
      <c r="F331" s="227" t="s">
        <v>163</v>
      </c>
      <c r="G331" s="225"/>
      <c r="H331" s="228">
        <v>21.35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160</v>
      </c>
      <c r="AU331" s="234" t="s">
        <v>87</v>
      </c>
      <c r="AV331" s="12" t="s">
        <v>87</v>
      </c>
      <c r="AW331" s="12" t="s">
        <v>35</v>
      </c>
      <c r="AX331" s="12" t="s">
        <v>22</v>
      </c>
      <c r="AY331" s="234" t="s">
        <v>151</v>
      </c>
    </row>
    <row r="332" spans="2:65" s="1" customFormat="1" ht="22.5" customHeight="1">
      <c r="B332" s="38"/>
      <c r="C332" s="201" t="s">
        <v>460</v>
      </c>
      <c r="D332" s="201" t="s">
        <v>153</v>
      </c>
      <c r="E332" s="202" t="s">
        <v>461</v>
      </c>
      <c r="F332" s="203" t="s">
        <v>462</v>
      </c>
      <c r="G332" s="204" t="s">
        <v>156</v>
      </c>
      <c r="H332" s="205">
        <v>21.35</v>
      </c>
      <c r="I332" s="206"/>
      <c r="J332" s="207">
        <f>ROUND(I332*H332,2)</f>
        <v>0</v>
      </c>
      <c r="K332" s="203" t="s">
        <v>157</v>
      </c>
      <c r="L332" s="43"/>
      <c r="M332" s="208" t="s">
        <v>20</v>
      </c>
      <c r="N332" s="209" t="s">
        <v>49</v>
      </c>
      <c r="O332" s="79"/>
      <c r="P332" s="210">
        <f>O332*H332</f>
        <v>0</v>
      </c>
      <c r="Q332" s="210">
        <v>0.02024</v>
      </c>
      <c r="R332" s="210">
        <f>Q332*H332</f>
        <v>0.43212400000000006</v>
      </c>
      <c r="S332" s="210">
        <v>0</v>
      </c>
      <c r="T332" s="211">
        <f>S332*H332</f>
        <v>0</v>
      </c>
      <c r="AR332" s="17" t="s">
        <v>158</v>
      </c>
      <c r="AT332" s="17" t="s">
        <v>153</v>
      </c>
      <c r="AU332" s="17" t="s">
        <v>87</v>
      </c>
      <c r="AY332" s="17" t="s">
        <v>151</v>
      </c>
      <c r="BE332" s="212">
        <f>IF(N332="základní",J332,0)</f>
        <v>0</v>
      </c>
      <c r="BF332" s="212">
        <f>IF(N332="snížená",J332,0)</f>
        <v>0</v>
      </c>
      <c r="BG332" s="212">
        <f>IF(N332="zákl. přenesená",J332,0)</f>
        <v>0</v>
      </c>
      <c r="BH332" s="212">
        <f>IF(N332="sníž. přenesená",J332,0)</f>
        <v>0</v>
      </c>
      <c r="BI332" s="212">
        <f>IF(N332="nulová",J332,0)</f>
        <v>0</v>
      </c>
      <c r="BJ332" s="17" t="s">
        <v>22</v>
      </c>
      <c r="BK332" s="212">
        <f>ROUND(I332*H332,2)</f>
        <v>0</v>
      </c>
      <c r="BL332" s="17" t="s">
        <v>158</v>
      </c>
      <c r="BM332" s="17" t="s">
        <v>463</v>
      </c>
    </row>
    <row r="333" spans="2:63" s="10" customFormat="1" ht="22.8" customHeight="1">
      <c r="B333" s="185"/>
      <c r="C333" s="186"/>
      <c r="D333" s="187" t="s">
        <v>77</v>
      </c>
      <c r="E333" s="199" t="s">
        <v>205</v>
      </c>
      <c r="F333" s="199" t="s">
        <v>464</v>
      </c>
      <c r="G333" s="186"/>
      <c r="H333" s="186"/>
      <c r="I333" s="189"/>
      <c r="J333" s="200">
        <f>BK333</f>
        <v>0</v>
      </c>
      <c r="K333" s="186"/>
      <c r="L333" s="191"/>
      <c r="M333" s="192"/>
      <c r="N333" s="193"/>
      <c r="O333" s="193"/>
      <c r="P333" s="194">
        <f>SUM(P334:P337)</f>
        <v>0</v>
      </c>
      <c r="Q333" s="193"/>
      <c r="R333" s="194">
        <f>SUM(R334:R337)</f>
        <v>4.595587500000001</v>
      </c>
      <c r="S333" s="193"/>
      <c r="T333" s="195">
        <f>SUM(T334:T337)</f>
        <v>0</v>
      </c>
      <c r="AR333" s="196" t="s">
        <v>22</v>
      </c>
      <c r="AT333" s="197" t="s">
        <v>77</v>
      </c>
      <c r="AU333" s="197" t="s">
        <v>22</v>
      </c>
      <c r="AY333" s="196" t="s">
        <v>151</v>
      </c>
      <c r="BK333" s="198">
        <f>SUM(BK334:BK337)</f>
        <v>0</v>
      </c>
    </row>
    <row r="334" spans="2:65" s="1" customFormat="1" ht="33.75" customHeight="1">
      <c r="B334" s="38"/>
      <c r="C334" s="201" t="s">
        <v>465</v>
      </c>
      <c r="D334" s="201" t="s">
        <v>153</v>
      </c>
      <c r="E334" s="202" t="s">
        <v>466</v>
      </c>
      <c r="F334" s="203" t="s">
        <v>467</v>
      </c>
      <c r="G334" s="204" t="s">
        <v>156</v>
      </c>
      <c r="H334" s="205">
        <v>21.35</v>
      </c>
      <c r="I334" s="206"/>
      <c r="J334" s="207">
        <f>ROUND(I334*H334,2)</f>
        <v>0</v>
      </c>
      <c r="K334" s="203" t="s">
        <v>157</v>
      </c>
      <c r="L334" s="43"/>
      <c r="M334" s="208" t="s">
        <v>20</v>
      </c>
      <c r="N334" s="209" t="s">
        <v>49</v>
      </c>
      <c r="O334" s="79"/>
      <c r="P334" s="210">
        <f>O334*H334</f>
        <v>0</v>
      </c>
      <c r="Q334" s="210">
        <v>0.08425</v>
      </c>
      <c r="R334" s="210">
        <f>Q334*H334</f>
        <v>1.7987375000000003</v>
      </c>
      <c r="S334" s="210">
        <v>0</v>
      </c>
      <c r="T334" s="211">
        <f>S334*H334</f>
        <v>0</v>
      </c>
      <c r="AR334" s="17" t="s">
        <v>158</v>
      </c>
      <c r="AT334" s="17" t="s">
        <v>153</v>
      </c>
      <c r="AU334" s="17" t="s">
        <v>87</v>
      </c>
      <c r="AY334" s="17" t="s">
        <v>151</v>
      </c>
      <c r="BE334" s="212">
        <f>IF(N334="základní",J334,0)</f>
        <v>0</v>
      </c>
      <c r="BF334" s="212">
        <f>IF(N334="snížená",J334,0)</f>
        <v>0</v>
      </c>
      <c r="BG334" s="212">
        <f>IF(N334="zákl. přenesená",J334,0)</f>
        <v>0</v>
      </c>
      <c r="BH334" s="212">
        <f>IF(N334="sníž. přenesená",J334,0)</f>
        <v>0</v>
      </c>
      <c r="BI334" s="212">
        <f>IF(N334="nulová",J334,0)</f>
        <v>0</v>
      </c>
      <c r="BJ334" s="17" t="s">
        <v>22</v>
      </c>
      <c r="BK334" s="212">
        <f>ROUND(I334*H334,2)</f>
        <v>0</v>
      </c>
      <c r="BL334" s="17" t="s">
        <v>158</v>
      </c>
      <c r="BM334" s="17" t="s">
        <v>468</v>
      </c>
    </row>
    <row r="335" spans="2:51" s="11" customFormat="1" ht="12">
      <c r="B335" s="213"/>
      <c r="C335" s="214"/>
      <c r="D335" s="215" t="s">
        <v>160</v>
      </c>
      <c r="E335" s="216" t="s">
        <v>20</v>
      </c>
      <c r="F335" s="217" t="s">
        <v>459</v>
      </c>
      <c r="G335" s="214"/>
      <c r="H335" s="216" t="s">
        <v>20</v>
      </c>
      <c r="I335" s="218"/>
      <c r="J335" s="214"/>
      <c r="K335" s="214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160</v>
      </c>
      <c r="AU335" s="223" t="s">
        <v>87</v>
      </c>
      <c r="AV335" s="11" t="s">
        <v>22</v>
      </c>
      <c r="AW335" s="11" t="s">
        <v>35</v>
      </c>
      <c r="AX335" s="11" t="s">
        <v>78</v>
      </c>
      <c r="AY335" s="223" t="s">
        <v>151</v>
      </c>
    </row>
    <row r="336" spans="2:51" s="12" customFormat="1" ht="12">
      <c r="B336" s="224"/>
      <c r="C336" s="225"/>
      <c r="D336" s="215" t="s">
        <v>160</v>
      </c>
      <c r="E336" s="226" t="s">
        <v>20</v>
      </c>
      <c r="F336" s="227" t="s">
        <v>163</v>
      </c>
      <c r="G336" s="225"/>
      <c r="H336" s="228">
        <v>21.35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AT336" s="234" t="s">
        <v>160</v>
      </c>
      <c r="AU336" s="234" t="s">
        <v>87</v>
      </c>
      <c r="AV336" s="12" t="s">
        <v>87</v>
      </c>
      <c r="AW336" s="12" t="s">
        <v>35</v>
      </c>
      <c r="AX336" s="12" t="s">
        <v>22</v>
      </c>
      <c r="AY336" s="234" t="s">
        <v>151</v>
      </c>
    </row>
    <row r="337" spans="2:65" s="1" customFormat="1" ht="16.5" customHeight="1">
      <c r="B337" s="38"/>
      <c r="C337" s="257" t="s">
        <v>469</v>
      </c>
      <c r="D337" s="257" t="s">
        <v>235</v>
      </c>
      <c r="E337" s="258" t="s">
        <v>470</v>
      </c>
      <c r="F337" s="259" t="s">
        <v>471</v>
      </c>
      <c r="G337" s="260" t="s">
        <v>156</v>
      </c>
      <c r="H337" s="261">
        <v>21.35</v>
      </c>
      <c r="I337" s="262"/>
      <c r="J337" s="263">
        <f>ROUND(I337*H337,2)</f>
        <v>0</v>
      </c>
      <c r="K337" s="259" t="s">
        <v>350</v>
      </c>
      <c r="L337" s="264"/>
      <c r="M337" s="265" t="s">
        <v>20</v>
      </c>
      <c r="N337" s="266" t="s">
        <v>49</v>
      </c>
      <c r="O337" s="79"/>
      <c r="P337" s="210">
        <f>O337*H337</f>
        <v>0</v>
      </c>
      <c r="Q337" s="210">
        <v>0.131</v>
      </c>
      <c r="R337" s="210">
        <f>Q337*H337</f>
        <v>2.7968500000000005</v>
      </c>
      <c r="S337" s="210">
        <v>0</v>
      </c>
      <c r="T337" s="211">
        <f>S337*H337</f>
        <v>0</v>
      </c>
      <c r="AR337" s="17" t="s">
        <v>221</v>
      </c>
      <c r="AT337" s="17" t="s">
        <v>235</v>
      </c>
      <c r="AU337" s="17" t="s">
        <v>87</v>
      </c>
      <c r="AY337" s="17" t="s">
        <v>151</v>
      </c>
      <c r="BE337" s="212">
        <f>IF(N337="základní",J337,0)</f>
        <v>0</v>
      </c>
      <c r="BF337" s="212">
        <f>IF(N337="snížená",J337,0)</f>
        <v>0</v>
      </c>
      <c r="BG337" s="212">
        <f>IF(N337="zákl. přenesená",J337,0)</f>
        <v>0</v>
      </c>
      <c r="BH337" s="212">
        <f>IF(N337="sníž. přenesená",J337,0)</f>
        <v>0</v>
      </c>
      <c r="BI337" s="212">
        <f>IF(N337="nulová",J337,0)</f>
        <v>0</v>
      </c>
      <c r="BJ337" s="17" t="s">
        <v>22</v>
      </c>
      <c r="BK337" s="212">
        <f>ROUND(I337*H337,2)</f>
        <v>0</v>
      </c>
      <c r="BL337" s="17" t="s">
        <v>158</v>
      </c>
      <c r="BM337" s="17" t="s">
        <v>472</v>
      </c>
    </row>
    <row r="338" spans="2:63" s="10" customFormat="1" ht="22.8" customHeight="1">
      <c r="B338" s="185"/>
      <c r="C338" s="186"/>
      <c r="D338" s="187" t="s">
        <v>77</v>
      </c>
      <c r="E338" s="199" t="s">
        <v>209</v>
      </c>
      <c r="F338" s="199" t="s">
        <v>473</v>
      </c>
      <c r="G338" s="186"/>
      <c r="H338" s="186"/>
      <c r="I338" s="189"/>
      <c r="J338" s="200">
        <f>BK338</f>
        <v>0</v>
      </c>
      <c r="K338" s="186"/>
      <c r="L338" s="191"/>
      <c r="M338" s="192"/>
      <c r="N338" s="193"/>
      <c r="O338" s="193"/>
      <c r="P338" s="194">
        <f>SUM(P339:P507)</f>
        <v>0</v>
      </c>
      <c r="Q338" s="193"/>
      <c r="R338" s="194">
        <f>SUM(R339:R507)</f>
        <v>67.92165737</v>
      </c>
      <c r="S338" s="193"/>
      <c r="T338" s="195">
        <f>SUM(T339:T507)</f>
        <v>0</v>
      </c>
      <c r="AR338" s="196" t="s">
        <v>22</v>
      </c>
      <c r="AT338" s="197" t="s">
        <v>77</v>
      </c>
      <c r="AU338" s="197" t="s">
        <v>22</v>
      </c>
      <c r="AY338" s="196" t="s">
        <v>151</v>
      </c>
      <c r="BK338" s="198">
        <f>SUM(BK339:BK507)</f>
        <v>0</v>
      </c>
    </row>
    <row r="339" spans="2:65" s="1" customFormat="1" ht="22.5" customHeight="1">
      <c r="B339" s="38"/>
      <c r="C339" s="201" t="s">
        <v>474</v>
      </c>
      <c r="D339" s="201" t="s">
        <v>153</v>
      </c>
      <c r="E339" s="202" t="s">
        <v>475</v>
      </c>
      <c r="F339" s="203" t="s">
        <v>476</v>
      </c>
      <c r="G339" s="204" t="s">
        <v>156</v>
      </c>
      <c r="H339" s="205">
        <v>42.663</v>
      </c>
      <c r="I339" s="206"/>
      <c r="J339" s="207">
        <f>ROUND(I339*H339,2)</f>
        <v>0</v>
      </c>
      <c r="K339" s="203" t="s">
        <v>157</v>
      </c>
      <c r="L339" s="43"/>
      <c r="M339" s="208" t="s">
        <v>20</v>
      </c>
      <c r="N339" s="209" t="s">
        <v>49</v>
      </c>
      <c r="O339" s="79"/>
      <c r="P339" s="210">
        <f>O339*H339</f>
        <v>0</v>
      </c>
      <c r="Q339" s="210">
        <v>0.01733</v>
      </c>
      <c r="R339" s="210">
        <f>Q339*H339</f>
        <v>0.73934979</v>
      </c>
      <c r="S339" s="210">
        <v>0</v>
      </c>
      <c r="T339" s="211">
        <f>S339*H339</f>
        <v>0</v>
      </c>
      <c r="AR339" s="17" t="s">
        <v>158</v>
      </c>
      <c r="AT339" s="17" t="s">
        <v>153</v>
      </c>
      <c r="AU339" s="17" t="s">
        <v>87</v>
      </c>
      <c r="AY339" s="17" t="s">
        <v>151</v>
      </c>
      <c r="BE339" s="212">
        <f>IF(N339="základní",J339,0)</f>
        <v>0</v>
      </c>
      <c r="BF339" s="212">
        <f>IF(N339="snížená",J339,0)</f>
        <v>0</v>
      </c>
      <c r="BG339" s="212">
        <f>IF(N339="zákl. přenesená",J339,0)</f>
        <v>0</v>
      </c>
      <c r="BH339" s="212">
        <f>IF(N339="sníž. přenesená",J339,0)</f>
        <v>0</v>
      </c>
      <c r="BI339" s="212">
        <f>IF(N339="nulová",J339,0)</f>
        <v>0</v>
      </c>
      <c r="BJ339" s="17" t="s">
        <v>22</v>
      </c>
      <c r="BK339" s="212">
        <f>ROUND(I339*H339,2)</f>
        <v>0</v>
      </c>
      <c r="BL339" s="17" t="s">
        <v>158</v>
      </c>
      <c r="BM339" s="17" t="s">
        <v>477</v>
      </c>
    </row>
    <row r="340" spans="2:51" s="11" customFormat="1" ht="12">
      <c r="B340" s="213"/>
      <c r="C340" s="214"/>
      <c r="D340" s="215" t="s">
        <v>160</v>
      </c>
      <c r="E340" s="216" t="s">
        <v>20</v>
      </c>
      <c r="F340" s="217" t="s">
        <v>326</v>
      </c>
      <c r="G340" s="214"/>
      <c r="H340" s="216" t="s">
        <v>20</v>
      </c>
      <c r="I340" s="218"/>
      <c r="J340" s="214"/>
      <c r="K340" s="214"/>
      <c r="L340" s="219"/>
      <c r="M340" s="220"/>
      <c r="N340" s="221"/>
      <c r="O340" s="221"/>
      <c r="P340" s="221"/>
      <c r="Q340" s="221"/>
      <c r="R340" s="221"/>
      <c r="S340" s="221"/>
      <c r="T340" s="222"/>
      <c r="AT340" s="223" t="s">
        <v>160</v>
      </c>
      <c r="AU340" s="223" t="s">
        <v>87</v>
      </c>
      <c r="AV340" s="11" t="s">
        <v>22</v>
      </c>
      <c r="AW340" s="11" t="s">
        <v>35</v>
      </c>
      <c r="AX340" s="11" t="s">
        <v>78</v>
      </c>
      <c r="AY340" s="223" t="s">
        <v>151</v>
      </c>
    </row>
    <row r="341" spans="2:51" s="11" customFormat="1" ht="12">
      <c r="B341" s="213"/>
      <c r="C341" s="214"/>
      <c r="D341" s="215" t="s">
        <v>160</v>
      </c>
      <c r="E341" s="216" t="s">
        <v>20</v>
      </c>
      <c r="F341" s="217" t="s">
        <v>327</v>
      </c>
      <c r="G341" s="214"/>
      <c r="H341" s="216" t="s">
        <v>20</v>
      </c>
      <c r="I341" s="218"/>
      <c r="J341" s="214"/>
      <c r="K341" s="214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160</v>
      </c>
      <c r="AU341" s="223" t="s">
        <v>87</v>
      </c>
      <c r="AV341" s="11" t="s">
        <v>22</v>
      </c>
      <c r="AW341" s="11" t="s">
        <v>35</v>
      </c>
      <c r="AX341" s="11" t="s">
        <v>78</v>
      </c>
      <c r="AY341" s="223" t="s">
        <v>151</v>
      </c>
    </row>
    <row r="342" spans="2:51" s="12" customFormat="1" ht="12">
      <c r="B342" s="224"/>
      <c r="C342" s="225"/>
      <c r="D342" s="215" t="s">
        <v>160</v>
      </c>
      <c r="E342" s="226" t="s">
        <v>20</v>
      </c>
      <c r="F342" s="227" t="s">
        <v>478</v>
      </c>
      <c r="G342" s="225"/>
      <c r="H342" s="228">
        <v>30.1025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AT342" s="234" t="s">
        <v>160</v>
      </c>
      <c r="AU342" s="234" t="s">
        <v>87</v>
      </c>
      <c r="AV342" s="12" t="s">
        <v>87</v>
      </c>
      <c r="AW342" s="12" t="s">
        <v>35</v>
      </c>
      <c r="AX342" s="12" t="s">
        <v>78</v>
      </c>
      <c r="AY342" s="234" t="s">
        <v>151</v>
      </c>
    </row>
    <row r="343" spans="2:51" s="12" customFormat="1" ht="12">
      <c r="B343" s="224"/>
      <c r="C343" s="225"/>
      <c r="D343" s="215" t="s">
        <v>160</v>
      </c>
      <c r="E343" s="226" t="s">
        <v>20</v>
      </c>
      <c r="F343" s="227" t="s">
        <v>479</v>
      </c>
      <c r="G343" s="225"/>
      <c r="H343" s="228">
        <v>4.02705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160</v>
      </c>
      <c r="AU343" s="234" t="s">
        <v>87</v>
      </c>
      <c r="AV343" s="12" t="s">
        <v>87</v>
      </c>
      <c r="AW343" s="12" t="s">
        <v>35</v>
      </c>
      <c r="AX343" s="12" t="s">
        <v>78</v>
      </c>
      <c r="AY343" s="234" t="s">
        <v>151</v>
      </c>
    </row>
    <row r="344" spans="2:51" s="13" customFormat="1" ht="12">
      <c r="B344" s="235"/>
      <c r="C344" s="236"/>
      <c r="D344" s="215" t="s">
        <v>160</v>
      </c>
      <c r="E344" s="237" t="s">
        <v>20</v>
      </c>
      <c r="F344" s="238" t="s">
        <v>384</v>
      </c>
      <c r="G344" s="236"/>
      <c r="H344" s="239">
        <v>34.12955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160</v>
      </c>
      <c r="AU344" s="245" t="s">
        <v>87</v>
      </c>
      <c r="AV344" s="13" t="s">
        <v>181</v>
      </c>
      <c r="AW344" s="13" t="s">
        <v>35</v>
      </c>
      <c r="AX344" s="13" t="s">
        <v>78</v>
      </c>
      <c r="AY344" s="245" t="s">
        <v>151</v>
      </c>
    </row>
    <row r="345" spans="2:51" s="12" customFormat="1" ht="12">
      <c r="B345" s="224"/>
      <c r="C345" s="225"/>
      <c r="D345" s="215" t="s">
        <v>160</v>
      </c>
      <c r="E345" s="226" t="s">
        <v>20</v>
      </c>
      <c r="F345" s="227" t="s">
        <v>480</v>
      </c>
      <c r="G345" s="225"/>
      <c r="H345" s="228">
        <v>42.6625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AT345" s="234" t="s">
        <v>160</v>
      </c>
      <c r="AU345" s="234" t="s">
        <v>87</v>
      </c>
      <c r="AV345" s="12" t="s">
        <v>87</v>
      </c>
      <c r="AW345" s="12" t="s">
        <v>35</v>
      </c>
      <c r="AX345" s="12" t="s">
        <v>22</v>
      </c>
      <c r="AY345" s="234" t="s">
        <v>151</v>
      </c>
    </row>
    <row r="346" spans="2:65" s="1" customFormat="1" ht="16.5" customHeight="1">
      <c r="B346" s="38"/>
      <c r="C346" s="201" t="s">
        <v>481</v>
      </c>
      <c r="D346" s="201" t="s">
        <v>153</v>
      </c>
      <c r="E346" s="202" t="s">
        <v>482</v>
      </c>
      <c r="F346" s="203" t="s">
        <v>483</v>
      </c>
      <c r="G346" s="204" t="s">
        <v>156</v>
      </c>
      <c r="H346" s="205">
        <v>569.229</v>
      </c>
      <c r="I346" s="206"/>
      <c r="J346" s="207">
        <f>ROUND(I346*H346,2)</f>
        <v>0</v>
      </c>
      <c r="K346" s="203" t="s">
        <v>157</v>
      </c>
      <c r="L346" s="43"/>
      <c r="M346" s="208" t="s">
        <v>20</v>
      </c>
      <c r="N346" s="209" t="s">
        <v>49</v>
      </c>
      <c r="O346" s="79"/>
      <c r="P346" s="210">
        <f>O346*H346</f>
        <v>0</v>
      </c>
      <c r="Q346" s="210">
        <v>0</v>
      </c>
      <c r="R346" s="210">
        <f>Q346*H346</f>
        <v>0</v>
      </c>
      <c r="S346" s="210">
        <v>0</v>
      </c>
      <c r="T346" s="211">
        <f>S346*H346</f>
        <v>0</v>
      </c>
      <c r="AR346" s="17" t="s">
        <v>158</v>
      </c>
      <c r="AT346" s="17" t="s">
        <v>153</v>
      </c>
      <c r="AU346" s="17" t="s">
        <v>87</v>
      </c>
      <c r="AY346" s="17" t="s">
        <v>151</v>
      </c>
      <c r="BE346" s="212">
        <f>IF(N346="základní",J346,0)</f>
        <v>0</v>
      </c>
      <c r="BF346" s="212">
        <f>IF(N346="snížená",J346,0)</f>
        <v>0</v>
      </c>
      <c r="BG346" s="212">
        <f>IF(N346="zákl. přenesená",J346,0)</f>
        <v>0</v>
      </c>
      <c r="BH346" s="212">
        <f>IF(N346="sníž. přenesená",J346,0)</f>
        <v>0</v>
      </c>
      <c r="BI346" s="212">
        <f>IF(N346="nulová",J346,0)</f>
        <v>0</v>
      </c>
      <c r="BJ346" s="17" t="s">
        <v>22</v>
      </c>
      <c r="BK346" s="212">
        <f>ROUND(I346*H346,2)</f>
        <v>0</v>
      </c>
      <c r="BL346" s="17" t="s">
        <v>158</v>
      </c>
      <c r="BM346" s="17" t="s">
        <v>484</v>
      </c>
    </row>
    <row r="347" spans="2:51" s="11" customFormat="1" ht="12">
      <c r="B347" s="213"/>
      <c r="C347" s="214"/>
      <c r="D347" s="215" t="s">
        <v>160</v>
      </c>
      <c r="E347" s="216" t="s">
        <v>20</v>
      </c>
      <c r="F347" s="217" t="s">
        <v>485</v>
      </c>
      <c r="G347" s="214"/>
      <c r="H347" s="216" t="s">
        <v>20</v>
      </c>
      <c r="I347" s="218"/>
      <c r="J347" s="214"/>
      <c r="K347" s="214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160</v>
      </c>
      <c r="AU347" s="223" t="s">
        <v>87</v>
      </c>
      <c r="AV347" s="11" t="s">
        <v>22</v>
      </c>
      <c r="AW347" s="11" t="s">
        <v>35</v>
      </c>
      <c r="AX347" s="11" t="s">
        <v>78</v>
      </c>
      <c r="AY347" s="223" t="s">
        <v>151</v>
      </c>
    </row>
    <row r="348" spans="2:51" s="11" customFormat="1" ht="12">
      <c r="B348" s="213"/>
      <c r="C348" s="214"/>
      <c r="D348" s="215" t="s">
        <v>160</v>
      </c>
      <c r="E348" s="216" t="s">
        <v>20</v>
      </c>
      <c r="F348" s="217" t="s">
        <v>486</v>
      </c>
      <c r="G348" s="214"/>
      <c r="H348" s="216" t="s">
        <v>20</v>
      </c>
      <c r="I348" s="218"/>
      <c r="J348" s="214"/>
      <c r="K348" s="214"/>
      <c r="L348" s="219"/>
      <c r="M348" s="220"/>
      <c r="N348" s="221"/>
      <c r="O348" s="221"/>
      <c r="P348" s="221"/>
      <c r="Q348" s="221"/>
      <c r="R348" s="221"/>
      <c r="S348" s="221"/>
      <c r="T348" s="222"/>
      <c r="AT348" s="223" t="s">
        <v>160</v>
      </c>
      <c r="AU348" s="223" t="s">
        <v>87</v>
      </c>
      <c r="AV348" s="11" t="s">
        <v>22</v>
      </c>
      <c r="AW348" s="11" t="s">
        <v>35</v>
      </c>
      <c r="AX348" s="11" t="s">
        <v>78</v>
      </c>
      <c r="AY348" s="223" t="s">
        <v>151</v>
      </c>
    </row>
    <row r="349" spans="2:51" s="12" customFormat="1" ht="12">
      <c r="B349" s="224"/>
      <c r="C349" s="225"/>
      <c r="D349" s="215" t="s">
        <v>160</v>
      </c>
      <c r="E349" s="226" t="s">
        <v>20</v>
      </c>
      <c r="F349" s="227" t="s">
        <v>487</v>
      </c>
      <c r="G349" s="225"/>
      <c r="H349" s="228">
        <v>108.885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AT349" s="234" t="s">
        <v>160</v>
      </c>
      <c r="AU349" s="234" t="s">
        <v>87</v>
      </c>
      <c r="AV349" s="12" t="s">
        <v>87</v>
      </c>
      <c r="AW349" s="12" t="s">
        <v>35</v>
      </c>
      <c r="AX349" s="12" t="s">
        <v>78</v>
      </c>
      <c r="AY349" s="234" t="s">
        <v>151</v>
      </c>
    </row>
    <row r="350" spans="2:51" s="12" customFormat="1" ht="12">
      <c r="B350" s="224"/>
      <c r="C350" s="225"/>
      <c r="D350" s="215" t="s">
        <v>160</v>
      </c>
      <c r="E350" s="226" t="s">
        <v>20</v>
      </c>
      <c r="F350" s="227" t="s">
        <v>488</v>
      </c>
      <c r="G350" s="225"/>
      <c r="H350" s="228">
        <v>-10.41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AT350" s="234" t="s">
        <v>160</v>
      </c>
      <c r="AU350" s="234" t="s">
        <v>87</v>
      </c>
      <c r="AV350" s="12" t="s">
        <v>87</v>
      </c>
      <c r="AW350" s="12" t="s">
        <v>35</v>
      </c>
      <c r="AX350" s="12" t="s">
        <v>78</v>
      </c>
      <c r="AY350" s="234" t="s">
        <v>151</v>
      </c>
    </row>
    <row r="351" spans="2:51" s="12" customFormat="1" ht="12">
      <c r="B351" s="224"/>
      <c r="C351" s="225"/>
      <c r="D351" s="215" t="s">
        <v>160</v>
      </c>
      <c r="E351" s="226" t="s">
        <v>20</v>
      </c>
      <c r="F351" s="227" t="s">
        <v>489</v>
      </c>
      <c r="G351" s="225"/>
      <c r="H351" s="228">
        <v>134.0325</v>
      </c>
      <c r="I351" s="229"/>
      <c r="J351" s="225"/>
      <c r="K351" s="225"/>
      <c r="L351" s="230"/>
      <c r="M351" s="231"/>
      <c r="N351" s="232"/>
      <c r="O351" s="232"/>
      <c r="P351" s="232"/>
      <c r="Q351" s="232"/>
      <c r="R351" s="232"/>
      <c r="S351" s="232"/>
      <c r="T351" s="233"/>
      <c r="AT351" s="234" t="s">
        <v>160</v>
      </c>
      <c r="AU351" s="234" t="s">
        <v>87</v>
      </c>
      <c r="AV351" s="12" t="s">
        <v>87</v>
      </c>
      <c r="AW351" s="12" t="s">
        <v>35</v>
      </c>
      <c r="AX351" s="12" t="s">
        <v>78</v>
      </c>
      <c r="AY351" s="234" t="s">
        <v>151</v>
      </c>
    </row>
    <row r="352" spans="2:51" s="12" customFormat="1" ht="12">
      <c r="B352" s="224"/>
      <c r="C352" s="225"/>
      <c r="D352" s="215" t="s">
        <v>160</v>
      </c>
      <c r="E352" s="226" t="s">
        <v>20</v>
      </c>
      <c r="F352" s="227" t="s">
        <v>490</v>
      </c>
      <c r="G352" s="225"/>
      <c r="H352" s="228">
        <v>-15.35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AT352" s="234" t="s">
        <v>160</v>
      </c>
      <c r="AU352" s="234" t="s">
        <v>87</v>
      </c>
      <c r="AV352" s="12" t="s">
        <v>87</v>
      </c>
      <c r="AW352" s="12" t="s">
        <v>35</v>
      </c>
      <c r="AX352" s="12" t="s">
        <v>78</v>
      </c>
      <c r="AY352" s="234" t="s">
        <v>151</v>
      </c>
    </row>
    <row r="353" spans="2:51" s="12" customFormat="1" ht="12">
      <c r="B353" s="224"/>
      <c r="C353" s="225"/>
      <c r="D353" s="215" t="s">
        <v>160</v>
      </c>
      <c r="E353" s="226" t="s">
        <v>20</v>
      </c>
      <c r="F353" s="227" t="s">
        <v>491</v>
      </c>
      <c r="G353" s="225"/>
      <c r="H353" s="228">
        <v>181.95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160</v>
      </c>
      <c r="AU353" s="234" t="s">
        <v>87</v>
      </c>
      <c r="AV353" s="12" t="s">
        <v>87</v>
      </c>
      <c r="AW353" s="12" t="s">
        <v>35</v>
      </c>
      <c r="AX353" s="12" t="s">
        <v>78</v>
      </c>
      <c r="AY353" s="234" t="s">
        <v>151</v>
      </c>
    </row>
    <row r="354" spans="2:51" s="12" customFormat="1" ht="12">
      <c r="B354" s="224"/>
      <c r="C354" s="225"/>
      <c r="D354" s="215" t="s">
        <v>160</v>
      </c>
      <c r="E354" s="226" t="s">
        <v>20</v>
      </c>
      <c r="F354" s="227" t="s">
        <v>492</v>
      </c>
      <c r="G354" s="225"/>
      <c r="H354" s="228">
        <v>-11.01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AT354" s="234" t="s">
        <v>160</v>
      </c>
      <c r="AU354" s="234" t="s">
        <v>87</v>
      </c>
      <c r="AV354" s="12" t="s">
        <v>87</v>
      </c>
      <c r="AW354" s="12" t="s">
        <v>35</v>
      </c>
      <c r="AX354" s="12" t="s">
        <v>78</v>
      </c>
      <c r="AY354" s="234" t="s">
        <v>151</v>
      </c>
    </row>
    <row r="355" spans="2:51" s="12" customFormat="1" ht="12">
      <c r="B355" s="224"/>
      <c r="C355" s="225"/>
      <c r="D355" s="215" t="s">
        <v>160</v>
      </c>
      <c r="E355" s="226" t="s">
        <v>20</v>
      </c>
      <c r="F355" s="227" t="s">
        <v>493</v>
      </c>
      <c r="G355" s="225"/>
      <c r="H355" s="228">
        <v>146.7209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AT355" s="234" t="s">
        <v>160</v>
      </c>
      <c r="AU355" s="234" t="s">
        <v>87</v>
      </c>
      <c r="AV355" s="12" t="s">
        <v>87</v>
      </c>
      <c r="AW355" s="12" t="s">
        <v>35</v>
      </c>
      <c r="AX355" s="12" t="s">
        <v>78</v>
      </c>
      <c r="AY355" s="234" t="s">
        <v>151</v>
      </c>
    </row>
    <row r="356" spans="2:51" s="12" customFormat="1" ht="12">
      <c r="B356" s="224"/>
      <c r="C356" s="225"/>
      <c r="D356" s="215" t="s">
        <v>160</v>
      </c>
      <c r="E356" s="226" t="s">
        <v>20</v>
      </c>
      <c r="F356" s="227" t="s">
        <v>494</v>
      </c>
      <c r="G356" s="225"/>
      <c r="H356" s="228">
        <v>-11.445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AT356" s="234" t="s">
        <v>160</v>
      </c>
      <c r="AU356" s="234" t="s">
        <v>87</v>
      </c>
      <c r="AV356" s="12" t="s">
        <v>87</v>
      </c>
      <c r="AW356" s="12" t="s">
        <v>35</v>
      </c>
      <c r="AX356" s="12" t="s">
        <v>78</v>
      </c>
      <c r="AY356" s="234" t="s">
        <v>151</v>
      </c>
    </row>
    <row r="357" spans="2:51" s="12" customFormat="1" ht="12">
      <c r="B357" s="224"/>
      <c r="C357" s="225"/>
      <c r="D357" s="215" t="s">
        <v>160</v>
      </c>
      <c r="E357" s="226" t="s">
        <v>20</v>
      </c>
      <c r="F357" s="227" t="s">
        <v>495</v>
      </c>
      <c r="G357" s="225"/>
      <c r="H357" s="228">
        <v>27.15</v>
      </c>
      <c r="I357" s="229"/>
      <c r="J357" s="225"/>
      <c r="K357" s="225"/>
      <c r="L357" s="230"/>
      <c r="M357" s="231"/>
      <c r="N357" s="232"/>
      <c r="O357" s="232"/>
      <c r="P357" s="232"/>
      <c r="Q357" s="232"/>
      <c r="R357" s="232"/>
      <c r="S357" s="232"/>
      <c r="T357" s="233"/>
      <c r="AT357" s="234" t="s">
        <v>160</v>
      </c>
      <c r="AU357" s="234" t="s">
        <v>87</v>
      </c>
      <c r="AV357" s="12" t="s">
        <v>87</v>
      </c>
      <c r="AW357" s="12" t="s">
        <v>35</v>
      </c>
      <c r="AX357" s="12" t="s">
        <v>78</v>
      </c>
      <c r="AY357" s="234" t="s">
        <v>151</v>
      </c>
    </row>
    <row r="358" spans="2:51" s="12" customFormat="1" ht="12">
      <c r="B358" s="224"/>
      <c r="C358" s="225"/>
      <c r="D358" s="215" t="s">
        <v>160</v>
      </c>
      <c r="E358" s="226" t="s">
        <v>20</v>
      </c>
      <c r="F358" s="227" t="s">
        <v>496</v>
      </c>
      <c r="G358" s="225"/>
      <c r="H358" s="228">
        <v>32.793</v>
      </c>
      <c r="I358" s="229"/>
      <c r="J358" s="225"/>
      <c r="K358" s="225"/>
      <c r="L358" s="230"/>
      <c r="M358" s="231"/>
      <c r="N358" s="232"/>
      <c r="O358" s="232"/>
      <c r="P358" s="232"/>
      <c r="Q358" s="232"/>
      <c r="R358" s="232"/>
      <c r="S358" s="232"/>
      <c r="T358" s="233"/>
      <c r="AT358" s="234" t="s">
        <v>160</v>
      </c>
      <c r="AU358" s="234" t="s">
        <v>87</v>
      </c>
      <c r="AV358" s="12" t="s">
        <v>87</v>
      </c>
      <c r="AW358" s="12" t="s">
        <v>35</v>
      </c>
      <c r="AX358" s="12" t="s">
        <v>78</v>
      </c>
      <c r="AY358" s="234" t="s">
        <v>151</v>
      </c>
    </row>
    <row r="359" spans="2:51" s="12" customFormat="1" ht="12">
      <c r="B359" s="224"/>
      <c r="C359" s="225"/>
      <c r="D359" s="215" t="s">
        <v>160</v>
      </c>
      <c r="E359" s="226" t="s">
        <v>20</v>
      </c>
      <c r="F359" s="227" t="s">
        <v>497</v>
      </c>
      <c r="G359" s="225"/>
      <c r="H359" s="228">
        <v>87.2305</v>
      </c>
      <c r="I359" s="229"/>
      <c r="J359" s="225"/>
      <c r="K359" s="225"/>
      <c r="L359" s="230"/>
      <c r="M359" s="231"/>
      <c r="N359" s="232"/>
      <c r="O359" s="232"/>
      <c r="P359" s="232"/>
      <c r="Q359" s="232"/>
      <c r="R359" s="232"/>
      <c r="S359" s="232"/>
      <c r="T359" s="233"/>
      <c r="AT359" s="234" t="s">
        <v>160</v>
      </c>
      <c r="AU359" s="234" t="s">
        <v>87</v>
      </c>
      <c r="AV359" s="12" t="s">
        <v>87</v>
      </c>
      <c r="AW359" s="12" t="s">
        <v>35</v>
      </c>
      <c r="AX359" s="12" t="s">
        <v>78</v>
      </c>
      <c r="AY359" s="234" t="s">
        <v>151</v>
      </c>
    </row>
    <row r="360" spans="2:51" s="12" customFormat="1" ht="12">
      <c r="B360" s="224"/>
      <c r="C360" s="225"/>
      <c r="D360" s="215" t="s">
        <v>160</v>
      </c>
      <c r="E360" s="226" t="s">
        <v>20</v>
      </c>
      <c r="F360" s="227" t="s">
        <v>498</v>
      </c>
      <c r="G360" s="225"/>
      <c r="H360" s="228">
        <v>49.87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AT360" s="234" t="s">
        <v>160</v>
      </c>
      <c r="AU360" s="234" t="s">
        <v>87</v>
      </c>
      <c r="AV360" s="12" t="s">
        <v>87</v>
      </c>
      <c r="AW360" s="12" t="s">
        <v>35</v>
      </c>
      <c r="AX360" s="12" t="s">
        <v>78</v>
      </c>
      <c r="AY360" s="234" t="s">
        <v>151</v>
      </c>
    </row>
    <row r="361" spans="2:51" s="12" customFormat="1" ht="12">
      <c r="B361" s="224"/>
      <c r="C361" s="225"/>
      <c r="D361" s="215" t="s">
        <v>160</v>
      </c>
      <c r="E361" s="226" t="s">
        <v>20</v>
      </c>
      <c r="F361" s="227" t="s">
        <v>499</v>
      </c>
      <c r="G361" s="225"/>
      <c r="H361" s="228">
        <v>64.088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AT361" s="234" t="s">
        <v>160</v>
      </c>
      <c r="AU361" s="234" t="s">
        <v>87</v>
      </c>
      <c r="AV361" s="12" t="s">
        <v>87</v>
      </c>
      <c r="AW361" s="12" t="s">
        <v>35</v>
      </c>
      <c r="AX361" s="12" t="s">
        <v>78</v>
      </c>
      <c r="AY361" s="234" t="s">
        <v>151</v>
      </c>
    </row>
    <row r="362" spans="2:51" s="11" customFormat="1" ht="12">
      <c r="B362" s="213"/>
      <c r="C362" s="214"/>
      <c r="D362" s="215" t="s">
        <v>160</v>
      </c>
      <c r="E362" s="216" t="s">
        <v>20</v>
      </c>
      <c r="F362" s="217" t="s">
        <v>500</v>
      </c>
      <c r="G362" s="214"/>
      <c r="H362" s="216" t="s">
        <v>20</v>
      </c>
      <c r="I362" s="218"/>
      <c r="J362" s="214"/>
      <c r="K362" s="214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160</v>
      </c>
      <c r="AU362" s="223" t="s">
        <v>87</v>
      </c>
      <c r="AV362" s="11" t="s">
        <v>22</v>
      </c>
      <c r="AW362" s="11" t="s">
        <v>35</v>
      </c>
      <c r="AX362" s="11" t="s">
        <v>78</v>
      </c>
      <c r="AY362" s="223" t="s">
        <v>151</v>
      </c>
    </row>
    <row r="363" spans="2:51" s="11" customFormat="1" ht="12">
      <c r="B363" s="213"/>
      <c r="C363" s="214"/>
      <c r="D363" s="215" t="s">
        <v>160</v>
      </c>
      <c r="E363" s="216" t="s">
        <v>20</v>
      </c>
      <c r="F363" s="217" t="s">
        <v>327</v>
      </c>
      <c r="G363" s="214"/>
      <c r="H363" s="216" t="s">
        <v>20</v>
      </c>
      <c r="I363" s="218"/>
      <c r="J363" s="214"/>
      <c r="K363" s="214"/>
      <c r="L363" s="219"/>
      <c r="M363" s="220"/>
      <c r="N363" s="221"/>
      <c r="O363" s="221"/>
      <c r="P363" s="221"/>
      <c r="Q363" s="221"/>
      <c r="R363" s="221"/>
      <c r="S363" s="221"/>
      <c r="T363" s="222"/>
      <c r="AT363" s="223" t="s">
        <v>160</v>
      </c>
      <c r="AU363" s="223" t="s">
        <v>87</v>
      </c>
      <c r="AV363" s="11" t="s">
        <v>22</v>
      </c>
      <c r="AW363" s="11" t="s">
        <v>35</v>
      </c>
      <c r="AX363" s="11" t="s">
        <v>78</v>
      </c>
      <c r="AY363" s="223" t="s">
        <v>151</v>
      </c>
    </row>
    <row r="364" spans="2:51" s="12" customFormat="1" ht="12">
      <c r="B364" s="224"/>
      <c r="C364" s="225"/>
      <c r="D364" s="215" t="s">
        <v>160</v>
      </c>
      <c r="E364" s="226" t="s">
        <v>20</v>
      </c>
      <c r="F364" s="227" t="s">
        <v>501</v>
      </c>
      <c r="G364" s="225"/>
      <c r="H364" s="228">
        <v>-206.2764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AT364" s="234" t="s">
        <v>160</v>
      </c>
      <c r="AU364" s="234" t="s">
        <v>87</v>
      </c>
      <c r="AV364" s="12" t="s">
        <v>87</v>
      </c>
      <c r="AW364" s="12" t="s">
        <v>35</v>
      </c>
      <c r="AX364" s="12" t="s">
        <v>78</v>
      </c>
      <c r="AY364" s="234" t="s">
        <v>151</v>
      </c>
    </row>
    <row r="365" spans="2:51" s="12" customFormat="1" ht="12">
      <c r="B365" s="224"/>
      <c r="C365" s="225"/>
      <c r="D365" s="215" t="s">
        <v>160</v>
      </c>
      <c r="E365" s="226" t="s">
        <v>20</v>
      </c>
      <c r="F365" s="227" t="s">
        <v>502</v>
      </c>
      <c r="G365" s="225"/>
      <c r="H365" s="228">
        <v>-9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AT365" s="234" t="s">
        <v>160</v>
      </c>
      <c r="AU365" s="234" t="s">
        <v>87</v>
      </c>
      <c r="AV365" s="12" t="s">
        <v>87</v>
      </c>
      <c r="AW365" s="12" t="s">
        <v>35</v>
      </c>
      <c r="AX365" s="12" t="s">
        <v>78</v>
      </c>
      <c r="AY365" s="234" t="s">
        <v>151</v>
      </c>
    </row>
    <row r="366" spans="2:51" s="13" customFormat="1" ht="12">
      <c r="B366" s="235"/>
      <c r="C366" s="236"/>
      <c r="D366" s="215" t="s">
        <v>160</v>
      </c>
      <c r="E366" s="237" t="s">
        <v>20</v>
      </c>
      <c r="F366" s="238" t="s">
        <v>384</v>
      </c>
      <c r="G366" s="236"/>
      <c r="H366" s="239">
        <v>569.2285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AT366" s="245" t="s">
        <v>160</v>
      </c>
      <c r="AU366" s="245" t="s">
        <v>87</v>
      </c>
      <c r="AV366" s="13" t="s">
        <v>181</v>
      </c>
      <c r="AW366" s="13" t="s">
        <v>35</v>
      </c>
      <c r="AX366" s="13" t="s">
        <v>78</v>
      </c>
      <c r="AY366" s="245" t="s">
        <v>151</v>
      </c>
    </row>
    <row r="367" spans="2:51" s="14" customFormat="1" ht="12">
      <c r="B367" s="246"/>
      <c r="C367" s="247"/>
      <c r="D367" s="215" t="s">
        <v>160</v>
      </c>
      <c r="E367" s="248" t="s">
        <v>20</v>
      </c>
      <c r="F367" s="249" t="s">
        <v>204</v>
      </c>
      <c r="G367" s="247"/>
      <c r="H367" s="250">
        <v>569.2285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AT367" s="256" t="s">
        <v>160</v>
      </c>
      <c r="AU367" s="256" t="s">
        <v>87</v>
      </c>
      <c r="AV367" s="14" t="s">
        <v>158</v>
      </c>
      <c r="AW367" s="14" t="s">
        <v>35</v>
      </c>
      <c r="AX367" s="14" t="s">
        <v>22</v>
      </c>
      <c r="AY367" s="256" t="s">
        <v>151</v>
      </c>
    </row>
    <row r="368" spans="2:65" s="1" customFormat="1" ht="22.5" customHeight="1">
      <c r="B368" s="38"/>
      <c r="C368" s="201" t="s">
        <v>503</v>
      </c>
      <c r="D368" s="201" t="s">
        <v>153</v>
      </c>
      <c r="E368" s="202" t="s">
        <v>504</v>
      </c>
      <c r="F368" s="203" t="s">
        <v>505</v>
      </c>
      <c r="G368" s="204" t="s">
        <v>156</v>
      </c>
      <c r="H368" s="205">
        <v>354.582</v>
      </c>
      <c r="I368" s="206"/>
      <c r="J368" s="207">
        <f>ROUND(I368*H368,2)</f>
        <v>0</v>
      </c>
      <c r="K368" s="203" t="s">
        <v>157</v>
      </c>
      <c r="L368" s="43"/>
      <c r="M368" s="208" t="s">
        <v>20</v>
      </c>
      <c r="N368" s="209" t="s">
        <v>49</v>
      </c>
      <c r="O368" s="79"/>
      <c r="P368" s="210">
        <f>O368*H368</f>
        <v>0</v>
      </c>
      <c r="Q368" s="210">
        <v>0.01838</v>
      </c>
      <c r="R368" s="210">
        <f>Q368*H368</f>
        <v>6.51721716</v>
      </c>
      <c r="S368" s="210">
        <v>0</v>
      </c>
      <c r="T368" s="211">
        <f>S368*H368</f>
        <v>0</v>
      </c>
      <c r="AR368" s="17" t="s">
        <v>158</v>
      </c>
      <c r="AT368" s="17" t="s">
        <v>153</v>
      </c>
      <c r="AU368" s="17" t="s">
        <v>87</v>
      </c>
      <c r="AY368" s="17" t="s">
        <v>151</v>
      </c>
      <c r="BE368" s="212">
        <f>IF(N368="základní",J368,0)</f>
        <v>0</v>
      </c>
      <c r="BF368" s="212">
        <f>IF(N368="snížená",J368,0)</f>
        <v>0</v>
      </c>
      <c r="BG368" s="212">
        <f>IF(N368="zákl. přenesená",J368,0)</f>
        <v>0</v>
      </c>
      <c r="BH368" s="212">
        <f>IF(N368="sníž. přenesená",J368,0)</f>
        <v>0</v>
      </c>
      <c r="BI368" s="212">
        <f>IF(N368="nulová",J368,0)</f>
        <v>0</v>
      </c>
      <c r="BJ368" s="17" t="s">
        <v>22</v>
      </c>
      <c r="BK368" s="212">
        <f>ROUND(I368*H368,2)</f>
        <v>0</v>
      </c>
      <c r="BL368" s="17" t="s">
        <v>158</v>
      </c>
      <c r="BM368" s="17" t="s">
        <v>506</v>
      </c>
    </row>
    <row r="369" spans="2:51" s="11" customFormat="1" ht="12">
      <c r="B369" s="213"/>
      <c r="C369" s="214"/>
      <c r="D369" s="215" t="s">
        <v>160</v>
      </c>
      <c r="E369" s="216" t="s">
        <v>20</v>
      </c>
      <c r="F369" s="217" t="s">
        <v>507</v>
      </c>
      <c r="G369" s="214"/>
      <c r="H369" s="216" t="s">
        <v>20</v>
      </c>
      <c r="I369" s="218"/>
      <c r="J369" s="214"/>
      <c r="K369" s="214"/>
      <c r="L369" s="219"/>
      <c r="M369" s="220"/>
      <c r="N369" s="221"/>
      <c r="O369" s="221"/>
      <c r="P369" s="221"/>
      <c r="Q369" s="221"/>
      <c r="R369" s="221"/>
      <c r="S369" s="221"/>
      <c r="T369" s="222"/>
      <c r="AT369" s="223" t="s">
        <v>160</v>
      </c>
      <c r="AU369" s="223" t="s">
        <v>87</v>
      </c>
      <c r="AV369" s="11" t="s">
        <v>22</v>
      </c>
      <c r="AW369" s="11" t="s">
        <v>35</v>
      </c>
      <c r="AX369" s="11" t="s">
        <v>78</v>
      </c>
      <c r="AY369" s="223" t="s">
        <v>151</v>
      </c>
    </row>
    <row r="370" spans="2:51" s="11" customFormat="1" ht="12">
      <c r="B370" s="213"/>
      <c r="C370" s="214"/>
      <c r="D370" s="215" t="s">
        <v>160</v>
      </c>
      <c r="E370" s="216" t="s">
        <v>20</v>
      </c>
      <c r="F370" s="217" t="s">
        <v>326</v>
      </c>
      <c r="G370" s="214"/>
      <c r="H370" s="216" t="s">
        <v>20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160</v>
      </c>
      <c r="AU370" s="223" t="s">
        <v>87</v>
      </c>
      <c r="AV370" s="11" t="s">
        <v>22</v>
      </c>
      <c r="AW370" s="11" t="s">
        <v>35</v>
      </c>
      <c r="AX370" s="11" t="s">
        <v>78</v>
      </c>
      <c r="AY370" s="223" t="s">
        <v>151</v>
      </c>
    </row>
    <row r="371" spans="2:51" s="12" customFormat="1" ht="12">
      <c r="B371" s="224"/>
      <c r="C371" s="225"/>
      <c r="D371" s="215" t="s">
        <v>160</v>
      </c>
      <c r="E371" s="226" t="s">
        <v>20</v>
      </c>
      <c r="F371" s="227" t="s">
        <v>508</v>
      </c>
      <c r="G371" s="225"/>
      <c r="H371" s="228">
        <v>191.52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AT371" s="234" t="s">
        <v>160</v>
      </c>
      <c r="AU371" s="234" t="s">
        <v>87</v>
      </c>
      <c r="AV371" s="12" t="s">
        <v>87</v>
      </c>
      <c r="AW371" s="12" t="s">
        <v>35</v>
      </c>
      <c r="AX371" s="12" t="s">
        <v>78</v>
      </c>
      <c r="AY371" s="234" t="s">
        <v>151</v>
      </c>
    </row>
    <row r="372" spans="2:51" s="12" customFormat="1" ht="12">
      <c r="B372" s="224"/>
      <c r="C372" s="225"/>
      <c r="D372" s="215" t="s">
        <v>160</v>
      </c>
      <c r="E372" s="226" t="s">
        <v>20</v>
      </c>
      <c r="F372" s="227" t="s">
        <v>509</v>
      </c>
      <c r="G372" s="225"/>
      <c r="H372" s="228">
        <v>-20.31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AT372" s="234" t="s">
        <v>160</v>
      </c>
      <c r="AU372" s="234" t="s">
        <v>87</v>
      </c>
      <c r="AV372" s="12" t="s">
        <v>87</v>
      </c>
      <c r="AW372" s="12" t="s">
        <v>35</v>
      </c>
      <c r="AX372" s="12" t="s">
        <v>78</v>
      </c>
      <c r="AY372" s="234" t="s">
        <v>151</v>
      </c>
    </row>
    <row r="373" spans="2:51" s="12" customFormat="1" ht="12">
      <c r="B373" s="224"/>
      <c r="C373" s="225"/>
      <c r="D373" s="215" t="s">
        <v>160</v>
      </c>
      <c r="E373" s="226" t="s">
        <v>20</v>
      </c>
      <c r="F373" s="227" t="s">
        <v>510</v>
      </c>
      <c r="G373" s="225"/>
      <c r="H373" s="228">
        <v>95.3505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AT373" s="234" t="s">
        <v>160</v>
      </c>
      <c r="AU373" s="234" t="s">
        <v>87</v>
      </c>
      <c r="AV373" s="12" t="s">
        <v>87</v>
      </c>
      <c r="AW373" s="12" t="s">
        <v>35</v>
      </c>
      <c r="AX373" s="12" t="s">
        <v>78</v>
      </c>
      <c r="AY373" s="234" t="s">
        <v>151</v>
      </c>
    </row>
    <row r="374" spans="2:51" s="12" customFormat="1" ht="12">
      <c r="B374" s="224"/>
      <c r="C374" s="225"/>
      <c r="D374" s="215" t="s">
        <v>160</v>
      </c>
      <c r="E374" s="226" t="s">
        <v>20</v>
      </c>
      <c r="F374" s="227" t="s">
        <v>511</v>
      </c>
      <c r="G374" s="225"/>
      <c r="H374" s="228">
        <v>-8.64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AT374" s="234" t="s">
        <v>160</v>
      </c>
      <c r="AU374" s="234" t="s">
        <v>87</v>
      </c>
      <c r="AV374" s="12" t="s">
        <v>87</v>
      </c>
      <c r="AW374" s="12" t="s">
        <v>35</v>
      </c>
      <c r="AX374" s="12" t="s">
        <v>78</v>
      </c>
      <c r="AY374" s="234" t="s">
        <v>151</v>
      </c>
    </row>
    <row r="375" spans="2:51" s="12" customFormat="1" ht="12">
      <c r="B375" s="224"/>
      <c r="C375" s="225"/>
      <c r="D375" s="215" t="s">
        <v>160</v>
      </c>
      <c r="E375" s="226" t="s">
        <v>20</v>
      </c>
      <c r="F375" s="227" t="s">
        <v>512</v>
      </c>
      <c r="G375" s="225"/>
      <c r="H375" s="228">
        <v>63.252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AT375" s="234" t="s">
        <v>160</v>
      </c>
      <c r="AU375" s="234" t="s">
        <v>87</v>
      </c>
      <c r="AV375" s="12" t="s">
        <v>87</v>
      </c>
      <c r="AW375" s="12" t="s">
        <v>35</v>
      </c>
      <c r="AX375" s="12" t="s">
        <v>78</v>
      </c>
      <c r="AY375" s="234" t="s">
        <v>151</v>
      </c>
    </row>
    <row r="376" spans="2:51" s="12" customFormat="1" ht="12">
      <c r="B376" s="224"/>
      <c r="C376" s="225"/>
      <c r="D376" s="215" t="s">
        <v>160</v>
      </c>
      <c r="E376" s="226" t="s">
        <v>20</v>
      </c>
      <c r="F376" s="227" t="s">
        <v>513</v>
      </c>
      <c r="G376" s="225"/>
      <c r="H376" s="228">
        <v>-1.92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AT376" s="234" t="s">
        <v>160</v>
      </c>
      <c r="AU376" s="234" t="s">
        <v>87</v>
      </c>
      <c r="AV376" s="12" t="s">
        <v>87</v>
      </c>
      <c r="AW376" s="12" t="s">
        <v>35</v>
      </c>
      <c r="AX376" s="12" t="s">
        <v>78</v>
      </c>
      <c r="AY376" s="234" t="s">
        <v>151</v>
      </c>
    </row>
    <row r="377" spans="2:51" s="12" customFormat="1" ht="12">
      <c r="B377" s="224"/>
      <c r="C377" s="225"/>
      <c r="D377" s="215" t="s">
        <v>160</v>
      </c>
      <c r="E377" s="226" t="s">
        <v>20</v>
      </c>
      <c r="F377" s="227" t="s">
        <v>514</v>
      </c>
      <c r="G377" s="225"/>
      <c r="H377" s="228">
        <v>93.1455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AT377" s="234" t="s">
        <v>160</v>
      </c>
      <c r="AU377" s="234" t="s">
        <v>87</v>
      </c>
      <c r="AV377" s="12" t="s">
        <v>87</v>
      </c>
      <c r="AW377" s="12" t="s">
        <v>35</v>
      </c>
      <c r="AX377" s="12" t="s">
        <v>78</v>
      </c>
      <c r="AY377" s="234" t="s">
        <v>151</v>
      </c>
    </row>
    <row r="378" spans="2:51" s="12" customFormat="1" ht="12">
      <c r="B378" s="224"/>
      <c r="C378" s="225"/>
      <c r="D378" s="215" t="s">
        <v>160</v>
      </c>
      <c r="E378" s="226" t="s">
        <v>20</v>
      </c>
      <c r="F378" s="227" t="s">
        <v>511</v>
      </c>
      <c r="G378" s="225"/>
      <c r="H378" s="228">
        <v>-8.64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AT378" s="234" t="s">
        <v>160</v>
      </c>
      <c r="AU378" s="234" t="s">
        <v>87</v>
      </c>
      <c r="AV378" s="12" t="s">
        <v>87</v>
      </c>
      <c r="AW378" s="12" t="s">
        <v>35</v>
      </c>
      <c r="AX378" s="12" t="s">
        <v>78</v>
      </c>
      <c r="AY378" s="234" t="s">
        <v>151</v>
      </c>
    </row>
    <row r="379" spans="2:51" s="12" customFormat="1" ht="12">
      <c r="B379" s="224"/>
      <c r="C379" s="225"/>
      <c r="D379" s="215" t="s">
        <v>160</v>
      </c>
      <c r="E379" s="226" t="s">
        <v>20</v>
      </c>
      <c r="F379" s="227" t="s">
        <v>515</v>
      </c>
      <c r="G379" s="225"/>
      <c r="H379" s="228">
        <v>38.5245</v>
      </c>
      <c r="I379" s="229"/>
      <c r="J379" s="225"/>
      <c r="K379" s="225"/>
      <c r="L379" s="230"/>
      <c r="M379" s="231"/>
      <c r="N379" s="232"/>
      <c r="O379" s="232"/>
      <c r="P379" s="232"/>
      <c r="Q379" s="232"/>
      <c r="R379" s="232"/>
      <c r="S379" s="232"/>
      <c r="T379" s="233"/>
      <c r="AT379" s="234" t="s">
        <v>160</v>
      </c>
      <c r="AU379" s="234" t="s">
        <v>87</v>
      </c>
      <c r="AV379" s="12" t="s">
        <v>87</v>
      </c>
      <c r="AW379" s="12" t="s">
        <v>35</v>
      </c>
      <c r="AX379" s="12" t="s">
        <v>78</v>
      </c>
      <c r="AY379" s="234" t="s">
        <v>151</v>
      </c>
    </row>
    <row r="380" spans="2:51" s="12" customFormat="1" ht="12">
      <c r="B380" s="224"/>
      <c r="C380" s="225"/>
      <c r="D380" s="215" t="s">
        <v>160</v>
      </c>
      <c r="E380" s="226" t="s">
        <v>20</v>
      </c>
      <c r="F380" s="227" t="s">
        <v>516</v>
      </c>
      <c r="G380" s="225"/>
      <c r="H380" s="228">
        <v>-3.045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AT380" s="234" t="s">
        <v>160</v>
      </c>
      <c r="AU380" s="234" t="s">
        <v>87</v>
      </c>
      <c r="AV380" s="12" t="s">
        <v>87</v>
      </c>
      <c r="AW380" s="12" t="s">
        <v>35</v>
      </c>
      <c r="AX380" s="12" t="s">
        <v>78</v>
      </c>
      <c r="AY380" s="234" t="s">
        <v>151</v>
      </c>
    </row>
    <row r="381" spans="2:51" s="12" customFormat="1" ht="12">
      <c r="B381" s="224"/>
      <c r="C381" s="225"/>
      <c r="D381" s="215" t="s">
        <v>160</v>
      </c>
      <c r="E381" s="226" t="s">
        <v>20</v>
      </c>
      <c r="F381" s="227" t="s">
        <v>517</v>
      </c>
      <c r="G381" s="225"/>
      <c r="H381" s="228">
        <v>26.17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AT381" s="234" t="s">
        <v>160</v>
      </c>
      <c r="AU381" s="234" t="s">
        <v>87</v>
      </c>
      <c r="AV381" s="12" t="s">
        <v>87</v>
      </c>
      <c r="AW381" s="12" t="s">
        <v>35</v>
      </c>
      <c r="AX381" s="12" t="s">
        <v>78</v>
      </c>
      <c r="AY381" s="234" t="s">
        <v>151</v>
      </c>
    </row>
    <row r="382" spans="2:51" s="12" customFormat="1" ht="12">
      <c r="B382" s="224"/>
      <c r="C382" s="225"/>
      <c r="D382" s="215" t="s">
        <v>160</v>
      </c>
      <c r="E382" s="226" t="s">
        <v>20</v>
      </c>
      <c r="F382" s="227" t="s">
        <v>518</v>
      </c>
      <c r="G382" s="225"/>
      <c r="H382" s="228">
        <v>11.402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160</v>
      </c>
      <c r="AU382" s="234" t="s">
        <v>87</v>
      </c>
      <c r="AV382" s="12" t="s">
        <v>87</v>
      </c>
      <c r="AW382" s="12" t="s">
        <v>35</v>
      </c>
      <c r="AX382" s="12" t="s">
        <v>78</v>
      </c>
      <c r="AY382" s="234" t="s">
        <v>151</v>
      </c>
    </row>
    <row r="383" spans="2:51" s="12" customFormat="1" ht="12">
      <c r="B383" s="224"/>
      <c r="C383" s="225"/>
      <c r="D383" s="215" t="s">
        <v>160</v>
      </c>
      <c r="E383" s="226" t="s">
        <v>20</v>
      </c>
      <c r="F383" s="227" t="s">
        <v>519</v>
      </c>
      <c r="G383" s="225"/>
      <c r="H383" s="228">
        <v>25.515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AT383" s="234" t="s">
        <v>160</v>
      </c>
      <c r="AU383" s="234" t="s">
        <v>87</v>
      </c>
      <c r="AV383" s="12" t="s">
        <v>87</v>
      </c>
      <c r="AW383" s="12" t="s">
        <v>35</v>
      </c>
      <c r="AX383" s="12" t="s">
        <v>78</v>
      </c>
      <c r="AY383" s="234" t="s">
        <v>151</v>
      </c>
    </row>
    <row r="384" spans="2:51" s="12" customFormat="1" ht="12">
      <c r="B384" s="224"/>
      <c r="C384" s="225"/>
      <c r="D384" s="215" t="s">
        <v>160</v>
      </c>
      <c r="E384" s="226" t="s">
        <v>20</v>
      </c>
      <c r="F384" s="227" t="s">
        <v>520</v>
      </c>
      <c r="G384" s="225"/>
      <c r="H384" s="228">
        <v>-2.926</v>
      </c>
      <c r="I384" s="229"/>
      <c r="J384" s="225"/>
      <c r="K384" s="225"/>
      <c r="L384" s="230"/>
      <c r="M384" s="231"/>
      <c r="N384" s="232"/>
      <c r="O384" s="232"/>
      <c r="P384" s="232"/>
      <c r="Q384" s="232"/>
      <c r="R384" s="232"/>
      <c r="S384" s="232"/>
      <c r="T384" s="233"/>
      <c r="AT384" s="234" t="s">
        <v>160</v>
      </c>
      <c r="AU384" s="234" t="s">
        <v>87</v>
      </c>
      <c r="AV384" s="12" t="s">
        <v>87</v>
      </c>
      <c r="AW384" s="12" t="s">
        <v>35</v>
      </c>
      <c r="AX384" s="12" t="s">
        <v>78</v>
      </c>
      <c r="AY384" s="234" t="s">
        <v>151</v>
      </c>
    </row>
    <row r="385" spans="2:51" s="12" customFormat="1" ht="12">
      <c r="B385" s="224"/>
      <c r="C385" s="225"/>
      <c r="D385" s="215" t="s">
        <v>160</v>
      </c>
      <c r="E385" s="226" t="s">
        <v>20</v>
      </c>
      <c r="F385" s="227" t="s">
        <v>521</v>
      </c>
      <c r="G385" s="225"/>
      <c r="H385" s="228">
        <v>27.405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AT385" s="234" t="s">
        <v>160</v>
      </c>
      <c r="AU385" s="234" t="s">
        <v>87</v>
      </c>
      <c r="AV385" s="12" t="s">
        <v>87</v>
      </c>
      <c r="AW385" s="12" t="s">
        <v>35</v>
      </c>
      <c r="AX385" s="12" t="s">
        <v>78</v>
      </c>
      <c r="AY385" s="234" t="s">
        <v>151</v>
      </c>
    </row>
    <row r="386" spans="2:51" s="12" customFormat="1" ht="12">
      <c r="B386" s="224"/>
      <c r="C386" s="225"/>
      <c r="D386" s="215" t="s">
        <v>160</v>
      </c>
      <c r="E386" s="226" t="s">
        <v>20</v>
      </c>
      <c r="F386" s="227" t="s">
        <v>522</v>
      </c>
      <c r="G386" s="225"/>
      <c r="H386" s="228">
        <v>-1.576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AT386" s="234" t="s">
        <v>160</v>
      </c>
      <c r="AU386" s="234" t="s">
        <v>87</v>
      </c>
      <c r="AV386" s="12" t="s">
        <v>87</v>
      </c>
      <c r="AW386" s="12" t="s">
        <v>35</v>
      </c>
      <c r="AX386" s="12" t="s">
        <v>78</v>
      </c>
      <c r="AY386" s="234" t="s">
        <v>151</v>
      </c>
    </row>
    <row r="387" spans="2:51" s="12" customFormat="1" ht="12">
      <c r="B387" s="224"/>
      <c r="C387" s="225"/>
      <c r="D387" s="215" t="s">
        <v>160</v>
      </c>
      <c r="E387" s="226" t="s">
        <v>20</v>
      </c>
      <c r="F387" s="227" t="s">
        <v>523</v>
      </c>
      <c r="G387" s="225"/>
      <c r="H387" s="228">
        <v>40.95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AT387" s="234" t="s">
        <v>160</v>
      </c>
      <c r="AU387" s="234" t="s">
        <v>87</v>
      </c>
      <c r="AV387" s="12" t="s">
        <v>87</v>
      </c>
      <c r="AW387" s="12" t="s">
        <v>35</v>
      </c>
      <c r="AX387" s="12" t="s">
        <v>78</v>
      </c>
      <c r="AY387" s="234" t="s">
        <v>151</v>
      </c>
    </row>
    <row r="388" spans="2:51" s="12" customFormat="1" ht="12">
      <c r="B388" s="224"/>
      <c r="C388" s="225"/>
      <c r="D388" s="215" t="s">
        <v>160</v>
      </c>
      <c r="E388" s="226" t="s">
        <v>20</v>
      </c>
      <c r="F388" s="227" t="s">
        <v>524</v>
      </c>
      <c r="G388" s="225"/>
      <c r="H388" s="228">
        <v>-6.078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AT388" s="234" t="s">
        <v>160</v>
      </c>
      <c r="AU388" s="234" t="s">
        <v>87</v>
      </c>
      <c r="AV388" s="12" t="s">
        <v>87</v>
      </c>
      <c r="AW388" s="12" t="s">
        <v>35</v>
      </c>
      <c r="AX388" s="12" t="s">
        <v>78</v>
      </c>
      <c r="AY388" s="234" t="s">
        <v>151</v>
      </c>
    </row>
    <row r="389" spans="2:51" s="12" customFormat="1" ht="12">
      <c r="B389" s="224"/>
      <c r="C389" s="225"/>
      <c r="D389" s="215" t="s">
        <v>160</v>
      </c>
      <c r="E389" s="226" t="s">
        <v>20</v>
      </c>
      <c r="F389" s="227" t="s">
        <v>525</v>
      </c>
      <c r="G389" s="225"/>
      <c r="H389" s="228">
        <v>46.998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AT389" s="234" t="s">
        <v>160</v>
      </c>
      <c r="AU389" s="234" t="s">
        <v>87</v>
      </c>
      <c r="AV389" s="12" t="s">
        <v>87</v>
      </c>
      <c r="AW389" s="12" t="s">
        <v>35</v>
      </c>
      <c r="AX389" s="12" t="s">
        <v>78</v>
      </c>
      <c r="AY389" s="234" t="s">
        <v>151</v>
      </c>
    </row>
    <row r="390" spans="2:51" s="12" customFormat="1" ht="12">
      <c r="B390" s="224"/>
      <c r="C390" s="225"/>
      <c r="D390" s="215" t="s">
        <v>160</v>
      </c>
      <c r="E390" s="226" t="s">
        <v>20</v>
      </c>
      <c r="F390" s="227" t="s">
        <v>526</v>
      </c>
      <c r="G390" s="225"/>
      <c r="H390" s="228">
        <v>-2.493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AT390" s="234" t="s">
        <v>160</v>
      </c>
      <c r="AU390" s="234" t="s">
        <v>87</v>
      </c>
      <c r="AV390" s="12" t="s">
        <v>87</v>
      </c>
      <c r="AW390" s="12" t="s">
        <v>35</v>
      </c>
      <c r="AX390" s="12" t="s">
        <v>78</v>
      </c>
      <c r="AY390" s="234" t="s">
        <v>151</v>
      </c>
    </row>
    <row r="391" spans="2:51" s="13" customFormat="1" ht="12">
      <c r="B391" s="235"/>
      <c r="C391" s="236"/>
      <c r="D391" s="215" t="s">
        <v>160</v>
      </c>
      <c r="E391" s="237" t="s">
        <v>20</v>
      </c>
      <c r="F391" s="238" t="s">
        <v>384</v>
      </c>
      <c r="G391" s="236"/>
      <c r="H391" s="239">
        <v>604.6045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160</v>
      </c>
      <c r="AU391" s="245" t="s">
        <v>87</v>
      </c>
      <c r="AV391" s="13" t="s">
        <v>181</v>
      </c>
      <c r="AW391" s="13" t="s">
        <v>35</v>
      </c>
      <c r="AX391" s="13" t="s">
        <v>78</v>
      </c>
      <c r="AY391" s="245" t="s">
        <v>151</v>
      </c>
    </row>
    <row r="392" spans="2:51" s="11" customFormat="1" ht="12">
      <c r="B392" s="213"/>
      <c r="C392" s="214"/>
      <c r="D392" s="215" t="s">
        <v>160</v>
      </c>
      <c r="E392" s="216" t="s">
        <v>20</v>
      </c>
      <c r="F392" s="217" t="s">
        <v>527</v>
      </c>
      <c r="G392" s="214"/>
      <c r="H392" s="216" t="s">
        <v>20</v>
      </c>
      <c r="I392" s="218"/>
      <c r="J392" s="214"/>
      <c r="K392" s="214"/>
      <c r="L392" s="219"/>
      <c r="M392" s="220"/>
      <c r="N392" s="221"/>
      <c r="O392" s="221"/>
      <c r="P392" s="221"/>
      <c r="Q392" s="221"/>
      <c r="R392" s="221"/>
      <c r="S392" s="221"/>
      <c r="T392" s="222"/>
      <c r="AT392" s="223" t="s">
        <v>160</v>
      </c>
      <c r="AU392" s="223" t="s">
        <v>87</v>
      </c>
      <c r="AV392" s="11" t="s">
        <v>22</v>
      </c>
      <c r="AW392" s="11" t="s">
        <v>35</v>
      </c>
      <c r="AX392" s="11" t="s">
        <v>78</v>
      </c>
      <c r="AY392" s="223" t="s">
        <v>151</v>
      </c>
    </row>
    <row r="393" spans="2:51" s="12" customFormat="1" ht="12">
      <c r="B393" s="224"/>
      <c r="C393" s="225"/>
      <c r="D393" s="215" t="s">
        <v>160</v>
      </c>
      <c r="E393" s="226" t="s">
        <v>20</v>
      </c>
      <c r="F393" s="227" t="s">
        <v>528</v>
      </c>
      <c r="G393" s="225"/>
      <c r="H393" s="228">
        <v>-250.023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AT393" s="234" t="s">
        <v>160</v>
      </c>
      <c r="AU393" s="234" t="s">
        <v>87</v>
      </c>
      <c r="AV393" s="12" t="s">
        <v>87</v>
      </c>
      <c r="AW393" s="12" t="s">
        <v>35</v>
      </c>
      <c r="AX393" s="12" t="s">
        <v>78</v>
      </c>
      <c r="AY393" s="234" t="s">
        <v>151</v>
      </c>
    </row>
    <row r="394" spans="2:51" s="13" customFormat="1" ht="12">
      <c r="B394" s="235"/>
      <c r="C394" s="236"/>
      <c r="D394" s="215" t="s">
        <v>160</v>
      </c>
      <c r="E394" s="237" t="s">
        <v>20</v>
      </c>
      <c r="F394" s="238" t="s">
        <v>384</v>
      </c>
      <c r="G394" s="236"/>
      <c r="H394" s="239">
        <v>-250.023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160</v>
      </c>
      <c r="AU394" s="245" t="s">
        <v>87</v>
      </c>
      <c r="AV394" s="13" t="s">
        <v>181</v>
      </c>
      <c r="AW394" s="13" t="s">
        <v>35</v>
      </c>
      <c r="AX394" s="13" t="s">
        <v>78</v>
      </c>
      <c r="AY394" s="245" t="s">
        <v>151</v>
      </c>
    </row>
    <row r="395" spans="2:51" s="14" customFormat="1" ht="12">
      <c r="B395" s="246"/>
      <c r="C395" s="247"/>
      <c r="D395" s="215" t="s">
        <v>160</v>
      </c>
      <c r="E395" s="248" t="s">
        <v>20</v>
      </c>
      <c r="F395" s="249" t="s">
        <v>204</v>
      </c>
      <c r="G395" s="247"/>
      <c r="H395" s="250">
        <v>354.5815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AT395" s="256" t="s">
        <v>160</v>
      </c>
      <c r="AU395" s="256" t="s">
        <v>87</v>
      </c>
      <c r="AV395" s="14" t="s">
        <v>158</v>
      </c>
      <c r="AW395" s="14" t="s">
        <v>35</v>
      </c>
      <c r="AX395" s="14" t="s">
        <v>22</v>
      </c>
      <c r="AY395" s="256" t="s">
        <v>151</v>
      </c>
    </row>
    <row r="396" spans="2:65" s="1" customFormat="1" ht="22.5" customHeight="1">
      <c r="B396" s="38"/>
      <c r="C396" s="201" t="s">
        <v>529</v>
      </c>
      <c r="D396" s="201" t="s">
        <v>153</v>
      </c>
      <c r="E396" s="202" t="s">
        <v>530</v>
      </c>
      <c r="F396" s="203" t="s">
        <v>531</v>
      </c>
      <c r="G396" s="204" t="s">
        <v>156</v>
      </c>
      <c r="H396" s="205">
        <v>709.164</v>
      </c>
      <c r="I396" s="206"/>
      <c r="J396" s="207">
        <f>ROUND(I396*H396,2)</f>
        <v>0</v>
      </c>
      <c r="K396" s="203" t="s">
        <v>157</v>
      </c>
      <c r="L396" s="43"/>
      <c r="M396" s="208" t="s">
        <v>20</v>
      </c>
      <c r="N396" s="209" t="s">
        <v>49</v>
      </c>
      <c r="O396" s="79"/>
      <c r="P396" s="210">
        <f>O396*H396</f>
        <v>0</v>
      </c>
      <c r="Q396" s="210">
        <v>0.0079</v>
      </c>
      <c r="R396" s="210">
        <f>Q396*H396</f>
        <v>5.6023956</v>
      </c>
      <c r="S396" s="210">
        <v>0</v>
      </c>
      <c r="T396" s="211">
        <f>S396*H396</f>
        <v>0</v>
      </c>
      <c r="AR396" s="17" t="s">
        <v>158</v>
      </c>
      <c r="AT396" s="17" t="s">
        <v>153</v>
      </c>
      <c r="AU396" s="17" t="s">
        <v>87</v>
      </c>
      <c r="AY396" s="17" t="s">
        <v>151</v>
      </c>
      <c r="BE396" s="212">
        <f>IF(N396="základní",J396,0)</f>
        <v>0</v>
      </c>
      <c r="BF396" s="212">
        <f>IF(N396="snížená",J396,0)</f>
        <v>0</v>
      </c>
      <c r="BG396" s="212">
        <f>IF(N396="zákl. přenesená",J396,0)</f>
        <v>0</v>
      </c>
      <c r="BH396" s="212">
        <f>IF(N396="sníž. přenesená",J396,0)</f>
        <v>0</v>
      </c>
      <c r="BI396" s="212">
        <f>IF(N396="nulová",J396,0)</f>
        <v>0</v>
      </c>
      <c r="BJ396" s="17" t="s">
        <v>22</v>
      </c>
      <c r="BK396" s="212">
        <f>ROUND(I396*H396,2)</f>
        <v>0</v>
      </c>
      <c r="BL396" s="17" t="s">
        <v>158</v>
      </c>
      <c r="BM396" s="17" t="s">
        <v>532</v>
      </c>
    </row>
    <row r="397" spans="2:51" s="12" customFormat="1" ht="12">
      <c r="B397" s="224"/>
      <c r="C397" s="225"/>
      <c r="D397" s="215" t="s">
        <v>160</v>
      </c>
      <c r="E397" s="225"/>
      <c r="F397" s="227" t="s">
        <v>533</v>
      </c>
      <c r="G397" s="225"/>
      <c r="H397" s="228">
        <v>709.164</v>
      </c>
      <c r="I397" s="229"/>
      <c r="J397" s="225"/>
      <c r="K397" s="225"/>
      <c r="L397" s="230"/>
      <c r="M397" s="231"/>
      <c r="N397" s="232"/>
      <c r="O397" s="232"/>
      <c r="P397" s="232"/>
      <c r="Q397" s="232"/>
      <c r="R397" s="232"/>
      <c r="S397" s="232"/>
      <c r="T397" s="233"/>
      <c r="AT397" s="234" t="s">
        <v>160</v>
      </c>
      <c r="AU397" s="234" t="s">
        <v>87</v>
      </c>
      <c r="AV397" s="12" t="s">
        <v>87</v>
      </c>
      <c r="AW397" s="12" t="s">
        <v>4</v>
      </c>
      <c r="AX397" s="12" t="s">
        <v>22</v>
      </c>
      <c r="AY397" s="234" t="s">
        <v>151</v>
      </c>
    </row>
    <row r="398" spans="2:65" s="1" customFormat="1" ht="16.5" customHeight="1">
      <c r="B398" s="38"/>
      <c r="C398" s="201" t="s">
        <v>534</v>
      </c>
      <c r="D398" s="201" t="s">
        <v>153</v>
      </c>
      <c r="E398" s="202" t="s">
        <v>535</v>
      </c>
      <c r="F398" s="203" t="s">
        <v>536</v>
      </c>
      <c r="G398" s="204" t="s">
        <v>156</v>
      </c>
      <c r="H398" s="205">
        <v>52.414</v>
      </c>
      <c r="I398" s="206"/>
      <c r="J398" s="207">
        <f>ROUND(I398*H398,2)</f>
        <v>0</v>
      </c>
      <c r="K398" s="203" t="s">
        <v>157</v>
      </c>
      <c r="L398" s="43"/>
      <c r="M398" s="208" t="s">
        <v>20</v>
      </c>
      <c r="N398" s="209" t="s">
        <v>49</v>
      </c>
      <c r="O398" s="79"/>
      <c r="P398" s="210">
        <f>O398*H398</f>
        <v>0</v>
      </c>
      <c r="Q398" s="210">
        <v>0.03358</v>
      </c>
      <c r="R398" s="210">
        <f>Q398*H398</f>
        <v>1.76006212</v>
      </c>
      <c r="S398" s="210">
        <v>0</v>
      </c>
      <c r="T398" s="211">
        <f>S398*H398</f>
        <v>0</v>
      </c>
      <c r="AR398" s="17" t="s">
        <v>158</v>
      </c>
      <c r="AT398" s="17" t="s">
        <v>153</v>
      </c>
      <c r="AU398" s="17" t="s">
        <v>87</v>
      </c>
      <c r="AY398" s="17" t="s">
        <v>151</v>
      </c>
      <c r="BE398" s="212">
        <f>IF(N398="základní",J398,0)</f>
        <v>0</v>
      </c>
      <c r="BF398" s="212">
        <f>IF(N398="snížená",J398,0)</f>
        <v>0</v>
      </c>
      <c r="BG398" s="212">
        <f>IF(N398="zákl. přenesená",J398,0)</f>
        <v>0</v>
      </c>
      <c r="BH398" s="212">
        <f>IF(N398="sníž. přenesená",J398,0)</f>
        <v>0</v>
      </c>
      <c r="BI398" s="212">
        <f>IF(N398="nulová",J398,0)</f>
        <v>0</v>
      </c>
      <c r="BJ398" s="17" t="s">
        <v>22</v>
      </c>
      <c r="BK398" s="212">
        <f>ROUND(I398*H398,2)</f>
        <v>0</v>
      </c>
      <c r="BL398" s="17" t="s">
        <v>158</v>
      </c>
      <c r="BM398" s="17" t="s">
        <v>537</v>
      </c>
    </row>
    <row r="399" spans="2:51" s="11" customFormat="1" ht="12">
      <c r="B399" s="213"/>
      <c r="C399" s="214"/>
      <c r="D399" s="215" t="s">
        <v>160</v>
      </c>
      <c r="E399" s="216" t="s">
        <v>20</v>
      </c>
      <c r="F399" s="217" t="s">
        <v>538</v>
      </c>
      <c r="G399" s="214"/>
      <c r="H399" s="216" t="s">
        <v>20</v>
      </c>
      <c r="I399" s="218"/>
      <c r="J399" s="214"/>
      <c r="K399" s="214"/>
      <c r="L399" s="219"/>
      <c r="M399" s="220"/>
      <c r="N399" s="221"/>
      <c r="O399" s="221"/>
      <c r="P399" s="221"/>
      <c r="Q399" s="221"/>
      <c r="R399" s="221"/>
      <c r="S399" s="221"/>
      <c r="T399" s="222"/>
      <c r="AT399" s="223" t="s">
        <v>160</v>
      </c>
      <c r="AU399" s="223" t="s">
        <v>87</v>
      </c>
      <c r="AV399" s="11" t="s">
        <v>22</v>
      </c>
      <c r="AW399" s="11" t="s">
        <v>35</v>
      </c>
      <c r="AX399" s="11" t="s">
        <v>78</v>
      </c>
      <c r="AY399" s="223" t="s">
        <v>151</v>
      </c>
    </row>
    <row r="400" spans="2:51" s="12" customFormat="1" ht="12">
      <c r="B400" s="224"/>
      <c r="C400" s="225"/>
      <c r="D400" s="215" t="s">
        <v>160</v>
      </c>
      <c r="E400" s="226" t="s">
        <v>20</v>
      </c>
      <c r="F400" s="227" t="s">
        <v>539</v>
      </c>
      <c r="G400" s="225"/>
      <c r="H400" s="228">
        <v>52.4138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AT400" s="234" t="s">
        <v>160</v>
      </c>
      <c r="AU400" s="234" t="s">
        <v>87</v>
      </c>
      <c r="AV400" s="12" t="s">
        <v>87</v>
      </c>
      <c r="AW400" s="12" t="s">
        <v>35</v>
      </c>
      <c r="AX400" s="12" t="s">
        <v>22</v>
      </c>
      <c r="AY400" s="234" t="s">
        <v>151</v>
      </c>
    </row>
    <row r="401" spans="2:65" s="1" customFormat="1" ht="16.5" customHeight="1">
      <c r="B401" s="38"/>
      <c r="C401" s="201" t="s">
        <v>540</v>
      </c>
      <c r="D401" s="201" t="s">
        <v>153</v>
      </c>
      <c r="E401" s="202" t="s">
        <v>541</v>
      </c>
      <c r="F401" s="203" t="s">
        <v>542</v>
      </c>
      <c r="G401" s="204" t="s">
        <v>156</v>
      </c>
      <c r="H401" s="205">
        <v>40.18</v>
      </c>
      <c r="I401" s="206"/>
      <c r="J401" s="207">
        <f>ROUND(I401*H401,2)</f>
        <v>0</v>
      </c>
      <c r="K401" s="203" t="s">
        <v>157</v>
      </c>
      <c r="L401" s="43"/>
      <c r="M401" s="208" t="s">
        <v>20</v>
      </c>
      <c r="N401" s="209" t="s">
        <v>49</v>
      </c>
      <c r="O401" s="79"/>
      <c r="P401" s="210">
        <f>O401*H401</f>
        <v>0</v>
      </c>
      <c r="Q401" s="210">
        <v>0.00438</v>
      </c>
      <c r="R401" s="210">
        <f>Q401*H401</f>
        <v>0.17598840000000002</v>
      </c>
      <c r="S401" s="210">
        <v>0</v>
      </c>
      <c r="T401" s="211">
        <f>S401*H401</f>
        <v>0</v>
      </c>
      <c r="AR401" s="17" t="s">
        <v>158</v>
      </c>
      <c r="AT401" s="17" t="s">
        <v>153</v>
      </c>
      <c r="AU401" s="17" t="s">
        <v>87</v>
      </c>
      <c r="AY401" s="17" t="s">
        <v>151</v>
      </c>
      <c r="BE401" s="212">
        <f>IF(N401="základní",J401,0)</f>
        <v>0</v>
      </c>
      <c r="BF401" s="212">
        <f>IF(N401="snížená",J401,0)</f>
        <v>0</v>
      </c>
      <c r="BG401" s="212">
        <f>IF(N401="zákl. přenesená",J401,0)</f>
        <v>0</v>
      </c>
      <c r="BH401" s="212">
        <f>IF(N401="sníž. přenesená",J401,0)</f>
        <v>0</v>
      </c>
      <c r="BI401" s="212">
        <f>IF(N401="nulová",J401,0)</f>
        <v>0</v>
      </c>
      <c r="BJ401" s="17" t="s">
        <v>22</v>
      </c>
      <c r="BK401" s="212">
        <f>ROUND(I401*H401,2)</f>
        <v>0</v>
      </c>
      <c r="BL401" s="17" t="s">
        <v>158</v>
      </c>
      <c r="BM401" s="17" t="s">
        <v>543</v>
      </c>
    </row>
    <row r="402" spans="2:51" s="11" customFormat="1" ht="12">
      <c r="B402" s="213"/>
      <c r="C402" s="214"/>
      <c r="D402" s="215" t="s">
        <v>160</v>
      </c>
      <c r="E402" s="216" t="s">
        <v>20</v>
      </c>
      <c r="F402" s="217" t="s">
        <v>544</v>
      </c>
      <c r="G402" s="214"/>
      <c r="H402" s="216" t="s">
        <v>20</v>
      </c>
      <c r="I402" s="218"/>
      <c r="J402" s="214"/>
      <c r="K402" s="214"/>
      <c r="L402" s="219"/>
      <c r="M402" s="220"/>
      <c r="N402" s="221"/>
      <c r="O402" s="221"/>
      <c r="P402" s="221"/>
      <c r="Q402" s="221"/>
      <c r="R402" s="221"/>
      <c r="S402" s="221"/>
      <c r="T402" s="222"/>
      <c r="AT402" s="223" t="s">
        <v>160</v>
      </c>
      <c r="AU402" s="223" t="s">
        <v>87</v>
      </c>
      <c r="AV402" s="11" t="s">
        <v>22</v>
      </c>
      <c r="AW402" s="11" t="s">
        <v>35</v>
      </c>
      <c r="AX402" s="11" t="s">
        <v>78</v>
      </c>
      <c r="AY402" s="223" t="s">
        <v>151</v>
      </c>
    </row>
    <row r="403" spans="2:51" s="11" customFormat="1" ht="12">
      <c r="B403" s="213"/>
      <c r="C403" s="214"/>
      <c r="D403" s="215" t="s">
        <v>160</v>
      </c>
      <c r="E403" s="216" t="s">
        <v>20</v>
      </c>
      <c r="F403" s="217" t="s">
        <v>326</v>
      </c>
      <c r="G403" s="214"/>
      <c r="H403" s="216" t="s">
        <v>20</v>
      </c>
      <c r="I403" s="218"/>
      <c r="J403" s="214"/>
      <c r="K403" s="214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160</v>
      </c>
      <c r="AU403" s="223" t="s">
        <v>87</v>
      </c>
      <c r="AV403" s="11" t="s">
        <v>22</v>
      </c>
      <c r="AW403" s="11" t="s">
        <v>35</v>
      </c>
      <c r="AX403" s="11" t="s">
        <v>78</v>
      </c>
      <c r="AY403" s="223" t="s">
        <v>151</v>
      </c>
    </row>
    <row r="404" spans="2:51" s="12" customFormat="1" ht="12">
      <c r="B404" s="224"/>
      <c r="C404" s="225"/>
      <c r="D404" s="215" t="s">
        <v>160</v>
      </c>
      <c r="E404" s="226" t="s">
        <v>20</v>
      </c>
      <c r="F404" s="227" t="s">
        <v>545</v>
      </c>
      <c r="G404" s="225"/>
      <c r="H404" s="228">
        <v>14.28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AT404" s="234" t="s">
        <v>160</v>
      </c>
      <c r="AU404" s="234" t="s">
        <v>87</v>
      </c>
      <c r="AV404" s="12" t="s">
        <v>87</v>
      </c>
      <c r="AW404" s="12" t="s">
        <v>35</v>
      </c>
      <c r="AX404" s="12" t="s">
        <v>78</v>
      </c>
      <c r="AY404" s="234" t="s">
        <v>151</v>
      </c>
    </row>
    <row r="405" spans="2:51" s="12" customFormat="1" ht="12">
      <c r="B405" s="224"/>
      <c r="C405" s="225"/>
      <c r="D405" s="215" t="s">
        <v>160</v>
      </c>
      <c r="E405" s="226" t="s">
        <v>20</v>
      </c>
      <c r="F405" s="227" t="s">
        <v>546</v>
      </c>
      <c r="G405" s="225"/>
      <c r="H405" s="228">
        <v>7.6</v>
      </c>
      <c r="I405" s="229"/>
      <c r="J405" s="225"/>
      <c r="K405" s="225"/>
      <c r="L405" s="230"/>
      <c r="M405" s="231"/>
      <c r="N405" s="232"/>
      <c r="O405" s="232"/>
      <c r="P405" s="232"/>
      <c r="Q405" s="232"/>
      <c r="R405" s="232"/>
      <c r="S405" s="232"/>
      <c r="T405" s="233"/>
      <c r="AT405" s="234" t="s">
        <v>160</v>
      </c>
      <c r="AU405" s="234" t="s">
        <v>87</v>
      </c>
      <c r="AV405" s="12" t="s">
        <v>87</v>
      </c>
      <c r="AW405" s="12" t="s">
        <v>35</v>
      </c>
      <c r="AX405" s="12" t="s">
        <v>78</v>
      </c>
      <c r="AY405" s="234" t="s">
        <v>151</v>
      </c>
    </row>
    <row r="406" spans="2:51" s="12" customFormat="1" ht="12">
      <c r="B406" s="224"/>
      <c r="C406" s="225"/>
      <c r="D406" s="215" t="s">
        <v>160</v>
      </c>
      <c r="E406" s="226" t="s">
        <v>20</v>
      </c>
      <c r="F406" s="227" t="s">
        <v>547</v>
      </c>
      <c r="G406" s="225"/>
      <c r="H406" s="228">
        <v>18.3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AT406" s="234" t="s">
        <v>160</v>
      </c>
      <c r="AU406" s="234" t="s">
        <v>87</v>
      </c>
      <c r="AV406" s="12" t="s">
        <v>87</v>
      </c>
      <c r="AW406" s="12" t="s">
        <v>35</v>
      </c>
      <c r="AX406" s="12" t="s">
        <v>78</v>
      </c>
      <c r="AY406" s="234" t="s">
        <v>151</v>
      </c>
    </row>
    <row r="407" spans="2:51" s="14" customFormat="1" ht="12">
      <c r="B407" s="246"/>
      <c r="C407" s="247"/>
      <c r="D407" s="215" t="s">
        <v>160</v>
      </c>
      <c r="E407" s="248" t="s">
        <v>20</v>
      </c>
      <c r="F407" s="249" t="s">
        <v>204</v>
      </c>
      <c r="G407" s="247"/>
      <c r="H407" s="250">
        <v>40.18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AT407" s="256" t="s">
        <v>160</v>
      </c>
      <c r="AU407" s="256" t="s">
        <v>87</v>
      </c>
      <c r="AV407" s="14" t="s">
        <v>158</v>
      </c>
      <c r="AW407" s="14" t="s">
        <v>35</v>
      </c>
      <c r="AX407" s="14" t="s">
        <v>22</v>
      </c>
      <c r="AY407" s="256" t="s">
        <v>151</v>
      </c>
    </row>
    <row r="408" spans="2:65" s="1" customFormat="1" ht="16.5" customHeight="1">
      <c r="B408" s="38"/>
      <c r="C408" s="201" t="s">
        <v>548</v>
      </c>
      <c r="D408" s="201" t="s">
        <v>153</v>
      </c>
      <c r="E408" s="202" t="s">
        <v>549</v>
      </c>
      <c r="F408" s="203" t="s">
        <v>550</v>
      </c>
      <c r="G408" s="204" t="s">
        <v>156</v>
      </c>
      <c r="H408" s="205">
        <v>11.678</v>
      </c>
      <c r="I408" s="206"/>
      <c r="J408" s="207">
        <f>ROUND(I408*H408,2)</f>
        <v>0</v>
      </c>
      <c r="K408" s="203" t="s">
        <v>157</v>
      </c>
      <c r="L408" s="43"/>
      <c r="M408" s="208" t="s">
        <v>20</v>
      </c>
      <c r="N408" s="209" t="s">
        <v>49</v>
      </c>
      <c r="O408" s="79"/>
      <c r="P408" s="210">
        <f>O408*H408</f>
        <v>0</v>
      </c>
      <c r="Q408" s="210">
        <v>0.003</v>
      </c>
      <c r="R408" s="210">
        <f>Q408*H408</f>
        <v>0.035034</v>
      </c>
      <c r="S408" s="210">
        <v>0</v>
      </c>
      <c r="T408" s="211">
        <f>S408*H408</f>
        <v>0</v>
      </c>
      <c r="AR408" s="17" t="s">
        <v>158</v>
      </c>
      <c r="AT408" s="17" t="s">
        <v>153</v>
      </c>
      <c r="AU408" s="17" t="s">
        <v>87</v>
      </c>
      <c r="AY408" s="17" t="s">
        <v>151</v>
      </c>
      <c r="BE408" s="212">
        <f>IF(N408="základní",J408,0)</f>
        <v>0</v>
      </c>
      <c r="BF408" s="212">
        <f>IF(N408="snížená",J408,0)</f>
        <v>0</v>
      </c>
      <c r="BG408" s="212">
        <f>IF(N408="zákl. přenesená",J408,0)</f>
        <v>0</v>
      </c>
      <c r="BH408" s="212">
        <f>IF(N408="sníž. přenesená",J408,0)</f>
        <v>0</v>
      </c>
      <c r="BI408" s="212">
        <f>IF(N408="nulová",J408,0)</f>
        <v>0</v>
      </c>
      <c r="BJ408" s="17" t="s">
        <v>22</v>
      </c>
      <c r="BK408" s="212">
        <f>ROUND(I408*H408,2)</f>
        <v>0</v>
      </c>
      <c r="BL408" s="17" t="s">
        <v>158</v>
      </c>
      <c r="BM408" s="17" t="s">
        <v>551</v>
      </c>
    </row>
    <row r="409" spans="2:51" s="11" customFormat="1" ht="12">
      <c r="B409" s="213"/>
      <c r="C409" s="214"/>
      <c r="D409" s="215" t="s">
        <v>160</v>
      </c>
      <c r="E409" s="216" t="s">
        <v>20</v>
      </c>
      <c r="F409" s="217" t="s">
        <v>544</v>
      </c>
      <c r="G409" s="214"/>
      <c r="H409" s="216" t="s">
        <v>20</v>
      </c>
      <c r="I409" s="218"/>
      <c r="J409" s="214"/>
      <c r="K409" s="214"/>
      <c r="L409" s="219"/>
      <c r="M409" s="220"/>
      <c r="N409" s="221"/>
      <c r="O409" s="221"/>
      <c r="P409" s="221"/>
      <c r="Q409" s="221"/>
      <c r="R409" s="221"/>
      <c r="S409" s="221"/>
      <c r="T409" s="222"/>
      <c r="AT409" s="223" t="s">
        <v>160</v>
      </c>
      <c r="AU409" s="223" t="s">
        <v>87</v>
      </c>
      <c r="AV409" s="11" t="s">
        <v>22</v>
      </c>
      <c r="AW409" s="11" t="s">
        <v>35</v>
      </c>
      <c r="AX409" s="11" t="s">
        <v>78</v>
      </c>
      <c r="AY409" s="223" t="s">
        <v>151</v>
      </c>
    </row>
    <row r="410" spans="2:51" s="12" customFormat="1" ht="12">
      <c r="B410" s="224"/>
      <c r="C410" s="225"/>
      <c r="D410" s="215" t="s">
        <v>160</v>
      </c>
      <c r="E410" s="226" t="s">
        <v>20</v>
      </c>
      <c r="F410" s="227" t="s">
        <v>545</v>
      </c>
      <c r="G410" s="225"/>
      <c r="H410" s="228">
        <v>14.28</v>
      </c>
      <c r="I410" s="229"/>
      <c r="J410" s="225"/>
      <c r="K410" s="225"/>
      <c r="L410" s="230"/>
      <c r="M410" s="231"/>
      <c r="N410" s="232"/>
      <c r="O410" s="232"/>
      <c r="P410" s="232"/>
      <c r="Q410" s="232"/>
      <c r="R410" s="232"/>
      <c r="S410" s="232"/>
      <c r="T410" s="233"/>
      <c r="AT410" s="234" t="s">
        <v>160</v>
      </c>
      <c r="AU410" s="234" t="s">
        <v>87</v>
      </c>
      <c r="AV410" s="12" t="s">
        <v>87</v>
      </c>
      <c r="AW410" s="12" t="s">
        <v>35</v>
      </c>
      <c r="AX410" s="12" t="s">
        <v>78</v>
      </c>
      <c r="AY410" s="234" t="s">
        <v>151</v>
      </c>
    </row>
    <row r="411" spans="2:51" s="12" customFormat="1" ht="12">
      <c r="B411" s="224"/>
      <c r="C411" s="225"/>
      <c r="D411" s="215" t="s">
        <v>160</v>
      </c>
      <c r="E411" s="226" t="s">
        <v>20</v>
      </c>
      <c r="F411" s="227" t="s">
        <v>546</v>
      </c>
      <c r="G411" s="225"/>
      <c r="H411" s="228">
        <v>7.6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AT411" s="234" t="s">
        <v>160</v>
      </c>
      <c r="AU411" s="234" t="s">
        <v>87</v>
      </c>
      <c r="AV411" s="12" t="s">
        <v>87</v>
      </c>
      <c r="AW411" s="12" t="s">
        <v>35</v>
      </c>
      <c r="AX411" s="12" t="s">
        <v>78</v>
      </c>
      <c r="AY411" s="234" t="s">
        <v>151</v>
      </c>
    </row>
    <row r="412" spans="2:51" s="12" customFormat="1" ht="12">
      <c r="B412" s="224"/>
      <c r="C412" s="225"/>
      <c r="D412" s="215" t="s">
        <v>160</v>
      </c>
      <c r="E412" s="226" t="s">
        <v>20</v>
      </c>
      <c r="F412" s="227" t="s">
        <v>547</v>
      </c>
      <c r="G412" s="225"/>
      <c r="H412" s="228">
        <v>18.3</v>
      </c>
      <c r="I412" s="229"/>
      <c r="J412" s="225"/>
      <c r="K412" s="225"/>
      <c r="L412" s="230"/>
      <c r="M412" s="231"/>
      <c r="N412" s="232"/>
      <c r="O412" s="232"/>
      <c r="P412" s="232"/>
      <c r="Q412" s="232"/>
      <c r="R412" s="232"/>
      <c r="S412" s="232"/>
      <c r="T412" s="233"/>
      <c r="AT412" s="234" t="s">
        <v>160</v>
      </c>
      <c r="AU412" s="234" t="s">
        <v>87</v>
      </c>
      <c r="AV412" s="12" t="s">
        <v>87</v>
      </c>
      <c r="AW412" s="12" t="s">
        <v>35</v>
      </c>
      <c r="AX412" s="12" t="s">
        <v>78</v>
      </c>
      <c r="AY412" s="234" t="s">
        <v>151</v>
      </c>
    </row>
    <row r="413" spans="2:51" s="13" customFormat="1" ht="12">
      <c r="B413" s="235"/>
      <c r="C413" s="236"/>
      <c r="D413" s="215" t="s">
        <v>160</v>
      </c>
      <c r="E413" s="237" t="s">
        <v>20</v>
      </c>
      <c r="F413" s="238" t="s">
        <v>384</v>
      </c>
      <c r="G413" s="236"/>
      <c r="H413" s="239">
        <v>40.18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160</v>
      </c>
      <c r="AU413" s="245" t="s">
        <v>87</v>
      </c>
      <c r="AV413" s="13" t="s">
        <v>181</v>
      </c>
      <c r="AW413" s="13" t="s">
        <v>35</v>
      </c>
      <c r="AX413" s="13" t="s">
        <v>78</v>
      </c>
      <c r="AY413" s="245" t="s">
        <v>151</v>
      </c>
    </row>
    <row r="414" spans="2:51" s="11" customFormat="1" ht="12">
      <c r="B414" s="213"/>
      <c r="C414" s="214"/>
      <c r="D414" s="215" t="s">
        <v>160</v>
      </c>
      <c r="E414" s="216" t="s">
        <v>20</v>
      </c>
      <c r="F414" s="217" t="s">
        <v>552</v>
      </c>
      <c r="G414" s="214"/>
      <c r="H414" s="216" t="s">
        <v>20</v>
      </c>
      <c r="I414" s="218"/>
      <c r="J414" s="214"/>
      <c r="K414" s="214"/>
      <c r="L414" s="219"/>
      <c r="M414" s="220"/>
      <c r="N414" s="221"/>
      <c r="O414" s="221"/>
      <c r="P414" s="221"/>
      <c r="Q414" s="221"/>
      <c r="R414" s="221"/>
      <c r="S414" s="221"/>
      <c r="T414" s="222"/>
      <c r="AT414" s="223" t="s">
        <v>160</v>
      </c>
      <c r="AU414" s="223" t="s">
        <v>87</v>
      </c>
      <c r="AV414" s="11" t="s">
        <v>22</v>
      </c>
      <c r="AW414" s="11" t="s">
        <v>35</v>
      </c>
      <c r="AX414" s="11" t="s">
        <v>78</v>
      </c>
      <c r="AY414" s="223" t="s">
        <v>151</v>
      </c>
    </row>
    <row r="415" spans="2:51" s="12" customFormat="1" ht="12">
      <c r="B415" s="224"/>
      <c r="C415" s="225"/>
      <c r="D415" s="215" t="s">
        <v>160</v>
      </c>
      <c r="E415" s="226" t="s">
        <v>20</v>
      </c>
      <c r="F415" s="227" t="s">
        <v>553</v>
      </c>
      <c r="G415" s="225"/>
      <c r="H415" s="228">
        <v>-13.062</v>
      </c>
      <c r="I415" s="229"/>
      <c r="J415" s="225"/>
      <c r="K415" s="225"/>
      <c r="L415" s="230"/>
      <c r="M415" s="231"/>
      <c r="N415" s="232"/>
      <c r="O415" s="232"/>
      <c r="P415" s="232"/>
      <c r="Q415" s="232"/>
      <c r="R415" s="232"/>
      <c r="S415" s="232"/>
      <c r="T415" s="233"/>
      <c r="AT415" s="234" t="s">
        <v>160</v>
      </c>
      <c r="AU415" s="234" t="s">
        <v>87</v>
      </c>
      <c r="AV415" s="12" t="s">
        <v>87</v>
      </c>
      <c r="AW415" s="12" t="s">
        <v>35</v>
      </c>
      <c r="AX415" s="12" t="s">
        <v>78</v>
      </c>
      <c r="AY415" s="234" t="s">
        <v>151</v>
      </c>
    </row>
    <row r="416" spans="2:51" s="12" customFormat="1" ht="12">
      <c r="B416" s="224"/>
      <c r="C416" s="225"/>
      <c r="D416" s="215" t="s">
        <v>160</v>
      </c>
      <c r="E416" s="226" t="s">
        <v>20</v>
      </c>
      <c r="F416" s="227" t="s">
        <v>554</v>
      </c>
      <c r="G416" s="225"/>
      <c r="H416" s="228">
        <v>-7.56</v>
      </c>
      <c r="I416" s="229"/>
      <c r="J416" s="225"/>
      <c r="K416" s="225"/>
      <c r="L416" s="230"/>
      <c r="M416" s="231"/>
      <c r="N416" s="232"/>
      <c r="O416" s="232"/>
      <c r="P416" s="232"/>
      <c r="Q416" s="232"/>
      <c r="R416" s="232"/>
      <c r="S416" s="232"/>
      <c r="T416" s="233"/>
      <c r="AT416" s="234" t="s">
        <v>160</v>
      </c>
      <c r="AU416" s="234" t="s">
        <v>87</v>
      </c>
      <c r="AV416" s="12" t="s">
        <v>87</v>
      </c>
      <c r="AW416" s="12" t="s">
        <v>35</v>
      </c>
      <c r="AX416" s="12" t="s">
        <v>78</v>
      </c>
      <c r="AY416" s="234" t="s">
        <v>151</v>
      </c>
    </row>
    <row r="417" spans="2:51" s="12" customFormat="1" ht="12">
      <c r="B417" s="224"/>
      <c r="C417" s="225"/>
      <c r="D417" s="215" t="s">
        <v>160</v>
      </c>
      <c r="E417" s="226" t="s">
        <v>20</v>
      </c>
      <c r="F417" s="227" t="s">
        <v>555</v>
      </c>
      <c r="G417" s="225"/>
      <c r="H417" s="228">
        <v>-7.88</v>
      </c>
      <c r="I417" s="229"/>
      <c r="J417" s="225"/>
      <c r="K417" s="225"/>
      <c r="L417" s="230"/>
      <c r="M417" s="231"/>
      <c r="N417" s="232"/>
      <c r="O417" s="232"/>
      <c r="P417" s="232"/>
      <c r="Q417" s="232"/>
      <c r="R417" s="232"/>
      <c r="S417" s="232"/>
      <c r="T417" s="233"/>
      <c r="AT417" s="234" t="s">
        <v>160</v>
      </c>
      <c r="AU417" s="234" t="s">
        <v>87</v>
      </c>
      <c r="AV417" s="12" t="s">
        <v>87</v>
      </c>
      <c r="AW417" s="12" t="s">
        <v>35</v>
      </c>
      <c r="AX417" s="12" t="s">
        <v>78</v>
      </c>
      <c r="AY417" s="234" t="s">
        <v>151</v>
      </c>
    </row>
    <row r="418" spans="2:51" s="13" customFormat="1" ht="12">
      <c r="B418" s="235"/>
      <c r="C418" s="236"/>
      <c r="D418" s="215" t="s">
        <v>160</v>
      </c>
      <c r="E418" s="237" t="s">
        <v>20</v>
      </c>
      <c r="F418" s="238" t="s">
        <v>384</v>
      </c>
      <c r="G418" s="236"/>
      <c r="H418" s="239">
        <v>-28.502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AT418" s="245" t="s">
        <v>160</v>
      </c>
      <c r="AU418" s="245" t="s">
        <v>87</v>
      </c>
      <c r="AV418" s="13" t="s">
        <v>181</v>
      </c>
      <c r="AW418" s="13" t="s">
        <v>35</v>
      </c>
      <c r="AX418" s="13" t="s">
        <v>78</v>
      </c>
      <c r="AY418" s="245" t="s">
        <v>151</v>
      </c>
    </row>
    <row r="419" spans="2:51" s="14" customFormat="1" ht="12">
      <c r="B419" s="246"/>
      <c r="C419" s="247"/>
      <c r="D419" s="215" t="s">
        <v>160</v>
      </c>
      <c r="E419" s="248" t="s">
        <v>20</v>
      </c>
      <c r="F419" s="249" t="s">
        <v>204</v>
      </c>
      <c r="G419" s="247"/>
      <c r="H419" s="250">
        <v>11.678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AT419" s="256" t="s">
        <v>160</v>
      </c>
      <c r="AU419" s="256" t="s">
        <v>87</v>
      </c>
      <c r="AV419" s="14" t="s">
        <v>158</v>
      </c>
      <c r="AW419" s="14" t="s">
        <v>35</v>
      </c>
      <c r="AX419" s="14" t="s">
        <v>22</v>
      </c>
      <c r="AY419" s="256" t="s">
        <v>151</v>
      </c>
    </row>
    <row r="420" spans="2:65" s="1" customFormat="1" ht="22.5" customHeight="1">
      <c r="B420" s="38"/>
      <c r="C420" s="201" t="s">
        <v>556</v>
      </c>
      <c r="D420" s="201" t="s">
        <v>153</v>
      </c>
      <c r="E420" s="202" t="s">
        <v>557</v>
      </c>
      <c r="F420" s="203" t="s">
        <v>558</v>
      </c>
      <c r="G420" s="204" t="s">
        <v>156</v>
      </c>
      <c r="H420" s="205">
        <v>250.023</v>
      </c>
      <c r="I420" s="206"/>
      <c r="J420" s="207">
        <f>ROUND(I420*H420,2)</f>
        <v>0</v>
      </c>
      <c r="K420" s="203" t="s">
        <v>157</v>
      </c>
      <c r="L420" s="43"/>
      <c r="M420" s="208" t="s">
        <v>20</v>
      </c>
      <c r="N420" s="209" t="s">
        <v>49</v>
      </c>
      <c r="O420" s="79"/>
      <c r="P420" s="210">
        <f>O420*H420</f>
        <v>0</v>
      </c>
      <c r="Q420" s="210">
        <v>0.03</v>
      </c>
      <c r="R420" s="210">
        <f>Q420*H420</f>
        <v>7.50069</v>
      </c>
      <c r="S420" s="210">
        <v>0</v>
      </c>
      <c r="T420" s="211">
        <f>S420*H420</f>
        <v>0</v>
      </c>
      <c r="AR420" s="17" t="s">
        <v>158</v>
      </c>
      <c r="AT420" s="17" t="s">
        <v>153</v>
      </c>
      <c r="AU420" s="17" t="s">
        <v>87</v>
      </c>
      <c r="AY420" s="17" t="s">
        <v>151</v>
      </c>
      <c r="BE420" s="212">
        <f>IF(N420="základní",J420,0)</f>
        <v>0</v>
      </c>
      <c r="BF420" s="212">
        <f>IF(N420="snížená",J420,0)</f>
        <v>0</v>
      </c>
      <c r="BG420" s="212">
        <f>IF(N420="zákl. přenesená",J420,0)</f>
        <v>0</v>
      </c>
      <c r="BH420" s="212">
        <f>IF(N420="sníž. přenesená",J420,0)</f>
        <v>0</v>
      </c>
      <c r="BI420" s="212">
        <f>IF(N420="nulová",J420,0)</f>
        <v>0</v>
      </c>
      <c r="BJ420" s="17" t="s">
        <v>22</v>
      </c>
      <c r="BK420" s="212">
        <f>ROUND(I420*H420,2)</f>
        <v>0</v>
      </c>
      <c r="BL420" s="17" t="s">
        <v>158</v>
      </c>
      <c r="BM420" s="17" t="s">
        <v>559</v>
      </c>
    </row>
    <row r="421" spans="2:51" s="11" customFormat="1" ht="12">
      <c r="B421" s="213"/>
      <c r="C421" s="214"/>
      <c r="D421" s="215" t="s">
        <v>160</v>
      </c>
      <c r="E421" s="216" t="s">
        <v>20</v>
      </c>
      <c r="F421" s="217" t="s">
        <v>326</v>
      </c>
      <c r="G421" s="214"/>
      <c r="H421" s="216" t="s">
        <v>20</v>
      </c>
      <c r="I421" s="218"/>
      <c r="J421" s="214"/>
      <c r="K421" s="214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160</v>
      </c>
      <c r="AU421" s="223" t="s">
        <v>87</v>
      </c>
      <c r="AV421" s="11" t="s">
        <v>22</v>
      </c>
      <c r="AW421" s="11" t="s">
        <v>35</v>
      </c>
      <c r="AX421" s="11" t="s">
        <v>78</v>
      </c>
      <c r="AY421" s="223" t="s">
        <v>151</v>
      </c>
    </row>
    <row r="422" spans="2:51" s="11" customFormat="1" ht="12">
      <c r="B422" s="213"/>
      <c r="C422" s="214"/>
      <c r="D422" s="215" t="s">
        <v>160</v>
      </c>
      <c r="E422" s="216" t="s">
        <v>20</v>
      </c>
      <c r="F422" s="217" t="s">
        <v>327</v>
      </c>
      <c r="G422" s="214"/>
      <c r="H422" s="216" t="s">
        <v>20</v>
      </c>
      <c r="I422" s="218"/>
      <c r="J422" s="214"/>
      <c r="K422" s="214"/>
      <c r="L422" s="219"/>
      <c r="M422" s="220"/>
      <c r="N422" s="221"/>
      <c r="O422" s="221"/>
      <c r="P422" s="221"/>
      <c r="Q422" s="221"/>
      <c r="R422" s="221"/>
      <c r="S422" s="221"/>
      <c r="T422" s="222"/>
      <c r="AT422" s="223" t="s">
        <v>160</v>
      </c>
      <c r="AU422" s="223" t="s">
        <v>87</v>
      </c>
      <c r="AV422" s="11" t="s">
        <v>22</v>
      </c>
      <c r="AW422" s="11" t="s">
        <v>35</v>
      </c>
      <c r="AX422" s="11" t="s">
        <v>78</v>
      </c>
      <c r="AY422" s="223" t="s">
        <v>151</v>
      </c>
    </row>
    <row r="423" spans="2:51" s="12" customFormat="1" ht="12">
      <c r="B423" s="224"/>
      <c r="C423" s="225"/>
      <c r="D423" s="215" t="s">
        <v>160</v>
      </c>
      <c r="E423" s="226" t="s">
        <v>20</v>
      </c>
      <c r="F423" s="227" t="s">
        <v>560</v>
      </c>
      <c r="G423" s="225"/>
      <c r="H423" s="228">
        <v>55.86</v>
      </c>
      <c r="I423" s="229"/>
      <c r="J423" s="225"/>
      <c r="K423" s="225"/>
      <c r="L423" s="230"/>
      <c r="M423" s="231"/>
      <c r="N423" s="232"/>
      <c r="O423" s="232"/>
      <c r="P423" s="232"/>
      <c r="Q423" s="232"/>
      <c r="R423" s="232"/>
      <c r="S423" s="232"/>
      <c r="T423" s="233"/>
      <c r="AT423" s="234" t="s">
        <v>160</v>
      </c>
      <c r="AU423" s="234" t="s">
        <v>87</v>
      </c>
      <c r="AV423" s="12" t="s">
        <v>87</v>
      </c>
      <c r="AW423" s="12" t="s">
        <v>35</v>
      </c>
      <c r="AX423" s="12" t="s">
        <v>78</v>
      </c>
      <c r="AY423" s="234" t="s">
        <v>151</v>
      </c>
    </row>
    <row r="424" spans="2:51" s="12" customFormat="1" ht="12">
      <c r="B424" s="224"/>
      <c r="C424" s="225"/>
      <c r="D424" s="215" t="s">
        <v>160</v>
      </c>
      <c r="E424" s="226" t="s">
        <v>20</v>
      </c>
      <c r="F424" s="227" t="s">
        <v>561</v>
      </c>
      <c r="G424" s="225"/>
      <c r="H424" s="228">
        <v>74.5125</v>
      </c>
      <c r="I424" s="229"/>
      <c r="J424" s="225"/>
      <c r="K424" s="225"/>
      <c r="L424" s="230"/>
      <c r="M424" s="231"/>
      <c r="N424" s="232"/>
      <c r="O424" s="232"/>
      <c r="P424" s="232"/>
      <c r="Q424" s="232"/>
      <c r="R424" s="232"/>
      <c r="S424" s="232"/>
      <c r="T424" s="233"/>
      <c r="AT424" s="234" t="s">
        <v>160</v>
      </c>
      <c r="AU424" s="234" t="s">
        <v>87</v>
      </c>
      <c r="AV424" s="12" t="s">
        <v>87</v>
      </c>
      <c r="AW424" s="12" t="s">
        <v>35</v>
      </c>
      <c r="AX424" s="12" t="s">
        <v>78</v>
      </c>
      <c r="AY424" s="234" t="s">
        <v>151</v>
      </c>
    </row>
    <row r="425" spans="2:51" s="12" customFormat="1" ht="12">
      <c r="B425" s="224"/>
      <c r="C425" s="225"/>
      <c r="D425" s="215" t="s">
        <v>160</v>
      </c>
      <c r="E425" s="226" t="s">
        <v>20</v>
      </c>
      <c r="F425" s="227" t="s">
        <v>562</v>
      </c>
      <c r="G425" s="225"/>
      <c r="H425" s="228">
        <v>24.195</v>
      </c>
      <c r="I425" s="229"/>
      <c r="J425" s="225"/>
      <c r="K425" s="225"/>
      <c r="L425" s="230"/>
      <c r="M425" s="231"/>
      <c r="N425" s="232"/>
      <c r="O425" s="232"/>
      <c r="P425" s="232"/>
      <c r="Q425" s="232"/>
      <c r="R425" s="232"/>
      <c r="S425" s="232"/>
      <c r="T425" s="233"/>
      <c r="AT425" s="234" t="s">
        <v>160</v>
      </c>
      <c r="AU425" s="234" t="s">
        <v>87</v>
      </c>
      <c r="AV425" s="12" t="s">
        <v>87</v>
      </c>
      <c r="AW425" s="12" t="s">
        <v>35</v>
      </c>
      <c r="AX425" s="12" t="s">
        <v>78</v>
      </c>
      <c r="AY425" s="234" t="s">
        <v>151</v>
      </c>
    </row>
    <row r="426" spans="2:51" s="12" customFormat="1" ht="12">
      <c r="B426" s="224"/>
      <c r="C426" s="225"/>
      <c r="D426" s="215" t="s">
        <v>160</v>
      </c>
      <c r="E426" s="226" t="s">
        <v>20</v>
      </c>
      <c r="F426" s="227" t="s">
        <v>563</v>
      </c>
      <c r="G426" s="225"/>
      <c r="H426" s="228">
        <v>20.145</v>
      </c>
      <c r="I426" s="229"/>
      <c r="J426" s="225"/>
      <c r="K426" s="225"/>
      <c r="L426" s="230"/>
      <c r="M426" s="231"/>
      <c r="N426" s="232"/>
      <c r="O426" s="232"/>
      <c r="P426" s="232"/>
      <c r="Q426" s="232"/>
      <c r="R426" s="232"/>
      <c r="S426" s="232"/>
      <c r="T426" s="233"/>
      <c r="AT426" s="234" t="s">
        <v>160</v>
      </c>
      <c r="AU426" s="234" t="s">
        <v>87</v>
      </c>
      <c r="AV426" s="12" t="s">
        <v>87</v>
      </c>
      <c r="AW426" s="12" t="s">
        <v>35</v>
      </c>
      <c r="AX426" s="12" t="s">
        <v>78</v>
      </c>
      <c r="AY426" s="234" t="s">
        <v>151</v>
      </c>
    </row>
    <row r="427" spans="2:51" s="12" customFormat="1" ht="12">
      <c r="B427" s="224"/>
      <c r="C427" s="225"/>
      <c r="D427" s="215" t="s">
        <v>160</v>
      </c>
      <c r="E427" s="226" t="s">
        <v>20</v>
      </c>
      <c r="F427" s="227" t="s">
        <v>564</v>
      </c>
      <c r="G427" s="225"/>
      <c r="H427" s="228">
        <v>6.18</v>
      </c>
      <c r="I427" s="229"/>
      <c r="J427" s="225"/>
      <c r="K427" s="225"/>
      <c r="L427" s="230"/>
      <c r="M427" s="231"/>
      <c r="N427" s="232"/>
      <c r="O427" s="232"/>
      <c r="P427" s="232"/>
      <c r="Q427" s="232"/>
      <c r="R427" s="232"/>
      <c r="S427" s="232"/>
      <c r="T427" s="233"/>
      <c r="AT427" s="234" t="s">
        <v>160</v>
      </c>
      <c r="AU427" s="234" t="s">
        <v>87</v>
      </c>
      <c r="AV427" s="12" t="s">
        <v>87</v>
      </c>
      <c r="AW427" s="12" t="s">
        <v>35</v>
      </c>
      <c r="AX427" s="12" t="s">
        <v>78</v>
      </c>
      <c r="AY427" s="234" t="s">
        <v>151</v>
      </c>
    </row>
    <row r="428" spans="2:51" s="12" customFormat="1" ht="12">
      <c r="B428" s="224"/>
      <c r="C428" s="225"/>
      <c r="D428" s="215" t="s">
        <v>160</v>
      </c>
      <c r="E428" s="226" t="s">
        <v>20</v>
      </c>
      <c r="F428" s="227" t="s">
        <v>565</v>
      </c>
      <c r="G428" s="225"/>
      <c r="H428" s="228">
        <v>12.6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AT428" s="234" t="s">
        <v>160</v>
      </c>
      <c r="AU428" s="234" t="s">
        <v>87</v>
      </c>
      <c r="AV428" s="12" t="s">
        <v>87</v>
      </c>
      <c r="AW428" s="12" t="s">
        <v>35</v>
      </c>
      <c r="AX428" s="12" t="s">
        <v>78</v>
      </c>
      <c r="AY428" s="234" t="s">
        <v>151</v>
      </c>
    </row>
    <row r="429" spans="2:51" s="12" customFormat="1" ht="12">
      <c r="B429" s="224"/>
      <c r="C429" s="225"/>
      <c r="D429" s="215" t="s">
        <v>160</v>
      </c>
      <c r="E429" s="226" t="s">
        <v>20</v>
      </c>
      <c r="F429" s="227" t="s">
        <v>566</v>
      </c>
      <c r="G429" s="225"/>
      <c r="H429" s="228">
        <v>15.3</v>
      </c>
      <c r="I429" s="229"/>
      <c r="J429" s="225"/>
      <c r="K429" s="225"/>
      <c r="L429" s="230"/>
      <c r="M429" s="231"/>
      <c r="N429" s="232"/>
      <c r="O429" s="232"/>
      <c r="P429" s="232"/>
      <c r="Q429" s="232"/>
      <c r="R429" s="232"/>
      <c r="S429" s="232"/>
      <c r="T429" s="233"/>
      <c r="AT429" s="234" t="s">
        <v>160</v>
      </c>
      <c r="AU429" s="234" t="s">
        <v>87</v>
      </c>
      <c r="AV429" s="12" t="s">
        <v>87</v>
      </c>
      <c r="AW429" s="12" t="s">
        <v>35</v>
      </c>
      <c r="AX429" s="12" t="s">
        <v>78</v>
      </c>
      <c r="AY429" s="234" t="s">
        <v>151</v>
      </c>
    </row>
    <row r="430" spans="2:51" s="12" customFormat="1" ht="12">
      <c r="B430" s="224"/>
      <c r="C430" s="225"/>
      <c r="D430" s="215" t="s">
        <v>160</v>
      </c>
      <c r="E430" s="226" t="s">
        <v>20</v>
      </c>
      <c r="F430" s="227" t="s">
        <v>567</v>
      </c>
      <c r="G430" s="225"/>
      <c r="H430" s="228">
        <v>21.85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AT430" s="234" t="s">
        <v>160</v>
      </c>
      <c r="AU430" s="234" t="s">
        <v>87</v>
      </c>
      <c r="AV430" s="12" t="s">
        <v>87</v>
      </c>
      <c r="AW430" s="12" t="s">
        <v>35</v>
      </c>
      <c r="AX430" s="12" t="s">
        <v>78</v>
      </c>
      <c r="AY430" s="234" t="s">
        <v>151</v>
      </c>
    </row>
    <row r="431" spans="2:51" s="12" customFormat="1" ht="12">
      <c r="B431" s="224"/>
      <c r="C431" s="225"/>
      <c r="D431" s="215" t="s">
        <v>160</v>
      </c>
      <c r="E431" s="226" t="s">
        <v>20</v>
      </c>
      <c r="F431" s="227" t="s">
        <v>568</v>
      </c>
      <c r="G431" s="225"/>
      <c r="H431" s="228">
        <v>19.38</v>
      </c>
      <c r="I431" s="229"/>
      <c r="J431" s="225"/>
      <c r="K431" s="225"/>
      <c r="L431" s="230"/>
      <c r="M431" s="231"/>
      <c r="N431" s="232"/>
      <c r="O431" s="232"/>
      <c r="P431" s="232"/>
      <c r="Q431" s="232"/>
      <c r="R431" s="232"/>
      <c r="S431" s="232"/>
      <c r="T431" s="233"/>
      <c r="AT431" s="234" t="s">
        <v>160</v>
      </c>
      <c r="AU431" s="234" t="s">
        <v>87</v>
      </c>
      <c r="AV431" s="12" t="s">
        <v>87</v>
      </c>
      <c r="AW431" s="12" t="s">
        <v>35</v>
      </c>
      <c r="AX431" s="12" t="s">
        <v>78</v>
      </c>
      <c r="AY431" s="234" t="s">
        <v>151</v>
      </c>
    </row>
    <row r="432" spans="2:51" s="13" customFormat="1" ht="12">
      <c r="B432" s="235"/>
      <c r="C432" s="236"/>
      <c r="D432" s="215" t="s">
        <v>160</v>
      </c>
      <c r="E432" s="237" t="s">
        <v>20</v>
      </c>
      <c r="F432" s="238" t="s">
        <v>311</v>
      </c>
      <c r="G432" s="236"/>
      <c r="H432" s="239">
        <v>250.0225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160</v>
      </c>
      <c r="AU432" s="245" t="s">
        <v>87</v>
      </c>
      <c r="AV432" s="13" t="s">
        <v>181</v>
      </c>
      <c r="AW432" s="13" t="s">
        <v>35</v>
      </c>
      <c r="AX432" s="13" t="s">
        <v>22</v>
      </c>
      <c r="AY432" s="245" t="s">
        <v>151</v>
      </c>
    </row>
    <row r="433" spans="2:65" s="1" customFormat="1" ht="16.5" customHeight="1">
      <c r="B433" s="38"/>
      <c r="C433" s="201" t="s">
        <v>569</v>
      </c>
      <c r="D433" s="201" t="s">
        <v>153</v>
      </c>
      <c r="E433" s="202" t="s">
        <v>570</v>
      </c>
      <c r="F433" s="203" t="s">
        <v>571</v>
      </c>
      <c r="G433" s="204" t="s">
        <v>156</v>
      </c>
      <c r="H433" s="205">
        <v>250.023</v>
      </c>
      <c r="I433" s="206"/>
      <c r="J433" s="207">
        <f>ROUND(I433*H433,2)</f>
        <v>0</v>
      </c>
      <c r="K433" s="203" t="s">
        <v>157</v>
      </c>
      <c r="L433" s="43"/>
      <c r="M433" s="208" t="s">
        <v>20</v>
      </c>
      <c r="N433" s="209" t="s">
        <v>49</v>
      </c>
      <c r="O433" s="79"/>
      <c r="P433" s="210">
        <f>O433*H433</f>
        <v>0</v>
      </c>
      <c r="Q433" s="210">
        <v>0.016</v>
      </c>
      <c r="R433" s="210">
        <f>Q433*H433</f>
        <v>4.000368</v>
      </c>
      <c r="S433" s="210">
        <v>0</v>
      </c>
      <c r="T433" s="211">
        <f>S433*H433</f>
        <v>0</v>
      </c>
      <c r="AR433" s="17" t="s">
        <v>158</v>
      </c>
      <c r="AT433" s="17" t="s">
        <v>153</v>
      </c>
      <c r="AU433" s="17" t="s">
        <v>87</v>
      </c>
      <c r="AY433" s="17" t="s">
        <v>151</v>
      </c>
      <c r="BE433" s="212">
        <f>IF(N433="základní",J433,0)</f>
        <v>0</v>
      </c>
      <c r="BF433" s="212">
        <f>IF(N433="snížená",J433,0)</f>
        <v>0</v>
      </c>
      <c r="BG433" s="212">
        <f>IF(N433="zákl. přenesená",J433,0)</f>
        <v>0</v>
      </c>
      <c r="BH433" s="212">
        <f>IF(N433="sníž. přenesená",J433,0)</f>
        <v>0</v>
      </c>
      <c r="BI433" s="212">
        <f>IF(N433="nulová",J433,0)</f>
        <v>0</v>
      </c>
      <c r="BJ433" s="17" t="s">
        <v>22</v>
      </c>
      <c r="BK433" s="212">
        <f>ROUND(I433*H433,2)</f>
        <v>0</v>
      </c>
      <c r="BL433" s="17" t="s">
        <v>158</v>
      </c>
      <c r="BM433" s="17" t="s">
        <v>572</v>
      </c>
    </row>
    <row r="434" spans="2:65" s="1" customFormat="1" ht="16.5" customHeight="1">
      <c r="B434" s="38"/>
      <c r="C434" s="201" t="s">
        <v>573</v>
      </c>
      <c r="D434" s="201" t="s">
        <v>153</v>
      </c>
      <c r="E434" s="202" t="s">
        <v>574</v>
      </c>
      <c r="F434" s="203" t="s">
        <v>575</v>
      </c>
      <c r="G434" s="204" t="s">
        <v>156</v>
      </c>
      <c r="H434" s="205">
        <v>36.087</v>
      </c>
      <c r="I434" s="206"/>
      <c r="J434" s="207">
        <f>ROUND(I434*H434,2)</f>
        <v>0</v>
      </c>
      <c r="K434" s="203" t="s">
        <v>157</v>
      </c>
      <c r="L434" s="43"/>
      <c r="M434" s="208" t="s">
        <v>20</v>
      </c>
      <c r="N434" s="209" t="s">
        <v>49</v>
      </c>
      <c r="O434" s="79"/>
      <c r="P434" s="210">
        <f>O434*H434</f>
        <v>0</v>
      </c>
      <c r="Q434" s="210">
        <v>0</v>
      </c>
      <c r="R434" s="210">
        <f>Q434*H434</f>
        <v>0</v>
      </c>
      <c r="S434" s="210">
        <v>0</v>
      </c>
      <c r="T434" s="211">
        <f>S434*H434</f>
        <v>0</v>
      </c>
      <c r="AR434" s="17" t="s">
        <v>158</v>
      </c>
      <c r="AT434" s="17" t="s">
        <v>153</v>
      </c>
      <c r="AU434" s="17" t="s">
        <v>87</v>
      </c>
      <c r="AY434" s="17" t="s">
        <v>151</v>
      </c>
      <c r="BE434" s="212">
        <f>IF(N434="základní",J434,0)</f>
        <v>0</v>
      </c>
      <c r="BF434" s="212">
        <f>IF(N434="snížená",J434,0)</f>
        <v>0</v>
      </c>
      <c r="BG434" s="212">
        <f>IF(N434="zákl. přenesená",J434,0)</f>
        <v>0</v>
      </c>
      <c r="BH434" s="212">
        <f>IF(N434="sníž. přenesená",J434,0)</f>
        <v>0</v>
      </c>
      <c r="BI434" s="212">
        <f>IF(N434="nulová",J434,0)</f>
        <v>0</v>
      </c>
      <c r="BJ434" s="17" t="s">
        <v>22</v>
      </c>
      <c r="BK434" s="212">
        <f>ROUND(I434*H434,2)</f>
        <v>0</v>
      </c>
      <c r="BL434" s="17" t="s">
        <v>158</v>
      </c>
      <c r="BM434" s="17" t="s">
        <v>576</v>
      </c>
    </row>
    <row r="435" spans="2:51" s="11" customFormat="1" ht="12">
      <c r="B435" s="213"/>
      <c r="C435" s="214"/>
      <c r="D435" s="215" t="s">
        <v>160</v>
      </c>
      <c r="E435" s="216" t="s">
        <v>20</v>
      </c>
      <c r="F435" s="217" t="s">
        <v>326</v>
      </c>
      <c r="G435" s="214"/>
      <c r="H435" s="216" t="s">
        <v>20</v>
      </c>
      <c r="I435" s="218"/>
      <c r="J435" s="214"/>
      <c r="K435" s="214"/>
      <c r="L435" s="219"/>
      <c r="M435" s="220"/>
      <c r="N435" s="221"/>
      <c r="O435" s="221"/>
      <c r="P435" s="221"/>
      <c r="Q435" s="221"/>
      <c r="R435" s="221"/>
      <c r="S435" s="221"/>
      <c r="T435" s="222"/>
      <c r="AT435" s="223" t="s">
        <v>160</v>
      </c>
      <c r="AU435" s="223" t="s">
        <v>87</v>
      </c>
      <c r="AV435" s="11" t="s">
        <v>22</v>
      </c>
      <c r="AW435" s="11" t="s">
        <v>35</v>
      </c>
      <c r="AX435" s="11" t="s">
        <v>78</v>
      </c>
      <c r="AY435" s="223" t="s">
        <v>151</v>
      </c>
    </row>
    <row r="436" spans="2:51" s="11" customFormat="1" ht="12">
      <c r="B436" s="213"/>
      <c r="C436" s="214"/>
      <c r="D436" s="215" t="s">
        <v>160</v>
      </c>
      <c r="E436" s="216" t="s">
        <v>20</v>
      </c>
      <c r="F436" s="217" t="s">
        <v>577</v>
      </c>
      <c r="G436" s="214"/>
      <c r="H436" s="216" t="s">
        <v>20</v>
      </c>
      <c r="I436" s="218"/>
      <c r="J436" s="214"/>
      <c r="K436" s="214"/>
      <c r="L436" s="219"/>
      <c r="M436" s="220"/>
      <c r="N436" s="221"/>
      <c r="O436" s="221"/>
      <c r="P436" s="221"/>
      <c r="Q436" s="221"/>
      <c r="R436" s="221"/>
      <c r="S436" s="221"/>
      <c r="T436" s="222"/>
      <c r="AT436" s="223" t="s">
        <v>160</v>
      </c>
      <c r="AU436" s="223" t="s">
        <v>87</v>
      </c>
      <c r="AV436" s="11" t="s">
        <v>22</v>
      </c>
      <c r="AW436" s="11" t="s">
        <v>35</v>
      </c>
      <c r="AX436" s="11" t="s">
        <v>78</v>
      </c>
      <c r="AY436" s="223" t="s">
        <v>151</v>
      </c>
    </row>
    <row r="437" spans="2:51" s="12" customFormat="1" ht="12">
      <c r="B437" s="224"/>
      <c r="C437" s="225"/>
      <c r="D437" s="215" t="s">
        <v>160</v>
      </c>
      <c r="E437" s="226" t="s">
        <v>20</v>
      </c>
      <c r="F437" s="227" t="s">
        <v>578</v>
      </c>
      <c r="G437" s="225"/>
      <c r="H437" s="228">
        <v>7.587</v>
      </c>
      <c r="I437" s="229"/>
      <c r="J437" s="225"/>
      <c r="K437" s="225"/>
      <c r="L437" s="230"/>
      <c r="M437" s="231"/>
      <c r="N437" s="232"/>
      <c r="O437" s="232"/>
      <c r="P437" s="232"/>
      <c r="Q437" s="232"/>
      <c r="R437" s="232"/>
      <c r="S437" s="232"/>
      <c r="T437" s="233"/>
      <c r="AT437" s="234" t="s">
        <v>160</v>
      </c>
      <c r="AU437" s="234" t="s">
        <v>87</v>
      </c>
      <c r="AV437" s="12" t="s">
        <v>87</v>
      </c>
      <c r="AW437" s="12" t="s">
        <v>35</v>
      </c>
      <c r="AX437" s="12" t="s">
        <v>78</v>
      </c>
      <c r="AY437" s="234" t="s">
        <v>151</v>
      </c>
    </row>
    <row r="438" spans="2:51" s="12" customFormat="1" ht="12">
      <c r="B438" s="224"/>
      <c r="C438" s="225"/>
      <c r="D438" s="215" t="s">
        <v>160</v>
      </c>
      <c r="E438" s="226" t="s">
        <v>20</v>
      </c>
      <c r="F438" s="227" t="s">
        <v>579</v>
      </c>
      <c r="G438" s="225"/>
      <c r="H438" s="228">
        <v>28.5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AT438" s="234" t="s">
        <v>160</v>
      </c>
      <c r="AU438" s="234" t="s">
        <v>87</v>
      </c>
      <c r="AV438" s="12" t="s">
        <v>87</v>
      </c>
      <c r="AW438" s="12" t="s">
        <v>35</v>
      </c>
      <c r="AX438" s="12" t="s">
        <v>78</v>
      </c>
      <c r="AY438" s="234" t="s">
        <v>151</v>
      </c>
    </row>
    <row r="439" spans="2:51" s="14" customFormat="1" ht="12">
      <c r="B439" s="246"/>
      <c r="C439" s="247"/>
      <c r="D439" s="215" t="s">
        <v>160</v>
      </c>
      <c r="E439" s="248" t="s">
        <v>20</v>
      </c>
      <c r="F439" s="249" t="s">
        <v>204</v>
      </c>
      <c r="G439" s="247"/>
      <c r="H439" s="250">
        <v>36.087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AT439" s="256" t="s">
        <v>160</v>
      </c>
      <c r="AU439" s="256" t="s">
        <v>87</v>
      </c>
      <c r="AV439" s="14" t="s">
        <v>158</v>
      </c>
      <c r="AW439" s="14" t="s">
        <v>35</v>
      </c>
      <c r="AX439" s="14" t="s">
        <v>22</v>
      </c>
      <c r="AY439" s="256" t="s">
        <v>151</v>
      </c>
    </row>
    <row r="440" spans="2:65" s="1" customFormat="1" ht="16.5" customHeight="1">
      <c r="B440" s="38"/>
      <c r="C440" s="201" t="s">
        <v>580</v>
      </c>
      <c r="D440" s="201" t="s">
        <v>153</v>
      </c>
      <c r="E440" s="202" t="s">
        <v>581</v>
      </c>
      <c r="F440" s="203" t="s">
        <v>582</v>
      </c>
      <c r="G440" s="204" t="s">
        <v>187</v>
      </c>
      <c r="H440" s="205">
        <v>15.95</v>
      </c>
      <c r="I440" s="206"/>
      <c r="J440" s="207">
        <f>ROUND(I440*H440,2)</f>
        <v>0</v>
      </c>
      <c r="K440" s="203" t="s">
        <v>157</v>
      </c>
      <c r="L440" s="43"/>
      <c r="M440" s="208" t="s">
        <v>20</v>
      </c>
      <c r="N440" s="209" t="s">
        <v>49</v>
      </c>
      <c r="O440" s="79"/>
      <c r="P440" s="210">
        <f>O440*H440</f>
        <v>0</v>
      </c>
      <c r="Q440" s="210">
        <v>2.45329</v>
      </c>
      <c r="R440" s="210">
        <f>Q440*H440</f>
        <v>39.1299755</v>
      </c>
      <c r="S440" s="210">
        <v>0</v>
      </c>
      <c r="T440" s="211">
        <f>S440*H440</f>
        <v>0</v>
      </c>
      <c r="AR440" s="17" t="s">
        <v>158</v>
      </c>
      <c r="AT440" s="17" t="s">
        <v>153</v>
      </c>
      <c r="AU440" s="17" t="s">
        <v>87</v>
      </c>
      <c r="AY440" s="17" t="s">
        <v>151</v>
      </c>
      <c r="BE440" s="212">
        <f>IF(N440="základní",J440,0)</f>
        <v>0</v>
      </c>
      <c r="BF440" s="212">
        <f>IF(N440="snížená",J440,0)</f>
        <v>0</v>
      </c>
      <c r="BG440" s="212">
        <f>IF(N440="zákl. přenesená",J440,0)</f>
        <v>0</v>
      </c>
      <c r="BH440" s="212">
        <f>IF(N440="sníž. přenesená",J440,0)</f>
        <v>0</v>
      </c>
      <c r="BI440" s="212">
        <f>IF(N440="nulová",J440,0)</f>
        <v>0</v>
      </c>
      <c r="BJ440" s="17" t="s">
        <v>22</v>
      </c>
      <c r="BK440" s="212">
        <f>ROUND(I440*H440,2)</f>
        <v>0</v>
      </c>
      <c r="BL440" s="17" t="s">
        <v>158</v>
      </c>
      <c r="BM440" s="17" t="s">
        <v>583</v>
      </c>
    </row>
    <row r="441" spans="2:51" s="11" customFormat="1" ht="12">
      <c r="B441" s="213"/>
      <c r="C441" s="214"/>
      <c r="D441" s="215" t="s">
        <v>160</v>
      </c>
      <c r="E441" s="216" t="s">
        <v>20</v>
      </c>
      <c r="F441" s="217" t="s">
        <v>326</v>
      </c>
      <c r="G441" s="214"/>
      <c r="H441" s="216" t="s">
        <v>20</v>
      </c>
      <c r="I441" s="218"/>
      <c r="J441" s="214"/>
      <c r="K441" s="214"/>
      <c r="L441" s="219"/>
      <c r="M441" s="220"/>
      <c r="N441" s="221"/>
      <c r="O441" s="221"/>
      <c r="P441" s="221"/>
      <c r="Q441" s="221"/>
      <c r="R441" s="221"/>
      <c r="S441" s="221"/>
      <c r="T441" s="222"/>
      <c r="AT441" s="223" t="s">
        <v>160</v>
      </c>
      <c r="AU441" s="223" t="s">
        <v>87</v>
      </c>
      <c r="AV441" s="11" t="s">
        <v>22</v>
      </c>
      <c r="AW441" s="11" t="s">
        <v>35</v>
      </c>
      <c r="AX441" s="11" t="s">
        <v>78</v>
      </c>
      <c r="AY441" s="223" t="s">
        <v>151</v>
      </c>
    </row>
    <row r="442" spans="2:51" s="11" customFormat="1" ht="12">
      <c r="B442" s="213"/>
      <c r="C442" s="214"/>
      <c r="D442" s="215" t="s">
        <v>160</v>
      </c>
      <c r="E442" s="216" t="s">
        <v>20</v>
      </c>
      <c r="F442" s="217" t="s">
        <v>327</v>
      </c>
      <c r="G442" s="214"/>
      <c r="H442" s="216" t="s">
        <v>20</v>
      </c>
      <c r="I442" s="218"/>
      <c r="J442" s="214"/>
      <c r="K442" s="214"/>
      <c r="L442" s="219"/>
      <c r="M442" s="220"/>
      <c r="N442" s="221"/>
      <c r="O442" s="221"/>
      <c r="P442" s="221"/>
      <c r="Q442" s="221"/>
      <c r="R442" s="221"/>
      <c r="S442" s="221"/>
      <c r="T442" s="222"/>
      <c r="AT442" s="223" t="s">
        <v>160</v>
      </c>
      <c r="AU442" s="223" t="s">
        <v>87</v>
      </c>
      <c r="AV442" s="11" t="s">
        <v>22</v>
      </c>
      <c r="AW442" s="11" t="s">
        <v>35</v>
      </c>
      <c r="AX442" s="11" t="s">
        <v>78</v>
      </c>
      <c r="AY442" s="223" t="s">
        <v>151</v>
      </c>
    </row>
    <row r="443" spans="2:51" s="12" customFormat="1" ht="12">
      <c r="B443" s="224"/>
      <c r="C443" s="225"/>
      <c r="D443" s="215" t="s">
        <v>160</v>
      </c>
      <c r="E443" s="226" t="s">
        <v>20</v>
      </c>
      <c r="F443" s="227" t="s">
        <v>584</v>
      </c>
      <c r="G443" s="225"/>
      <c r="H443" s="228">
        <v>3.16281</v>
      </c>
      <c r="I443" s="229"/>
      <c r="J443" s="225"/>
      <c r="K443" s="225"/>
      <c r="L443" s="230"/>
      <c r="M443" s="231"/>
      <c r="N443" s="232"/>
      <c r="O443" s="232"/>
      <c r="P443" s="232"/>
      <c r="Q443" s="232"/>
      <c r="R443" s="232"/>
      <c r="S443" s="232"/>
      <c r="T443" s="233"/>
      <c r="AT443" s="234" t="s">
        <v>160</v>
      </c>
      <c r="AU443" s="234" t="s">
        <v>87</v>
      </c>
      <c r="AV443" s="12" t="s">
        <v>87</v>
      </c>
      <c r="AW443" s="12" t="s">
        <v>35</v>
      </c>
      <c r="AX443" s="12" t="s">
        <v>78</v>
      </c>
      <c r="AY443" s="234" t="s">
        <v>151</v>
      </c>
    </row>
    <row r="444" spans="2:51" s="12" customFormat="1" ht="12">
      <c r="B444" s="224"/>
      <c r="C444" s="225"/>
      <c r="D444" s="215" t="s">
        <v>160</v>
      </c>
      <c r="E444" s="226" t="s">
        <v>20</v>
      </c>
      <c r="F444" s="227" t="s">
        <v>585</v>
      </c>
      <c r="G444" s="225"/>
      <c r="H444" s="228">
        <v>3.6804</v>
      </c>
      <c r="I444" s="229"/>
      <c r="J444" s="225"/>
      <c r="K444" s="225"/>
      <c r="L444" s="230"/>
      <c r="M444" s="231"/>
      <c r="N444" s="232"/>
      <c r="O444" s="232"/>
      <c r="P444" s="232"/>
      <c r="Q444" s="232"/>
      <c r="R444" s="232"/>
      <c r="S444" s="232"/>
      <c r="T444" s="233"/>
      <c r="AT444" s="234" t="s">
        <v>160</v>
      </c>
      <c r="AU444" s="234" t="s">
        <v>87</v>
      </c>
      <c r="AV444" s="12" t="s">
        <v>87</v>
      </c>
      <c r="AW444" s="12" t="s">
        <v>35</v>
      </c>
      <c r="AX444" s="12" t="s">
        <v>78</v>
      </c>
      <c r="AY444" s="234" t="s">
        <v>151</v>
      </c>
    </row>
    <row r="445" spans="2:51" s="12" customFormat="1" ht="12">
      <c r="B445" s="224"/>
      <c r="C445" s="225"/>
      <c r="D445" s="215" t="s">
        <v>160</v>
      </c>
      <c r="E445" s="226" t="s">
        <v>20</v>
      </c>
      <c r="F445" s="227" t="s">
        <v>586</v>
      </c>
      <c r="G445" s="225"/>
      <c r="H445" s="228">
        <v>2.943396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AT445" s="234" t="s">
        <v>160</v>
      </c>
      <c r="AU445" s="234" t="s">
        <v>87</v>
      </c>
      <c r="AV445" s="12" t="s">
        <v>87</v>
      </c>
      <c r="AW445" s="12" t="s">
        <v>35</v>
      </c>
      <c r="AX445" s="12" t="s">
        <v>78</v>
      </c>
      <c r="AY445" s="234" t="s">
        <v>151</v>
      </c>
    </row>
    <row r="446" spans="2:51" s="12" customFormat="1" ht="12">
      <c r="B446" s="224"/>
      <c r="C446" s="225"/>
      <c r="D446" s="215" t="s">
        <v>160</v>
      </c>
      <c r="E446" s="226" t="s">
        <v>20</v>
      </c>
      <c r="F446" s="227" t="s">
        <v>587</v>
      </c>
      <c r="G446" s="225"/>
      <c r="H446" s="228">
        <v>3.28848</v>
      </c>
      <c r="I446" s="229"/>
      <c r="J446" s="225"/>
      <c r="K446" s="225"/>
      <c r="L446" s="230"/>
      <c r="M446" s="231"/>
      <c r="N446" s="232"/>
      <c r="O446" s="232"/>
      <c r="P446" s="232"/>
      <c r="Q446" s="232"/>
      <c r="R446" s="232"/>
      <c r="S446" s="232"/>
      <c r="T446" s="233"/>
      <c r="AT446" s="234" t="s">
        <v>160</v>
      </c>
      <c r="AU446" s="234" t="s">
        <v>87</v>
      </c>
      <c r="AV446" s="12" t="s">
        <v>87</v>
      </c>
      <c r="AW446" s="12" t="s">
        <v>35</v>
      </c>
      <c r="AX446" s="12" t="s">
        <v>78</v>
      </c>
      <c r="AY446" s="234" t="s">
        <v>151</v>
      </c>
    </row>
    <row r="447" spans="2:51" s="12" customFormat="1" ht="12">
      <c r="B447" s="224"/>
      <c r="C447" s="225"/>
      <c r="D447" s="215" t="s">
        <v>160</v>
      </c>
      <c r="E447" s="226" t="s">
        <v>20</v>
      </c>
      <c r="F447" s="227" t="s">
        <v>588</v>
      </c>
      <c r="G447" s="225"/>
      <c r="H447" s="228">
        <v>0.80064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AT447" s="234" t="s">
        <v>160</v>
      </c>
      <c r="AU447" s="234" t="s">
        <v>87</v>
      </c>
      <c r="AV447" s="12" t="s">
        <v>87</v>
      </c>
      <c r="AW447" s="12" t="s">
        <v>35</v>
      </c>
      <c r="AX447" s="12" t="s">
        <v>78</v>
      </c>
      <c r="AY447" s="234" t="s">
        <v>151</v>
      </c>
    </row>
    <row r="448" spans="2:51" s="12" customFormat="1" ht="12">
      <c r="B448" s="224"/>
      <c r="C448" s="225"/>
      <c r="D448" s="215" t="s">
        <v>160</v>
      </c>
      <c r="E448" s="226" t="s">
        <v>20</v>
      </c>
      <c r="F448" s="227" t="s">
        <v>589</v>
      </c>
      <c r="G448" s="225"/>
      <c r="H448" s="228">
        <v>0.12342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AT448" s="234" t="s">
        <v>160</v>
      </c>
      <c r="AU448" s="234" t="s">
        <v>87</v>
      </c>
      <c r="AV448" s="12" t="s">
        <v>87</v>
      </c>
      <c r="AW448" s="12" t="s">
        <v>35</v>
      </c>
      <c r="AX448" s="12" t="s">
        <v>78</v>
      </c>
      <c r="AY448" s="234" t="s">
        <v>151</v>
      </c>
    </row>
    <row r="449" spans="2:51" s="12" customFormat="1" ht="12">
      <c r="B449" s="224"/>
      <c r="C449" s="225"/>
      <c r="D449" s="215" t="s">
        <v>160</v>
      </c>
      <c r="E449" s="226" t="s">
        <v>20</v>
      </c>
      <c r="F449" s="227" t="s">
        <v>590</v>
      </c>
      <c r="G449" s="225"/>
      <c r="H449" s="228">
        <v>0.241623</v>
      </c>
      <c r="I449" s="229"/>
      <c r="J449" s="225"/>
      <c r="K449" s="225"/>
      <c r="L449" s="230"/>
      <c r="M449" s="231"/>
      <c r="N449" s="232"/>
      <c r="O449" s="232"/>
      <c r="P449" s="232"/>
      <c r="Q449" s="232"/>
      <c r="R449" s="232"/>
      <c r="S449" s="232"/>
      <c r="T449" s="233"/>
      <c r="AT449" s="234" t="s">
        <v>160</v>
      </c>
      <c r="AU449" s="234" t="s">
        <v>87</v>
      </c>
      <c r="AV449" s="12" t="s">
        <v>87</v>
      </c>
      <c r="AW449" s="12" t="s">
        <v>35</v>
      </c>
      <c r="AX449" s="12" t="s">
        <v>78</v>
      </c>
      <c r="AY449" s="234" t="s">
        <v>151</v>
      </c>
    </row>
    <row r="450" spans="2:51" s="12" customFormat="1" ht="12">
      <c r="B450" s="224"/>
      <c r="C450" s="225"/>
      <c r="D450" s="215" t="s">
        <v>160</v>
      </c>
      <c r="E450" s="226" t="s">
        <v>20</v>
      </c>
      <c r="F450" s="227" t="s">
        <v>591</v>
      </c>
      <c r="G450" s="225"/>
      <c r="H450" s="228">
        <v>0.3954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AT450" s="234" t="s">
        <v>160</v>
      </c>
      <c r="AU450" s="234" t="s">
        <v>87</v>
      </c>
      <c r="AV450" s="12" t="s">
        <v>87</v>
      </c>
      <c r="AW450" s="12" t="s">
        <v>35</v>
      </c>
      <c r="AX450" s="12" t="s">
        <v>78</v>
      </c>
      <c r="AY450" s="234" t="s">
        <v>151</v>
      </c>
    </row>
    <row r="451" spans="2:51" s="12" customFormat="1" ht="12">
      <c r="B451" s="224"/>
      <c r="C451" s="225"/>
      <c r="D451" s="215" t="s">
        <v>160</v>
      </c>
      <c r="E451" s="226" t="s">
        <v>20</v>
      </c>
      <c r="F451" s="227" t="s">
        <v>592</v>
      </c>
      <c r="G451" s="225"/>
      <c r="H451" s="228">
        <v>0.40776</v>
      </c>
      <c r="I451" s="229"/>
      <c r="J451" s="225"/>
      <c r="K451" s="225"/>
      <c r="L451" s="230"/>
      <c r="M451" s="231"/>
      <c r="N451" s="232"/>
      <c r="O451" s="232"/>
      <c r="P451" s="232"/>
      <c r="Q451" s="232"/>
      <c r="R451" s="232"/>
      <c r="S451" s="232"/>
      <c r="T451" s="233"/>
      <c r="AT451" s="234" t="s">
        <v>160</v>
      </c>
      <c r="AU451" s="234" t="s">
        <v>87</v>
      </c>
      <c r="AV451" s="12" t="s">
        <v>87</v>
      </c>
      <c r="AW451" s="12" t="s">
        <v>35</v>
      </c>
      <c r="AX451" s="12" t="s">
        <v>78</v>
      </c>
      <c r="AY451" s="234" t="s">
        <v>151</v>
      </c>
    </row>
    <row r="452" spans="2:51" s="12" customFormat="1" ht="12">
      <c r="B452" s="224"/>
      <c r="C452" s="225"/>
      <c r="D452" s="215" t="s">
        <v>160</v>
      </c>
      <c r="E452" s="226" t="s">
        <v>20</v>
      </c>
      <c r="F452" s="227" t="s">
        <v>593</v>
      </c>
      <c r="G452" s="225"/>
      <c r="H452" s="228">
        <v>0.90567</v>
      </c>
      <c r="I452" s="229"/>
      <c r="J452" s="225"/>
      <c r="K452" s="225"/>
      <c r="L452" s="230"/>
      <c r="M452" s="231"/>
      <c r="N452" s="232"/>
      <c r="O452" s="232"/>
      <c r="P452" s="232"/>
      <c r="Q452" s="232"/>
      <c r="R452" s="232"/>
      <c r="S452" s="232"/>
      <c r="T452" s="233"/>
      <c r="AT452" s="234" t="s">
        <v>160</v>
      </c>
      <c r="AU452" s="234" t="s">
        <v>87</v>
      </c>
      <c r="AV452" s="12" t="s">
        <v>87</v>
      </c>
      <c r="AW452" s="12" t="s">
        <v>35</v>
      </c>
      <c r="AX452" s="12" t="s">
        <v>78</v>
      </c>
      <c r="AY452" s="234" t="s">
        <v>151</v>
      </c>
    </row>
    <row r="453" spans="2:51" s="13" customFormat="1" ht="12">
      <c r="B453" s="235"/>
      <c r="C453" s="236"/>
      <c r="D453" s="215" t="s">
        <v>160</v>
      </c>
      <c r="E453" s="237" t="s">
        <v>20</v>
      </c>
      <c r="F453" s="238" t="s">
        <v>384</v>
      </c>
      <c r="G453" s="236"/>
      <c r="H453" s="239">
        <v>15.949599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AT453" s="245" t="s">
        <v>160</v>
      </c>
      <c r="AU453" s="245" t="s">
        <v>87</v>
      </c>
      <c r="AV453" s="13" t="s">
        <v>181</v>
      </c>
      <c r="AW453" s="13" t="s">
        <v>35</v>
      </c>
      <c r="AX453" s="13" t="s">
        <v>22</v>
      </c>
      <c r="AY453" s="245" t="s">
        <v>151</v>
      </c>
    </row>
    <row r="454" spans="2:65" s="1" customFormat="1" ht="16.5" customHeight="1">
      <c r="B454" s="38"/>
      <c r="C454" s="201" t="s">
        <v>594</v>
      </c>
      <c r="D454" s="201" t="s">
        <v>153</v>
      </c>
      <c r="E454" s="202" t="s">
        <v>595</v>
      </c>
      <c r="F454" s="203" t="s">
        <v>596</v>
      </c>
      <c r="G454" s="204" t="s">
        <v>187</v>
      </c>
      <c r="H454" s="205">
        <v>15.95</v>
      </c>
      <c r="I454" s="206"/>
      <c r="J454" s="207">
        <f>ROUND(I454*H454,2)</f>
        <v>0</v>
      </c>
      <c r="K454" s="203" t="s">
        <v>157</v>
      </c>
      <c r="L454" s="43"/>
      <c r="M454" s="208" t="s">
        <v>20</v>
      </c>
      <c r="N454" s="209" t="s">
        <v>49</v>
      </c>
      <c r="O454" s="79"/>
      <c r="P454" s="210">
        <f>O454*H454</f>
        <v>0</v>
      </c>
      <c r="Q454" s="210">
        <v>0</v>
      </c>
      <c r="R454" s="210">
        <f>Q454*H454</f>
        <v>0</v>
      </c>
      <c r="S454" s="210">
        <v>0</v>
      </c>
      <c r="T454" s="211">
        <f>S454*H454</f>
        <v>0</v>
      </c>
      <c r="AR454" s="17" t="s">
        <v>158</v>
      </c>
      <c r="AT454" s="17" t="s">
        <v>153</v>
      </c>
      <c r="AU454" s="17" t="s">
        <v>87</v>
      </c>
      <c r="AY454" s="17" t="s">
        <v>151</v>
      </c>
      <c r="BE454" s="212">
        <f>IF(N454="základní",J454,0)</f>
        <v>0</v>
      </c>
      <c r="BF454" s="212">
        <f>IF(N454="snížená",J454,0)</f>
        <v>0</v>
      </c>
      <c r="BG454" s="212">
        <f>IF(N454="zákl. přenesená",J454,0)</f>
        <v>0</v>
      </c>
      <c r="BH454" s="212">
        <f>IF(N454="sníž. přenesená",J454,0)</f>
        <v>0</v>
      </c>
      <c r="BI454" s="212">
        <f>IF(N454="nulová",J454,0)</f>
        <v>0</v>
      </c>
      <c r="BJ454" s="17" t="s">
        <v>22</v>
      </c>
      <c r="BK454" s="212">
        <f>ROUND(I454*H454,2)</f>
        <v>0</v>
      </c>
      <c r="BL454" s="17" t="s">
        <v>158</v>
      </c>
      <c r="BM454" s="17" t="s">
        <v>597</v>
      </c>
    </row>
    <row r="455" spans="2:65" s="1" customFormat="1" ht="22.5" customHeight="1">
      <c r="B455" s="38"/>
      <c r="C455" s="201" t="s">
        <v>598</v>
      </c>
      <c r="D455" s="201" t="s">
        <v>153</v>
      </c>
      <c r="E455" s="202" t="s">
        <v>599</v>
      </c>
      <c r="F455" s="203" t="s">
        <v>600</v>
      </c>
      <c r="G455" s="204" t="s">
        <v>187</v>
      </c>
      <c r="H455" s="205">
        <v>15.95</v>
      </c>
      <c r="I455" s="206"/>
      <c r="J455" s="207">
        <f>ROUND(I455*H455,2)</f>
        <v>0</v>
      </c>
      <c r="K455" s="203" t="s">
        <v>157</v>
      </c>
      <c r="L455" s="43"/>
      <c r="M455" s="208" t="s">
        <v>20</v>
      </c>
      <c r="N455" s="209" t="s">
        <v>49</v>
      </c>
      <c r="O455" s="79"/>
      <c r="P455" s="210">
        <f>O455*H455</f>
        <v>0</v>
      </c>
      <c r="Q455" s="210">
        <v>0</v>
      </c>
      <c r="R455" s="210">
        <f>Q455*H455</f>
        <v>0</v>
      </c>
      <c r="S455" s="210">
        <v>0</v>
      </c>
      <c r="T455" s="211">
        <f>S455*H455</f>
        <v>0</v>
      </c>
      <c r="AR455" s="17" t="s">
        <v>158</v>
      </c>
      <c r="AT455" s="17" t="s">
        <v>153</v>
      </c>
      <c r="AU455" s="17" t="s">
        <v>87</v>
      </c>
      <c r="AY455" s="17" t="s">
        <v>151</v>
      </c>
      <c r="BE455" s="212">
        <f>IF(N455="základní",J455,0)</f>
        <v>0</v>
      </c>
      <c r="BF455" s="212">
        <f>IF(N455="snížená",J455,0)</f>
        <v>0</v>
      </c>
      <c r="BG455" s="212">
        <f>IF(N455="zákl. přenesená",J455,0)</f>
        <v>0</v>
      </c>
      <c r="BH455" s="212">
        <f>IF(N455="sníž. přenesená",J455,0)</f>
        <v>0</v>
      </c>
      <c r="BI455" s="212">
        <f>IF(N455="nulová",J455,0)</f>
        <v>0</v>
      </c>
      <c r="BJ455" s="17" t="s">
        <v>22</v>
      </c>
      <c r="BK455" s="212">
        <f>ROUND(I455*H455,2)</f>
        <v>0</v>
      </c>
      <c r="BL455" s="17" t="s">
        <v>158</v>
      </c>
      <c r="BM455" s="17" t="s">
        <v>601</v>
      </c>
    </row>
    <row r="456" spans="2:65" s="1" customFormat="1" ht="16.5" customHeight="1">
      <c r="B456" s="38"/>
      <c r="C456" s="201" t="s">
        <v>602</v>
      </c>
      <c r="D456" s="201" t="s">
        <v>153</v>
      </c>
      <c r="E456" s="202" t="s">
        <v>603</v>
      </c>
      <c r="F456" s="203" t="s">
        <v>604</v>
      </c>
      <c r="G456" s="204" t="s">
        <v>238</v>
      </c>
      <c r="H456" s="205">
        <v>1.037</v>
      </c>
      <c r="I456" s="206"/>
      <c r="J456" s="207">
        <f>ROUND(I456*H456,2)</f>
        <v>0</v>
      </c>
      <c r="K456" s="203" t="s">
        <v>157</v>
      </c>
      <c r="L456" s="43"/>
      <c r="M456" s="208" t="s">
        <v>20</v>
      </c>
      <c r="N456" s="209" t="s">
        <v>49</v>
      </c>
      <c r="O456" s="79"/>
      <c r="P456" s="210">
        <f>O456*H456</f>
        <v>0</v>
      </c>
      <c r="Q456" s="210">
        <v>1.06277</v>
      </c>
      <c r="R456" s="210">
        <f>Q456*H456</f>
        <v>1.10209249</v>
      </c>
      <c r="S456" s="210">
        <v>0</v>
      </c>
      <c r="T456" s="211">
        <f>S456*H456</f>
        <v>0</v>
      </c>
      <c r="AR456" s="17" t="s">
        <v>158</v>
      </c>
      <c r="AT456" s="17" t="s">
        <v>153</v>
      </c>
      <c r="AU456" s="17" t="s">
        <v>87</v>
      </c>
      <c r="AY456" s="17" t="s">
        <v>151</v>
      </c>
      <c r="BE456" s="212">
        <f>IF(N456="základní",J456,0)</f>
        <v>0</v>
      </c>
      <c r="BF456" s="212">
        <f>IF(N456="snížená",J456,0)</f>
        <v>0</v>
      </c>
      <c r="BG456" s="212">
        <f>IF(N456="zákl. přenesená",J456,0)</f>
        <v>0</v>
      </c>
      <c r="BH456" s="212">
        <f>IF(N456="sníž. přenesená",J456,0)</f>
        <v>0</v>
      </c>
      <c r="BI456" s="212">
        <f>IF(N456="nulová",J456,0)</f>
        <v>0</v>
      </c>
      <c r="BJ456" s="17" t="s">
        <v>22</v>
      </c>
      <c r="BK456" s="212">
        <f>ROUND(I456*H456,2)</f>
        <v>0</v>
      </c>
      <c r="BL456" s="17" t="s">
        <v>158</v>
      </c>
      <c r="BM456" s="17" t="s">
        <v>605</v>
      </c>
    </row>
    <row r="457" spans="2:51" s="12" customFormat="1" ht="12">
      <c r="B457" s="224"/>
      <c r="C457" s="225"/>
      <c r="D457" s="215" t="s">
        <v>160</v>
      </c>
      <c r="E457" s="226" t="s">
        <v>20</v>
      </c>
      <c r="F457" s="227" t="s">
        <v>606</v>
      </c>
      <c r="G457" s="225"/>
      <c r="H457" s="228">
        <v>1.03675</v>
      </c>
      <c r="I457" s="229"/>
      <c r="J457" s="225"/>
      <c r="K457" s="225"/>
      <c r="L457" s="230"/>
      <c r="M457" s="231"/>
      <c r="N457" s="232"/>
      <c r="O457" s="232"/>
      <c r="P457" s="232"/>
      <c r="Q457" s="232"/>
      <c r="R457" s="232"/>
      <c r="S457" s="232"/>
      <c r="T457" s="233"/>
      <c r="AT457" s="234" t="s">
        <v>160</v>
      </c>
      <c r="AU457" s="234" t="s">
        <v>87</v>
      </c>
      <c r="AV457" s="12" t="s">
        <v>87</v>
      </c>
      <c r="AW457" s="12" t="s">
        <v>35</v>
      </c>
      <c r="AX457" s="12" t="s">
        <v>22</v>
      </c>
      <c r="AY457" s="234" t="s">
        <v>151</v>
      </c>
    </row>
    <row r="458" spans="2:65" s="1" customFormat="1" ht="16.5" customHeight="1">
      <c r="B458" s="38"/>
      <c r="C458" s="201" t="s">
        <v>607</v>
      </c>
      <c r="D458" s="201" t="s">
        <v>153</v>
      </c>
      <c r="E458" s="202" t="s">
        <v>608</v>
      </c>
      <c r="F458" s="203" t="s">
        <v>609</v>
      </c>
      <c r="G458" s="204" t="s">
        <v>156</v>
      </c>
      <c r="H458" s="205">
        <v>265.827</v>
      </c>
      <c r="I458" s="206"/>
      <c r="J458" s="207">
        <f>ROUND(I458*H458,2)</f>
        <v>0</v>
      </c>
      <c r="K458" s="203" t="s">
        <v>157</v>
      </c>
      <c r="L458" s="43"/>
      <c r="M458" s="208" t="s">
        <v>20</v>
      </c>
      <c r="N458" s="209" t="s">
        <v>49</v>
      </c>
      <c r="O458" s="79"/>
      <c r="P458" s="210">
        <f>O458*H458</f>
        <v>0</v>
      </c>
      <c r="Q458" s="210">
        <v>0.00013</v>
      </c>
      <c r="R458" s="210">
        <f>Q458*H458</f>
        <v>0.03455751</v>
      </c>
      <c r="S458" s="210">
        <v>0</v>
      </c>
      <c r="T458" s="211">
        <f>S458*H458</f>
        <v>0</v>
      </c>
      <c r="AR458" s="17" t="s">
        <v>158</v>
      </c>
      <c r="AT458" s="17" t="s">
        <v>153</v>
      </c>
      <c r="AU458" s="17" t="s">
        <v>87</v>
      </c>
      <c r="AY458" s="17" t="s">
        <v>151</v>
      </c>
      <c r="BE458" s="212">
        <f>IF(N458="základní",J458,0)</f>
        <v>0</v>
      </c>
      <c r="BF458" s="212">
        <f>IF(N458="snížená",J458,0)</f>
        <v>0</v>
      </c>
      <c r="BG458" s="212">
        <f>IF(N458="zákl. přenesená",J458,0)</f>
        <v>0</v>
      </c>
      <c r="BH458" s="212">
        <f>IF(N458="sníž. přenesená",J458,0)</f>
        <v>0</v>
      </c>
      <c r="BI458" s="212">
        <f>IF(N458="nulová",J458,0)</f>
        <v>0</v>
      </c>
      <c r="BJ458" s="17" t="s">
        <v>22</v>
      </c>
      <c r="BK458" s="212">
        <f>ROUND(I458*H458,2)</f>
        <v>0</v>
      </c>
      <c r="BL458" s="17" t="s">
        <v>158</v>
      </c>
      <c r="BM458" s="17" t="s">
        <v>610</v>
      </c>
    </row>
    <row r="459" spans="2:51" s="11" customFormat="1" ht="12">
      <c r="B459" s="213"/>
      <c r="C459" s="214"/>
      <c r="D459" s="215" t="s">
        <v>160</v>
      </c>
      <c r="E459" s="216" t="s">
        <v>20</v>
      </c>
      <c r="F459" s="217" t="s">
        <v>326</v>
      </c>
      <c r="G459" s="214"/>
      <c r="H459" s="216" t="s">
        <v>20</v>
      </c>
      <c r="I459" s="218"/>
      <c r="J459" s="214"/>
      <c r="K459" s="214"/>
      <c r="L459" s="219"/>
      <c r="M459" s="220"/>
      <c r="N459" s="221"/>
      <c r="O459" s="221"/>
      <c r="P459" s="221"/>
      <c r="Q459" s="221"/>
      <c r="R459" s="221"/>
      <c r="S459" s="221"/>
      <c r="T459" s="222"/>
      <c r="AT459" s="223" t="s">
        <v>160</v>
      </c>
      <c r="AU459" s="223" t="s">
        <v>87</v>
      </c>
      <c r="AV459" s="11" t="s">
        <v>22</v>
      </c>
      <c r="AW459" s="11" t="s">
        <v>35</v>
      </c>
      <c r="AX459" s="11" t="s">
        <v>78</v>
      </c>
      <c r="AY459" s="223" t="s">
        <v>151</v>
      </c>
    </row>
    <row r="460" spans="2:51" s="11" customFormat="1" ht="12">
      <c r="B460" s="213"/>
      <c r="C460" s="214"/>
      <c r="D460" s="215" t="s">
        <v>160</v>
      </c>
      <c r="E460" s="216" t="s">
        <v>20</v>
      </c>
      <c r="F460" s="217" t="s">
        <v>327</v>
      </c>
      <c r="G460" s="214"/>
      <c r="H460" s="216" t="s">
        <v>20</v>
      </c>
      <c r="I460" s="218"/>
      <c r="J460" s="214"/>
      <c r="K460" s="214"/>
      <c r="L460" s="219"/>
      <c r="M460" s="220"/>
      <c r="N460" s="221"/>
      <c r="O460" s="221"/>
      <c r="P460" s="221"/>
      <c r="Q460" s="221"/>
      <c r="R460" s="221"/>
      <c r="S460" s="221"/>
      <c r="T460" s="222"/>
      <c r="AT460" s="223" t="s">
        <v>160</v>
      </c>
      <c r="AU460" s="223" t="s">
        <v>87</v>
      </c>
      <c r="AV460" s="11" t="s">
        <v>22</v>
      </c>
      <c r="AW460" s="11" t="s">
        <v>35</v>
      </c>
      <c r="AX460" s="11" t="s">
        <v>78</v>
      </c>
      <c r="AY460" s="223" t="s">
        <v>151</v>
      </c>
    </row>
    <row r="461" spans="2:51" s="12" customFormat="1" ht="12">
      <c r="B461" s="224"/>
      <c r="C461" s="225"/>
      <c r="D461" s="215" t="s">
        <v>160</v>
      </c>
      <c r="E461" s="226" t="s">
        <v>20</v>
      </c>
      <c r="F461" s="227" t="s">
        <v>611</v>
      </c>
      <c r="G461" s="225"/>
      <c r="H461" s="228">
        <v>52.7135</v>
      </c>
      <c r="I461" s="229"/>
      <c r="J461" s="225"/>
      <c r="K461" s="225"/>
      <c r="L461" s="230"/>
      <c r="M461" s="231"/>
      <c r="N461" s="232"/>
      <c r="O461" s="232"/>
      <c r="P461" s="232"/>
      <c r="Q461" s="232"/>
      <c r="R461" s="232"/>
      <c r="S461" s="232"/>
      <c r="T461" s="233"/>
      <c r="AT461" s="234" t="s">
        <v>160</v>
      </c>
      <c r="AU461" s="234" t="s">
        <v>87</v>
      </c>
      <c r="AV461" s="12" t="s">
        <v>87</v>
      </c>
      <c r="AW461" s="12" t="s">
        <v>35</v>
      </c>
      <c r="AX461" s="12" t="s">
        <v>78</v>
      </c>
      <c r="AY461" s="234" t="s">
        <v>151</v>
      </c>
    </row>
    <row r="462" spans="2:51" s="12" customFormat="1" ht="12">
      <c r="B462" s="224"/>
      <c r="C462" s="225"/>
      <c r="D462" s="215" t="s">
        <v>160</v>
      </c>
      <c r="E462" s="226" t="s">
        <v>20</v>
      </c>
      <c r="F462" s="227" t="s">
        <v>612</v>
      </c>
      <c r="G462" s="225"/>
      <c r="H462" s="228">
        <v>61.34</v>
      </c>
      <c r="I462" s="229"/>
      <c r="J462" s="225"/>
      <c r="K462" s="225"/>
      <c r="L462" s="230"/>
      <c r="M462" s="231"/>
      <c r="N462" s="232"/>
      <c r="O462" s="232"/>
      <c r="P462" s="232"/>
      <c r="Q462" s="232"/>
      <c r="R462" s="232"/>
      <c r="S462" s="232"/>
      <c r="T462" s="233"/>
      <c r="AT462" s="234" t="s">
        <v>160</v>
      </c>
      <c r="AU462" s="234" t="s">
        <v>87</v>
      </c>
      <c r="AV462" s="12" t="s">
        <v>87</v>
      </c>
      <c r="AW462" s="12" t="s">
        <v>35</v>
      </c>
      <c r="AX462" s="12" t="s">
        <v>78</v>
      </c>
      <c r="AY462" s="234" t="s">
        <v>151</v>
      </c>
    </row>
    <row r="463" spans="2:51" s="12" customFormat="1" ht="12">
      <c r="B463" s="224"/>
      <c r="C463" s="225"/>
      <c r="D463" s="215" t="s">
        <v>160</v>
      </c>
      <c r="E463" s="226" t="s">
        <v>20</v>
      </c>
      <c r="F463" s="227" t="s">
        <v>613</v>
      </c>
      <c r="G463" s="225"/>
      <c r="H463" s="228">
        <v>49.0566</v>
      </c>
      <c r="I463" s="229"/>
      <c r="J463" s="225"/>
      <c r="K463" s="225"/>
      <c r="L463" s="230"/>
      <c r="M463" s="231"/>
      <c r="N463" s="232"/>
      <c r="O463" s="232"/>
      <c r="P463" s="232"/>
      <c r="Q463" s="232"/>
      <c r="R463" s="232"/>
      <c r="S463" s="232"/>
      <c r="T463" s="233"/>
      <c r="AT463" s="234" t="s">
        <v>160</v>
      </c>
      <c r="AU463" s="234" t="s">
        <v>87</v>
      </c>
      <c r="AV463" s="12" t="s">
        <v>87</v>
      </c>
      <c r="AW463" s="12" t="s">
        <v>35</v>
      </c>
      <c r="AX463" s="12" t="s">
        <v>78</v>
      </c>
      <c r="AY463" s="234" t="s">
        <v>151</v>
      </c>
    </row>
    <row r="464" spans="2:51" s="12" customFormat="1" ht="12">
      <c r="B464" s="224"/>
      <c r="C464" s="225"/>
      <c r="D464" s="215" t="s">
        <v>160</v>
      </c>
      <c r="E464" s="226" t="s">
        <v>20</v>
      </c>
      <c r="F464" s="227" t="s">
        <v>614</v>
      </c>
      <c r="G464" s="225"/>
      <c r="H464" s="228">
        <v>54.808</v>
      </c>
      <c r="I464" s="229"/>
      <c r="J464" s="225"/>
      <c r="K464" s="225"/>
      <c r="L464" s="230"/>
      <c r="M464" s="231"/>
      <c r="N464" s="232"/>
      <c r="O464" s="232"/>
      <c r="P464" s="232"/>
      <c r="Q464" s="232"/>
      <c r="R464" s="232"/>
      <c r="S464" s="232"/>
      <c r="T464" s="233"/>
      <c r="AT464" s="234" t="s">
        <v>160</v>
      </c>
      <c r="AU464" s="234" t="s">
        <v>87</v>
      </c>
      <c r="AV464" s="12" t="s">
        <v>87</v>
      </c>
      <c r="AW464" s="12" t="s">
        <v>35</v>
      </c>
      <c r="AX464" s="12" t="s">
        <v>78</v>
      </c>
      <c r="AY464" s="234" t="s">
        <v>151</v>
      </c>
    </row>
    <row r="465" spans="2:51" s="12" customFormat="1" ht="12">
      <c r="B465" s="224"/>
      <c r="C465" s="225"/>
      <c r="D465" s="215" t="s">
        <v>160</v>
      </c>
      <c r="E465" s="226" t="s">
        <v>20</v>
      </c>
      <c r="F465" s="227" t="s">
        <v>615</v>
      </c>
      <c r="G465" s="225"/>
      <c r="H465" s="228">
        <v>13.344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AT465" s="234" t="s">
        <v>160</v>
      </c>
      <c r="AU465" s="234" t="s">
        <v>87</v>
      </c>
      <c r="AV465" s="12" t="s">
        <v>87</v>
      </c>
      <c r="AW465" s="12" t="s">
        <v>35</v>
      </c>
      <c r="AX465" s="12" t="s">
        <v>78</v>
      </c>
      <c r="AY465" s="234" t="s">
        <v>151</v>
      </c>
    </row>
    <row r="466" spans="2:51" s="12" customFormat="1" ht="12">
      <c r="B466" s="224"/>
      <c r="C466" s="225"/>
      <c r="D466" s="215" t="s">
        <v>160</v>
      </c>
      <c r="E466" s="226" t="s">
        <v>20</v>
      </c>
      <c r="F466" s="227" t="s">
        <v>616</v>
      </c>
      <c r="G466" s="225"/>
      <c r="H466" s="228">
        <v>2.057</v>
      </c>
      <c r="I466" s="229"/>
      <c r="J466" s="225"/>
      <c r="K466" s="225"/>
      <c r="L466" s="230"/>
      <c r="M466" s="231"/>
      <c r="N466" s="232"/>
      <c r="O466" s="232"/>
      <c r="P466" s="232"/>
      <c r="Q466" s="232"/>
      <c r="R466" s="232"/>
      <c r="S466" s="232"/>
      <c r="T466" s="233"/>
      <c r="AT466" s="234" t="s">
        <v>160</v>
      </c>
      <c r="AU466" s="234" t="s">
        <v>87</v>
      </c>
      <c r="AV466" s="12" t="s">
        <v>87</v>
      </c>
      <c r="AW466" s="12" t="s">
        <v>35</v>
      </c>
      <c r="AX466" s="12" t="s">
        <v>78</v>
      </c>
      <c r="AY466" s="234" t="s">
        <v>151</v>
      </c>
    </row>
    <row r="467" spans="2:51" s="12" customFormat="1" ht="12">
      <c r="B467" s="224"/>
      <c r="C467" s="225"/>
      <c r="D467" s="215" t="s">
        <v>160</v>
      </c>
      <c r="E467" s="226" t="s">
        <v>20</v>
      </c>
      <c r="F467" s="227" t="s">
        <v>479</v>
      </c>
      <c r="G467" s="225"/>
      <c r="H467" s="228">
        <v>4.02705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AT467" s="234" t="s">
        <v>160</v>
      </c>
      <c r="AU467" s="234" t="s">
        <v>87</v>
      </c>
      <c r="AV467" s="12" t="s">
        <v>87</v>
      </c>
      <c r="AW467" s="12" t="s">
        <v>35</v>
      </c>
      <c r="AX467" s="12" t="s">
        <v>78</v>
      </c>
      <c r="AY467" s="234" t="s">
        <v>151</v>
      </c>
    </row>
    <row r="468" spans="2:51" s="12" customFormat="1" ht="12">
      <c r="B468" s="224"/>
      <c r="C468" s="225"/>
      <c r="D468" s="215" t="s">
        <v>160</v>
      </c>
      <c r="E468" s="226" t="s">
        <v>20</v>
      </c>
      <c r="F468" s="227" t="s">
        <v>617</v>
      </c>
      <c r="G468" s="225"/>
      <c r="H468" s="228">
        <v>6.59</v>
      </c>
      <c r="I468" s="229"/>
      <c r="J468" s="225"/>
      <c r="K468" s="225"/>
      <c r="L468" s="230"/>
      <c r="M468" s="231"/>
      <c r="N468" s="232"/>
      <c r="O468" s="232"/>
      <c r="P468" s="232"/>
      <c r="Q468" s="232"/>
      <c r="R468" s="232"/>
      <c r="S468" s="232"/>
      <c r="T468" s="233"/>
      <c r="AT468" s="234" t="s">
        <v>160</v>
      </c>
      <c r="AU468" s="234" t="s">
        <v>87</v>
      </c>
      <c r="AV468" s="12" t="s">
        <v>87</v>
      </c>
      <c r="AW468" s="12" t="s">
        <v>35</v>
      </c>
      <c r="AX468" s="12" t="s">
        <v>78</v>
      </c>
      <c r="AY468" s="234" t="s">
        <v>151</v>
      </c>
    </row>
    <row r="469" spans="2:51" s="12" customFormat="1" ht="12">
      <c r="B469" s="224"/>
      <c r="C469" s="225"/>
      <c r="D469" s="215" t="s">
        <v>160</v>
      </c>
      <c r="E469" s="226" t="s">
        <v>20</v>
      </c>
      <c r="F469" s="227" t="s">
        <v>618</v>
      </c>
      <c r="G469" s="225"/>
      <c r="H469" s="228">
        <v>6.796</v>
      </c>
      <c r="I469" s="229"/>
      <c r="J469" s="225"/>
      <c r="K469" s="225"/>
      <c r="L469" s="230"/>
      <c r="M469" s="231"/>
      <c r="N469" s="232"/>
      <c r="O469" s="232"/>
      <c r="P469" s="232"/>
      <c r="Q469" s="232"/>
      <c r="R469" s="232"/>
      <c r="S469" s="232"/>
      <c r="T469" s="233"/>
      <c r="AT469" s="234" t="s">
        <v>160</v>
      </c>
      <c r="AU469" s="234" t="s">
        <v>87</v>
      </c>
      <c r="AV469" s="12" t="s">
        <v>87</v>
      </c>
      <c r="AW469" s="12" t="s">
        <v>35</v>
      </c>
      <c r="AX469" s="12" t="s">
        <v>78</v>
      </c>
      <c r="AY469" s="234" t="s">
        <v>151</v>
      </c>
    </row>
    <row r="470" spans="2:51" s="12" customFormat="1" ht="12">
      <c r="B470" s="224"/>
      <c r="C470" s="225"/>
      <c r="D470" s="215" t="s">
        <v>160</v>
      </c>
      <c r="E470" s="226" t="s">
        <v>20</v>
      </c>
      <c r="F470" s="227" t="s">
        <v>619</v>
      </c>
      <c r="G470" s="225"/>
      <c r="H470" s="228">
        <v>15.0945</v>
      </c>
      <c r="I470" s="229"/>
      <c r="J470" s="225"/>
      <c r="K470" s="225"/>
      <c r="L470" s="230"/>
      <c r="M470" s="231"/>
      <c r="N470" s="232"/>
      <c r="O470" s="232"/>
      <c r="P470" s="232"/>
      <c r="Q470" s="232"/>
      <c r="R470" s="232"/>
      <c r="S470" s="232"/>
      <c r="T470" s="233"/>
      <c r="AT470" s="234" t="s">
        <v>160</v>
      </c>
      <c r="AU470" s="234" t="s">
        <v>87</v>
      </c>
      <c r="AV470" s="12" t="s">
        <v>87</v>
      </c>
      <c r="AW470" s="12" t="s">
        <v>35</v>
      </c>
      <c r="AX470" s="12" t="s">
        <v>78</v>
      </c>
      <c r="AY470" s="234" t="s">
        <v>151</v>
      </c>
    </row>
    <row r="471" spans="2:51" s="13" customFormat="1" ht="12">
      <c r="B471" s="235"/>
      <c r="C471" s="236"/>
      <c r="D471" s="215" t="s">
        <v>160</v>
      </c>
      <c r="E471" s="237" t="s">
        <v>20</v>
      </c>
      <c r="F471" s="238" t="s">
        <v>384</v>
      </c>
      <c r="G471" s="236"/>
      <c r="H471" s="239">
        <v>265.82665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AT471" s="245" t="s">
        <v>160</v>
      </c>
      <c r="AU471" s="245" t="s">
        <v>87</v>
      </c>
      <c r="AV471" s="13" t="s">
        <v>181</v>
      </c>
      <c r="AW471" s="13" t="s">
        <v>35</v>
      </c>
      <c r="AX471" s="13" t="s">
        <v>22</v>
      </c>
      <c r="AY471" s="245" t="s">
        <v>151</v>
      </c>
    </row>
    <row r="472" spans="2:65" s="1" customFormat="1" ht="16.5" customHeight="1">
      <c r="B472" s="38"/>
      <c r="C472" s="201" t="s">
        <v>620</v>
      </c>
      <c r="D472" s="201" t="s">
        <v>153</v>
      </c>
      <c r="E472" s="202" t="s">
        <v>621</v>
      </c>
      <c r="F472" s="203" t="s">
        <v>622</v>
      </c>
      <c r="G472" s="204" t="s">
        <v>339</v>
      </c>
      <c r="H472" s="205">
        <v>233.84</v>
      </c>
      <c r="I472" s="206"/>
      <c r="J472" s="207">
        <f>ROUND(I472*H472,2)</f>
        <v>0</v>
      </c>
      <c r="K472" s="203" t="s">
        <v>157</v>
      </c>
      <c r="L472" s="43"/>
      <c r="M472" s="208" t="s">
        <v>20</v>
      </c>
      <c r="N472" s="209" t="s">
        <v>49</v>
      </c>
      <c r="O472" s="79"/>
      <c r="P472" s="210">
        <f>O472*H472</f>
        <v>0</v>
      </c>
      <c r="Q472" s="210">
        <v>2E-05</v>
      </c>
      <c r="R472" s="210">
        <f>Q472*H472</f>
        <v>0.0046768</v>
      </c>
      <c r="S472" s="210">
        <v>0</v>
      </c>
      <c r="T472" s="211">
        <f>S472*H472</f>
        <v>0</v>
      </c>
      <c r="AR472" s="17" t="s">
        <v>158</v>
      </c>
      <c r="AT472" s="17" t="s">
        <v>153</v>
      </c>
      <c r="AU472" s="17" t="s">
        <v>87</v>
      </c>
      <c r="AY472" s="17" t="s">
        <v>151</v>
      </c>
      <c r="BE472" s="212">
        <f>IF(N472="základní",J472,0)</f>
        <v>0</v>
      </c>
      <c r="BF472" s="212">
        <f>IF(N472="snížená",J472,0)</f>
        <v>0</v>
      </c>
      <c r="BG472" s="212">
        <f>IF(N472="zákl. přenesená",J472,0)</f>
        <v>0</v>
      </c>
      <c r="BH472" s="212">
        <f>IF(N472="sníž. přenesená",J472,0)</f>
        <v>0</v>
      </c>
      <c r="BI472" s="212">
        <f>IF(N472="nulová",J472,0)</f>
        <v>0</v>
      </c>
      <c r="BJ472" s="17" t="s">
        <v>22</v>
      </c>
      <c r="BK472" s="212">
        <f>ROUND(I472*H472,2)</f>
        <v>0</v>
      </c>
      <c r="BL472" s="17" t="s">
        <v>158</v>
      </c>
      <c r="BM472" s="17" t="s">
        <v>623</v>
      </c>
    </row>
    <row r="473" spans="2:51" s="11" customFormat="1" ht="12">
      <c r="B473" s="213"/>
      <c r="C473" s="214"/>
      <c r="D473" s="215" t="s">
        <v>160</v>
      </c>
      <c r="E473" s="216" t="s">
        <v>20</v>
      </c>
      <c r="F473" s="217" t="s">
        <v>326</v>
      </c>
      <c r="G473" s="214"/>
      <c r="H473" s="216" t="s">
        <v>20</v>
      </c>
      <c r="I473" s="218"/>
      <c r="J473" s="214"/>
      <c r="K473" s="214"/>
      <c r="L473" s="219"/>
      <c r="M473" s="220"/>
      <c r="N473" s="221"/>
      <c r="O473" s="221"/>
      <c r="P473" s="221"/>
      <c r="Q473" s="221"/>
      <c r="R473" s="221"/>
      <c r="S473" s="221"/>
      <c r="T473" s="222"/>
      <c r="AT473" s="223" t="s">
        <v>160</v>
      </c>
      <c r="AU473" s="223" t="s">
        <v>87</v>
      </c>
      <c r="AV473" s="11" t="s">
        <v>22</v>
      </c>
      <c r="AW473" s="11" t="s">
        <v>35</v>
      </c>
      <c r="AX473" s="11" t="s">
        <v>78</v>
      </c>
      <c r="AY473" s="223" t="s">
        <v>151</v>
      </c>
    </row>
    <row r="474" spans="2:51" s="11" customFormat="1" ht="12">
      <c r="B474" s="213"/>
      <c r="C474" s="214"/>
      <c r="D474" s="215" t="s">
        <v>160</v>
      </c>
      <c r="E474" s="216" t="s">
        <v>20</v>
      </c>
      <c r="F474" s="217" t="s">
        <v>327</v>
      </c>
      <c r="G474" s="214"/>
      <c r="H474" s="216" t="s">
        <v>20</v>
      </c>
      <c r="I474" s="218"/>
      <c r="J474" s="214"/>
      <c r="K474" s="214"/>
      <c r="L474" s="219"/>
      <c r="M474" s="220"/>
      <c r="N474" s="221"/>
      <c r="O474" s="221"/>
      <c r="P474" s="221"/>
      <c r="Q474" s="221"/>
      <c r="R474" s="221"/>
      <c r="S474" s="221"/>
      <c r="T474" s="222"/>
      <c r="AT474" s="223" t="s">
        <v>160</v>
      </c>
      <c r="AU474" s="223" t="s">
        <v>87</v>
      </c>
      <c r="AV474" s="11" t="s">
        <v>22</v>
      </c>
      <c r="AW474" s="11" t="s">
        <v>35</v>
      </c>
      <c r="AX474" s="11" t="s">
        <v>78</v>
      </c>
      <c r="AY474" s="223" t="s">
        <v>151</v>
      </c>
    </row>
    <row r="475" spans="2:51" s="12" customFormat="1" ht="12">
      <c r="B475" s="224"/>
      <c r="C475" s="225"/>
      <c r="D475" s="215" t="s">
        <v>160</v>
      </c>
      <c r="E475" s="226" t="s">
        <v>20</v>
      </c>
      <c r="F475" s="227" t="s">
        <v>624</v>
      </c>
      <c r="G475" s="225"/>
      <c r="H475" s="228">
        <v>69.99</v>
      </c>
      <c r="I475" s="229"/>
      <c r="J475" s="225"/>
      <c r="K475" s="225"/>
      <c r="L475" s="230"/>
      <c r="M475" s="231"/>
      <c r="N475" s="232"/>
      <c r="O475" s="232"/>
      <c r="P475" s="232"/>
      <c r="Q475" s="232"/>
      <c r="R475" s="232"/>
      <c r="S475" s="232"/>
      <c r="T475" s="233"/>
      <c r="AT475" s="234" t="s">
        <v>160</v>
      </c>
      <c r="AU475" s="234" t="s">
        <v>87</v>
      </c>
      <c r="AV475" s="12" t="s">
        <v>87</v>
      </c>
      <c r="AW475" s="12" t="s">
        <v>35</v>
      </c>
      <c r="AX475" s="12" t="s">
        <v>78</v>
      </c>
      <c r="AY475" s="234" t="s">
        <v>151</v>
      </c>
    </row>
    <row r="476" spans="2:51" s="12" customFormat="1" ht="12">
      <c r="B476" s="224"/>
      <c r="C476" s="225"/>
      <c r="D476" s="215" t="s">
        <v>160</v>
      </c>
      <c r="E476" s="226" t="s">
        <v>20</v>
      </c>
      <c r="F476" s="227" t="s">
        <v>625</v>
      </c>
      <c r="G476" s="225"/>
      <c r="H476" s="228">
        <v>33.7</v>
      </c>
      <c r="I476" s="229"/>
      <c r="J476" s="225"/>
      <c r="K476" s="225"/>
      <c r="L476" s="230"/>
      <c r="M476" s="231"/>
      <c r="N476" s="232"/>
      <c r="O476" s="232"/>
      <c r="P476" s="232"/>
      <c r="Q476" s="232"/>
      <c r="R476" s="232"/>
      <c r="S476" s="232"/>
      <c r="T476" s="233"/>
      <c r="AT476" s="234" t="s">
        <v>160</v>
      </c>
      <c r="AU476" s="234" t="s">
        <v>87</v>
      </c>
      <c r="AV476" s="12" t="s">
        <v>87</v>
      </c>
      <c r="AW476" s="12" t="s">
        <v>35</v>
      </c>
      <c r="AX476" s="12" t="s">
        <v>78</v>
      </c>
      <c r="AY476" s="234" t="s">
        <v>151</v>
      </c>
    </row>
    <row r="477" spans="2:51" s="12" customFormat="1" ht="12">
      <c r="B477" s="224"/>
      <c r="C477" s="225"/>
      <c r="D477" s="215" t="s">
        <v>160</v>
      </c>
      <c r="E477" s="226" t="s">
        <v>20</v>
      </c>
      <c r="F477" s="227" t="s">
        <v>626</v>
      </c>
      <c r="G477" s="225"/>
      <c r="H477" s="228">
        <v>29.3</v>
      </c>
      <c r="I477" s="229"/>
      <c r="J477" s="225"/>
      <c r="K477" s="225"/>
      <c r="L477" s="230"/>
      <c r="M477" s="231"/>
      <c r="N477" s="232"/>
      <c r="O477" s="232"/>
      <c r="P477" s="232"/>
      <c r="Q477" s="232"/>
      <c r="R477" s="232"/>
      <c r="S477" s="232"/>
      <c r="T477" s="233"/>
      <c r="AT477" s="234" t="s">
        <v>160</v>
      </c>
      <c r="AU477" s="234" t="s">
        <v>87</v>
      </c>
      <c r="AV477" s="12" t="s">
        <v>87</v>
      </c>
      <c r="AW477" s="12" t="s">
        <v>35</v>
      </c>
      <c r="AX477" s="12" t="s">
        <v>78</v>
      </c>
      <c r="AY477" s="234" t="s">
        <v>151</v>
      </c>
    </row>
    <row r="478" spans="2:51" s="12" customFormat="1" ht="12">
      <c r="B478" s="224"/>
      <c r="C478" s="225"/>
      <c r="D478" s="215" t="s">
        <v>160</v>
      </c>
      <c r="E478" s="226" t="s">
        <v>20</v>
      </c>
      <c r="F478" s="227" t="s">
        <v>627</v>
      </c>
      <c r="G478" s="225"/>
      <c r="H478" s="228">
        <v>29.26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AT478" s="234" t="s">
        <v>160</v>
      </c>
      <c r="AU478" s="234" t="s">
        <v>87</v>
      </c>
      <c r="AV478" s="12" t="s">
        <v>87</v>
      </c>
      <c r="AW478" s="12" t="s">
        <v>35</v>
      </c>
      <c r="AX478" s="12" t="s">
        <v>78</v>
      </c>
      <c r="AY478" s="234" t="s">
        <v>151</v>
      </c>
    </row>
    <row r="479" spans="2:51" s="12" customFormat="1" ht="12">
      <c r="B479" s="224"/>
      <c r="C479" s="225"/>
      <c r="D479" s="215" t="s">
        <v>160</v>
      </c>
      <c r="E479" s="226" t="s">
        <v>20</v>
      </c>
      <c r="F479" s="227" t="s">
        <v>628</v>
      </c>
      <c r="G479" s="225"/>
      <c r="H479" s="228">
        <v>15.46</v>
      </c>
      <c r="I479" s="229"/>
      <c r="J479" s="225"/>
      <c r="K479" s="225"/>
      <c r="L479" s="230"/>
      <c r="M479" s="231"/>
      <c r="N479" s="232"/>
      <c r="O479" s="232"/>
      <c r="P479" s="232"/>
      <c r="Q479" s="232"/>
      <c r="R479" s="232"/>
      <c r="S479" s="232"/>
      <c r="T479" s="233"/>
      <c r="AT479" s="234" t="s">
        <v>160</v>
      </c>
      <c r="AU479" s="234" t="s">
        <v>87</v>
      </c>
      <c r="AV479" s="12" t="s">
        <v>87</v>
      </c>
      <c r="AW479" s="12" t="s">
        <v>35</v>
      </c>
      <c r="AX479" s="12" t="s">
        <v>78</v>
      </c>
      <c r="AY479" s="234" t="s">
        <v>151</v>
      </c>
    </row>
    <row r="480" spans="2:51" s="12" customFormat="1" ht="12">
      <c r="B480" s="224"/>
      <c r="C480" s="225"/>
      <c r="D480" s="215" t="s">
        <v>160</v>
      </c>
      <c r="E480" s="226" t="s">
        <v>20</v>
      </c>
      <c r="F480" s="227" t="s">
        <v>629</v>
      </c>
      <c r="G480" s="225"/>
      <c r="H480" s="228">
        <v>5.82</v>
      </c>
      <c r="I480" s="229"/>
      <c r="J480" s="225"/>
      <c r="K480" s="225"/>
      <c r="L480" s="230"/>
      <c r="M480" s="231"/>
      <c r="N480" s="232"/>
      <c r="O480" s="232"/>
      <c r="P480" s="232"/>
      <c r="Q480" s="232"/>
      <c r="R480" s="232"/>
      <c r="S480" s="232"/>
      <c r="T480" s="233"/>
      <c r="AT480" s="234" t="s">
        <v>160</v>
      </c>
      <c r="AU480" s="234" t="s">
        <v>87</v>
      </c>
      <c r="AV480" s="12" t="s">
        <v>87</v>
      </c>
      <c r="AW480" s="12" t="s">
        <v>35</v>
      </c>
      <c r="AX480" s="12" t="s">
        <v>78</v>
      </c>
      <c r="AY480" s="234" t="s">
        <v>151</v>
      </c>
    </row>
    <row r="481" spans="2:51" s="12" customFormat="1" ht="12">
      <c r="B481" s="224"/>
      <c r="C481" s="225"/>
      <c r="D481" s="215" t="s">
        <v>160</v>
      </c>
      <c r="E481" s="226" t="s">
        <v>20</v>
      </c>
      <c r="F481" s="227" t="s">
        <v>630</v>
      </c>
      <c r="G481" s="225"/>
      <c r="H481" s="228">
        <v>8.27</v>
      </c>
      <c r="I481" s="229"/>
      <c r="J481" s="225"/>
      <c r="K481" s="225"/>
      <c r="L481" s="230"/>
      <c r="M481" s="231"/>
      <c r="N481" s="232"/>
      <c r="O481" s="232"/>
      <c r="P481" s="232"/>
      <c r="Q481" s="232"/>
      <c r="R481" s="232"/>
      <c r="S481" s="232"/>
      <c r="T481" s="233"/>
      <c r="AT481" s="234" t="s">
        <v>160</v>
      </c>
      <c r="AU481" s="234" t="s">
        <v>87</v>
      </c>
      <c r="AV481" s="12" t="s">
        <v>87</v>
      </c>
      <c r="AW481" s="12" t="s">
        <v>35</v>
      </c>
      <c r="AX481" s="12" t="s">
        <v>78</v>
      </c>
      <c r="AY481" s="234" t="s">
        <v>151</v>
      </c>
    </row>
    <row r="482" spans="2:51" s="12" customFormat="1" ht="12">
      <c r="B482" s="224"/>
      <c r="C482" s="225"/>
      <c r="D482" s="215" t="s">
        <v>160</v>
      </c>
      <c r="E482" s="226" t="s">
        <v>20</v>
      </c>
      <c r="F482" s="227" t="s">
        <v>631</v>
      </c>
      <c r="G482" s="225"/>
      <c r="H482" s="228">
        <v>8.26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AT482" s="234" t="s">
        <v>160</v>
      </c>
      <c r="AU482" s="234" t="s">
        <v>87</v>
      </c>
      <c r="AV482" s="12" t="s">
        <v>87</v>
      </c>
      <c r="AW482" s="12" t="s">
        <v>35</v>
      </c>
      <c r="AX482" s="12" t="s">
        <v>78</v>
      </c>
      <c r="AY482" s="234" t="s">
        <v>151</v>
      </c>
    </row>
    <row r="483" spans="2:51" s="12" customFormat="1" ht="12">
      <c r="B483" s="224"/>
      <c r="C483" s="225"/>
      <c r="D483" s="215" t="s">
        <v>160</v>
      </c>
      <c r="E483" s="226" t="s">
        <v>20</v>
      </c>
      <c r="F483" s="227" t="s">
        <v>632</v>
      </c>
      <c r="G483" s="225"/>
      <c r="H483" s="228">
        <v>16.24</v>
      </c>
      <c r="I483" s="229"/>
      <c r="J483" s="225"/>
      <c r="K483" s="225"/>
      <c r="L483" s="230"/>
      <c r="M483" s="231"/>
      <c r="N483" s="232"/>
      <c r="O483" s="232"/>
      <c r="P483" s="232"/>
      <c r="Q483" s="232"/>
      <c r="R483" s="232"/>
      <c r="S483" s="232"/>
      <c r="T483" s="233"/>
      <c r="AT483" s="234" t="s">
        <v>160</v>
      </c>
      <c r="AU483" s="234" t="s">
        <v>87</v>
      </c>
      <c r="AV483" s="12" t="s">
        <v>87</v>
      </c>
      <c r="AW483" s="12" t="s">
        <v>35</v>
      </c>
      <c r="AX483" s="12" t="s">
        <v>78</v>
      </c>
      <c r="AY483" s="234" t="s">
        <v>151</v>
      </c>
    </row>
    <row r="484" spans="2:51" s="12" customFormat="1" ht="12">
      <c r="B484" s="224"/>
      <c r="C484" s="225"/>
      <c r="D484" s="215" t="s">
        <v>160</v>
      </c>
      <c r="E484" s="226" t="s">
        <v>20</v>
      </c>
      <c r="F484" s="227" t="s">
        <v>633</v>
      </c>
      <c r="G484" s="225"/>
      <c r="H484" s="228">
        <v>17.54</v>
      </c>
      <c r="I484" s="229"/>
      <c r="J484" s="225"/>
      <c r="K484" s="225"/>
      <c r="L484" s="230"/>
      <c r="M484" s="231"/>
      <c r="N484" s="232"/>
      <c r="O484" s="232"/>
      <c r="P484" s="232"/>
      <c r="Q484" s="232"/>
      <c r="R484" s="232"/>
      <c r="S484" s="232"/>
      <c r="T484" s="233"/>
      <c r="AT484" s="234" t="s">
        <v>160</v>
      </c>
      <c r="AU484" s="234" t="s">
        <v>87</v>
      </c>
      <c r="AV484" s="12" t="s">
        <v>87</v>
      </c>
      <c r="AW484" s="12" t="s">
        <v>35</v>
      </c>
      <c r="AX484" s="12" t="s">
        <v>78</v>
      </c>
      <c r="AY484" s="234" t="s">
        <v>151</v>
      </c>
    </row>
    <row r="485" spans="2:51" s="13" customFormat="1" ht="12">
      <c r="B485" s="235"/>
      <c r="C485" s="236"/>
      <c r="D485" s="215" t="s">
        <v>160</v>
      </c>
      <c r="E485" s="237" t="s">
        <v>20</v>
      </c>
      <c r="F485" s="238" t="s">
        <v>384</v>
      </c>
      <c r="G485" s="236"/>
      <c r="H485" s="239">
        <v>233.84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AT485" s="245" t="s">
        <v>160</v>
      </c>
      <c r="AU485" s="245" t="s">
        <v>87</v>
      </c>
      <c r="AV485" s="13" t="s">
        <v>181</v>
      </c>
      <c r="AW485" s="13" t="s">
        <v>35</v>
      </c>
      <c r="AX485" s="13" t="s">
        <v>22</v>
      </c>
      <c r="AY485" s="245" t="s">
        <v>151</v>
      </c>
    </row>
    <row r="486" spans="2:65" s="1" customFormat="1" ht="16.5" customHeight="1">
      <c r="B486" s="38"/>
      <c r="C486" s="201" t="s">
        <v>634</v>
      </c>
      <c r="D486" s="201" t="s">
        <v>153</v>
      </c>
      <c r="E486" s="202" t="s">
        <v>635</v>
      </c>
      <c r="F486" s="203" t="s">
        <v>636</v>
      </c>
      <c r="G486" s="204" t="s">
        <v>345</v>
      </c>
      <c r="H486" s="205">
        <v>6</v>
      </c>
      <c r="I486" s="206"/>
      <c r="J486" s="207">
        <f>ROUND(I486*H486,2)</f>
        <v>0</v>
      </c>
      <c r="K486" s="203" t="s">
        <v>157</v>
      </c>
      <c r="L486" s="43"/>
      <c r="M486" s="208" t="s">
        <v>20</v>
      </c>
      <c r="N486" s="209" t="s">
        <v>49</v>
      </c>
      <c r="O486" s="79"/>
      <c r="P486" s="210">
        <f>O486*H486</f>
        <v>0</v>
      </c>
      <c r="Q486" s="210">
        <v>0.04684</v>
      </c>
      <c r="R486" s="210">
        <f>Q486*H486</f>
        <v>0.28104</v>
      </c>
      <c r="S486" s="210">
        <v>0</v>
      </c>
      <c r="T486" s="211">
        <f>S486*H486</f>
        <v>0</v>
      </c>
      <c r="AR486" s="17" t="s">
        <v>158</v>
      </c>
      <c r="AT486" s="17" t="s">
        <v>153</v>
      </c>
      <c r="AU486" s="17" t="s">
        <v>87</v>
      </c>
      <c r="AY486" s="17" t="s">
        <v>151</v>
      </c>
      <c r="BE486" s="212">
        <f>IF(N486="základní",J486,0)</f>
        <v>0</v>
      </c>
      <c r="BF486" s="212">
        <f>IF(N486="snížená",J486,0)</f>
        <v>0</v>
      </c>
      <c r="BG486" s="212">
        <f>IF(N486="zákl. přenesená",J486,0)</f>
        <v>0</v>
      </c>
      <c r="BH486" s="212">
        <f>IF(N486="sníž. přenesená",J486,0)</f>
        <v>0</v>
      </c>
      <c r="BI486" s="212">
        <f>IF(N486="nulová",J486,0)</f>
        <v>0</v>
      </c>
      <c r="BJ486" s="17" t="s">
        <v>22</v>
      </c>
      <c r="BK486" s="212">
        <f>ROUND(I486*H486,2)</f>
        <v>0</v>
      </c>
      <c r="BL486" s="17" t="s">
        <v>158</v>
      </c>
      <c r="BM486" s="17" t="s">
        <v>637</v>
      </c>
    </row>
    <row r="487" spans="2:51" s="11" customFormat="1" ht="12">
      <c r="B487" s="213"/>
      <c r="C487" s="214"/>
      <c r="D487" s="215" t="s">
        <v>160</v>
      </c>
      <c r="E487" s="216" t="s">
        <v>20</v>
      </c>
      <c r="F487" s="217" t="s">
        <v>326</v>
      </c>
      <c r="G487" s="214"/>
      <c r="H487" s="216" t="s">
        <v>20</v>
      </c>
      <c r="I487" s="218"/>
      <c r="J487" s="214"/>
      <c r="K487" s="214"/>
      <c r="L487" s="219"/>
      <c r="M487" s="220"/>
      <c r="N487" s="221"/>
      <c r="O487" s="221"/>
      <c r="P487" s="221"/>
      <c r="Q487" s="221"/>
      <c r="R487" s="221"/>
      <c r="S487" s="221"/>
      <c r="T487" s="222"/>
      <c r="AT487" s="223" t="s">
        <v>160</v>
      </c>
      <c r="AU487" s="223" t="s">
        <v>87</v>
      </c>
      <c r="AV487" s="11" t="s">
        <v>22</v>
      </c>
      <c r="AW487" s="11" t="s">
        <v>35</v>
      </c>
      <c r="AX487" s="11" t="s">
        <v>78</v>
      </c>
      <c r="AY487" s="223" t="s">
        <v>151</v>
      </c>
    </row>
    <row r="488" spans="2:51" s="12" customFormat="1" ht="12">
      <c r="B488" s="224"/>
      <c r="C488" s="225"/>
      <c r="D488" s="215" t="s">
        <v>160</v>
      </c>
      <c r="E488" s="226" t="s">
        <v>20</v>
      </c>
      <c r="F488" s="227" t="s">
        <v>209</v>
      </c>
      <c r="G488" s="225"/>
      <c r="H488" s="228">
        <v>6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AT488" s="234" t="s">
        <v>160</v>
      </c>
      <c r="AU488" s="234" t="s">
        <v>87</v>
      </c>
      <c r="AV488" s="12" t="s">
        <v>87</v>
      </c>
      <c r="AW488" s="12" t="s">
        <v>35</v>
      </c>
      <c r="AX488" s="12" t="s">
        <v>22</v>
      </c>
      <c r="AY488" s="234" t="s">
        <v>151</v>
      </c>
    </row>
    <row r="489" spans="2:65" s="1" customFormat="1" ht="16.5" customHeight="1">
      <c r="B489" s="38"/>
      <c r="C489" s="257" t="s">
        <v>638</v>
      </c>
      <c r="D489" s="257" t="s">
        <v>235</v>
      </c>
      <c r="E489" s="258" t="s">
        <v>639</v>
      </c>
      <c r="F489" s="259" t="s">
        <v>640</v>
      </c>
      <c r="G489" s="260" t="s">
        <v>345</v>
      </c>
      <c r="H489" s="261">
        <v>3</v>
      </c>
      <c r="I489" s="262"/>
      <c r="J489" s="263">
        <f>ROUND(I489*H489,2)</f>
        <v>0</v>
      </c>
      <c r="K489" s="259" t="s">
        <v>20</v>
      </c>
      <c r="L489" s="264"/>
      <c r="M489" s="265" t="s">
        <v>20</v>
      </c>
      <c r="N489" s="266" t="s">
        <v>49</v>
      </c>
      <c r="O489" s="79"/>
      <c r="P489" s="210">
        <f>O489*H489</f>
        <v>0</v>
      </c>
      <c r="Q489" s="210">
        <v>0.01876</v>
      </c>
      <c r="R489" s="210">
        <f>Q489*H489</f>
        <v>0.05628</v>
      </c>
      <c r="S489" s="210">
        <v>0</v>
      </c>
      <c r="T489" s="211">
        <f>S489*H489</f>
        <v>0</v>
      </c>
      <c r="AR489" s="17" t="s">
        <v>221</v>
      </c>
      <c r="AT489" s="17" t="s">
        <v>235</v>
      </c>
      <c r="AU489" s="17" t="s">
        <v>87</v>
      </c>
      <c r="AY489" s="17" t="s">
        <v>151</v>
      </c>
      <c r="BE489" s="212">
        <f>IF(N489="základní",J489,0)</f>
        <v>0</v>
      </c>
      <c r="BF489" s="212">
        <f>IF(N489="snížená",J489,0)</f>
        <v>0</v>
      </c>
      <c r="BG489" s="212">
        <f>IF(N489="zákl. přenesená",J489,0)</f>
        <v>0</v>
      </c>
      <c r="BH489" s="212">
        <f>IF(N489="sníž. přenesená",J489,0)</f>
        <v>0</v>
      </c>
      <c r="BI489" s="212">
        <f>IF(N489="nulová",J489,0)</f>
        <v>0</v>
      </c>
      <c r="BJ489" s="17" t="s">
        <v>22</v>
      </c>
      <c r="BK489" s="212">
        <f>ROUND(I489*H489,2)</f>
        <v>0</v>
      </c>
      <c r="BL489" s="17" t="s">
        <v>158</v>
      </c>
      <c r="BM489" s="17" t="s">
        <v>641</v>
      </c>
    </row>
    <row r="490" spans="2:51" s="11" customFormat="1" ht="12">
      <c r="B490" s="213"/>
      <c r="C490" s="214"/>
      <c r="D490" s="215" t="s">
        <v>160</v>
      </c>
      <c r="E490" s="216" t="s">
        <v>20</v>
      </c>
      <c r="F490" s="217" t="s">
        <v>326</v>
      </c>
      <c r="G490" s="214"/>
      <c r="H490" s="216" t="s">
        <v>20</v>
      </c>
      <c r="I490" s="218"/>
      <c r="J490" s="214"/>
      <c r="K490" s="214"/>
      <c r="L490" s="219"/>
      <c r="M490" s="220"/>
      <c r="N490" s="221"/>
      <c r="O490" s="221"/>
      <c r="P490" s="221"/>
      <c r="Q490" s="221"/>
      <c r="R490" s="221"/>
      <c r="S490" s="221"/>
      <c r="T490" s="222"/>
      <c r="AT490" s="223" t="s">
        <v>160</v>
      </c>
      <c r="AU490" s="223" t="s">
        <v>87</v>
      </c>
      <c r="AV490" s="11" t="s">
        <v>22</v>
      </c>
      <c r="AW490" s="11" t="s">
        <v>35</v>
      </c>
      <c r="AX490" s="11" t="s">
        <v>78</v>
      </c>
      <c r="AY490" s="223" t="s">
        <v>151</v>
      </c>
    </row>
    <row r="491" spans="2:51" s="12" customFormat="1" ht="12">
      <c r="B491" s="224"/>
      <c r="C491" s="225"/>
      <c r="D491" s="215" t="s">
        <v>160</v>
      </c>
      <c r="E491" s="226" t="s">
        <v>20</v>
      </c>
      <c r="F491" s="227" t="s">
        <v>642</v>
      </c>
      <c r="G491" s="225"/>
      <c r="H491" s="228">
        <v>3</v>
      </c>
      <c r="I491" s="229"/>
      <c r="J491" s="225"/>
      <c r="K491" s="225"/>
      <c r="L491" s="230"/>
      <c r="M491" s="231"/>
      <c r="N491" s="232"/>
      <c r="O491" s="232"/>
      <c r="P491" s="232"/>
      <c r="Q491" s="232"/>
      <c r="R491" s="232"/>
      <c r="S491" s="232"/>
      <c r="T491" s="233"/>
      <c r="AT491" s="234" t="s">
        <v>160</v>
      </c>
      <c r="AU491" s="234" t="s">
        <v>87</v>
      </c>
      <c r="AV491" s="12" t="s">
        <v>87</v>
      </c>
      <c r="AW491" s="12" t="s">
        <v>35</v>
      </c>
      <c r="AX491" s="12" t="s">
        <v>22</v>
      </c>
      <c r="AY491" s="234" t="s">
        <v>151</v>
      </c>
    </row>
    <row r="492" spans="2:65" s="1" customFormat="1" ht="16.5" customHeight="1">
      <c r="B492" s="38"/>
      <c r="C492" s="257" t="s">
        <v>643</v>
      </c>
      <c r="D492" s="257" t="s">
        <v>235</v>
      </c>
      <c r="E492" s="258" t="s">
        <v>644</v>
      </c>
      <c r="F492" s="259" t="s">
        <v>645</v>
      </c>
      <c r="G492" s="260" t="s">
        <v>345</v>
      </c>
      <c r="H492" s="261">
        <v>2</v>
      </c>
      <c r="I492" s="262"/>
      <c r="J492" s="263">
        <f>ROUND(I492*H492,2)</f>
        <v>0</v>
      </c>
      <c r="K492" s="259" t="s">
        <v>20</v>
      </c>
      <c r="L492" s="264"/>
      <c r="M492" s="265" t="s">
        <v>20</v>
      </c>
      <c r="N492" s="266" t="s">
        <v>49</v>
      </c>
      <c r="O492" s="79"/>
      <c r="P492" s="210">
        <f>O492*H492</f>
        <v>0</v>
      </c>
      <c r="Q492" s="210">
        <v>0.01992</v>
      </c>
      <c r="R492" s="210">
        <f>Q492*H492</f>
        <v>0.03984</v>
      </c>
      <c r="S492" s="210">
        <v>0</v>
      </c>
      <c r="T492" s="211">
        <f>S492*H492</f>
        <v>0</v>
      </c>
      <c r="AR492" s="17" t="s">
        <v>221</v>
      </c>
      <c r="AT492" s="17" t="s">
        <v>235</v>
      </c>
      <c r="AU492" s="17" t="s">
        <v>87</v>
      </c>
      <c r="AY492" s="17" t="s">
        <v>151</v>
      </c>
      <c r="BE492" s="212">
        <f>IF(N492="základní",J492,0)</f>
        <v>0</v>
      </c>
      <c r="BF492" s="212">
        <f>IF(N492="snížená",J492,0)</f>
        <v>0</v>
      </c>
      <c r="BG492" s="212">
        <f>IF(N492="zákl. přenesená",J492,0)</f>
        <v>0</v>
      </c>
      <c r="BH492" s="212">
        <f>IF(N492="sníž. přenesená",J492,0)</f>
        <v>0</v>
      </c>
      <c r="BI492" s="212">
        <f>IF(N492="nulová",J492,0)</f>
        <v>0</v>
      </c>
      <c r="BJ492" s="17" t="s">
        <v>22</v>
      </c>
      <c r="BK492" s="212">
        <f>ROUND(I492*H492,2)</f>
        <v>0</v>
      </c>
      <c r="BL492" s="17" t="s">
        <v>158</v>
      </c>
      <c r="BM492" s="17" t="s">
        <v>646</v>
      </c>
    </row>
    <row r="493" spans="2:51" s="11" customFormat="1" ht="12">
      <c r="B493" s="213"/>
      <c r="C493" s="214"/>
      <c r="D493" s="215" t="s">
        <v>160</v>
      </c>
      <c r="E493" s="216" t="s">
        <v>20</v>
      </c>
      <c r="F493" s="217" t="s">
        <v>326</v>
      </c>
      <c r="G493" s="214"/>
      <c r="H493" s="216" t="s">
        <v>20</v>
      </c>
      <c r="I493" s="218"/>
      <c r="J493" s="214"/>
      <c r="K493" s="214"/>
      <c r="L493" s="219"/>
      <c r="M493" s="220"/>
      <c r="N493" s="221"/>
      <c r="O493" s="221"/>
      <c r="P493" s="221"/>
      <c r="Q493" s="221"/>
      <c r="R493" s="221"/>
      <c r="S493" s="221"/>
      <c r="T493" s="222"/>
      <c r="AT493" s="223" t="s">
        <v>160</v>
      </c>
      <c r="AU493" s="223" t="s">
        <v>87</v>
      </c>
      <c r="AV493" s="11" t="s">
        <v>22</v>
      </c>
      <c r="AW493" s="11" t="s">
        <v>35</v>
      </c>
      <c r="AX493" s="11" t="s">
        <v>78</v>
      </c>
      <c r="AY493" s="223" t="s">
        <v>151</v>
      </c>
    </row>
    <row r="494" spans="2:51" s="12" customFormat="1" ht="12">
      <c r="B494" s="224"/>
      <c r="C494" s="225"/>
      <c r="D494" s="215" t="s">
        <v>160</v>
      </c>
      <c r="E494" s="226" t="s">
        <v>20</v>
      </c>
      <c r="F494" s="227" t="s">
        <v>647</v>
      </c>
      <c r="G494" s="225"/>
      <c r="H494" s="228">
        <v>2</v>
      </c>
      <c r="I494" s="229"/>
      <c r="J494" s="225"/>
      <c r="K494" s="225"/>
      <c r="L494" s="230"/>
      <c r="M494" s="231"/>
      <c r="N494" s="232"/>
      <c r="O494" s="232"/>
      <c r="P494" s="232"/>
      <c r="Q494" s="232"/>
      <c r="R494" s="232"/>
      <c r="S494" s="232"/>
      <c r="T494" s="233"/>
      <c r="AT494" s="234" t="s">
        <v>160</v>
      </c>
      <c r="AU494" s="234" t="s">
        <v>87</v>
      </c>
      <c r="AV494" s="12" t="s">
        <v>87</v>
      </c>
      <c r="AW494" s="12" t="s">
        <v>35</v>
      </c>
      <c r="AX494" s="12" t="s">
        <v>22</v>
      </c>
      <c r="AY494" s="234" t="s">
        <v>151</v>
      </c>
    </row>
    <row r="495" spans="2:65" s="1" customFormat="1" ht="16.5" customHeight="1">
      <c r="B495" s="38"/>
      <c r="C495" s="257" t="s">
        <v>648</v>
      </c>
      <c r="D495" s="257" t="s">
        <v>235</v>
      </c>
      <c r="E495" s="258" t="s">
        <v>649</v>
      </c>
      <c r="F495" s="259" t="s">
        <v>650</v>
      </c>
      <c r="G495" s="260" t="s">
        <v>345</v>
      </c>
      <c r="H495" s="261">
        <v>1</v>
      </c>
      <c r="I495" s="262"/>
      <c r="J495" s="263">
        <f>ROUND(I495*H495,2)</f>
        <v>0</v>
      </c>
      <c r="K495" s="259" t="s">
        <v>20</v>
      </c>
      <c r="L495" s="264"/>
      <c r="M495" s="265" t="s">
        <v>20</v>
      </c>
      <c r="N495" s="266" t="s">
        <v>49</v>
      </c>
      <c r="O495" s="79"/>
      <c r="P495" s="210">
        <f>O495*H495</f>
        <v>0</v>
      </c>
      <c r="Q495" s="210">
        <v>0.02265</v>
      </c>
      <c r="R495" s="210">
        <f>Q495*H495</f>
        <v>0.02265</v>
      </c>
      <c r="S495" s="210">
        <v>0</v>
      </c>
      <c r="T495" s="211">
        <f>S495*H495</f>
        <v>0</v>
      </c>
      <c r="AR495" s="17" t="s">
        <v>221</v>
      </c>
      <c r="AT495" s="17" t="s">
        <v>235</v>
      </c>
      <c r="AU495" s="17" t="s">
        <v>87</v>
      </c>
      <c r="AY495" s="17" t="s">
        <v>151</v>
      </c>
      <c r="BE495" s="212">
        <f>IF(N495="základní",J495,0)</f>
        <v>0</v>
      </c>
      <c r="BF495" s="212">
        <f>IF(N495="snížená",J495,0)</f>
        <v>0</v>
      </c>
      <c r="BG495" s="212">
        <f>IF(N495="zákl. přenesená",J495,0)</f>
        <v>0</v>
      </c>
      <c r="BH495" s="212">
        <f>IF(N495="sníž. přenesená",J495,0)</f>
        <v>0</v>
      </c>
      <c r="BI495" s="212">
        <f>IF(N495="nulová",J495,0)</f>
        <v>0</v>
      </c>
      <c r="BJ495" s="17" t="s">
        <v>22</v>
      </c>
      <c r="BK495" s="212">
        <f>ROUND(I495*H495,2)</f>
        <v>0</v>
      </c>
      <c r="BL495" s="17" t="s">
        <v>158</v>
      </c>
      <c r="BM495" s="17" t="s">
        <v>651</v>
      </c>
    </row>
    <row r="496" spans="2:51" s="11" customFormat="1" ht="12">
      <c r="B496" s="213"/>
      <c r="C496" s="214"/>
      <c r="D496" s="215" t="s">
        <v>160</v>
      </c>
      <c r="E496" s="216" t="s">
        <v>20</v>
      </c>
      <c r="F496" s="217" t="s">
        <v>326</v>
      </c>
      <c r="G496" s="214"/>
      <c r="H496" s="216" t="s">
        <v>20</v>
      </c>
      <c r="I496" s="218"/>
      <c r="J496" s="214"/>
      <c r="K496" s="214"/>
      <c r="L496" s="219"/>
      <c r="M496" s="220"/>
      <c r="N496" s="221"/>
      <c r="O496" s="221"/>
      <c r="P496" s="221"/>
      <c r="Q496" s="221"/>
      <c r="R496" s="221"/>
      <c r="S496" s="221"/>
      <c r="T496" s="222"/>
      <c r="AT496" s="223" t="s">
        <v>160</v>
      </c>
      <c r="AU496" s="223" t="s">
        <v>87</v>
      </c>
      <c r="AV496" s="11" t="s">
        <v>22</v>
      </c>
      <c r="AW496" s="11" t="s">
        <v>35</v>
      </c>
      <c r="AX496" s="11" t="s">
        <v>78</v>
      </c>
      <c r="AY496" s="223" t="s">
        <v>151</v>
      </c>
    </row>
    <row r="497" spans="2:51" s="12" customFormat="1" ht="12">
      <c r="B497" s="224"/>
      <c r="C497" s="225"/>
      <c r="D497" s="215" t="s">
        <v>160</v>
      </c>
      <c r="E497" s="226" t="s">
        <v>20</v>
      </c>
      <c r="F497" s="227" t="s">
        <v>652</v>
      </c>
      <c r="G497" s="225"/>
      <c r="H497" s="228">
        <v>1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AT497" s="234" t="s">
        <v>160</v>
      </c>
      <c r="AU497" s="234" t="s">
        <v>87</v>
      </c>
      <c r="AV497" s="12" t="s">
        <v>87</v>
      </c>
      <c r="AW497" s="12" t="s">
        <v>35</v>
      </c>
      <c r="AX497" s="12" t="s">
        <v>22</v>
      </c>
      <c r="AY497" s="234" t="s">
        <v>151</v>
      </c>
    </row>
    <row r="498" spans="2:65" s="1" customFormat="1" ht="22.5" customHeight="1">
      <c r="B498" s="38"/>
      <c r="C498" s="201" t="s">
        <v>653</v>
      </c>
      <c r="D498" s="201" t="s">
        <v>153</v>
      </c>
      <c r="E498" s="202" t="s">
        <v>654</v>
      </c>
      <c r="F498" s="203" t="s">
        <v>655</v>
      </c>
      <c r="G498" s="204" t="s">
        <v>345</v>
      </c>
      <c r="H498" s="205">
        <v>2</v>
      </c>
      <c r="I498" s="206"/>
      <c r="J498" s="207">
        <f>ROUND(I498*H498,2)</f>
        <v>0</v>
      </c>
      <c r="K498" s="203" t="s">
        <v>157</v>
      </c>
      <c r="L498" s="43"/>
      <c r="M498" s="208" t="s">
        <v>20</v>
      </c>
      <c r="N498" s="209" t="s">
        <v>49</v>
      </c>
      <c r="O498" s="79"/>
      <c r="P498" s="210">
        <f>O498*H498</f>
        <v>0</v>
      </c>
      <c r="Q498" s="210">
        <v>0.4417</v>
      </c>
      <c r="R498" s="210">
        <f>Q498*H498</f>
        <v>0.8834</v>
      </c>
      <c r="S498" s="210">
        <v>0</v>
      </c>
      <c r="T498" s="211">
        <f>S498*H498</f>
        <v>0</v>
      </c>
      <c r="AR498" s="17" t="s">
        <v>158</v>
      </c>
      <c r="AT498" s="17" t="s">
        <v>153</v>
      </c>
      <c r="AU498" s="17" t="s">
        <v>87</v>
      </c>
      <c r="AY498" s="17" t="s">
        <v>151</v>
      </c>
      <c r="BE498" s="212">
        <f>IF(N498="základní",J498,0)</f>
        <v>0</v>
      </c>
      <c r="BF498" s="212">
        <f>IF(N498="snížená",J498,0)</f>
        <v>0</v>
      </c>
      <c r="BG498" s="212">
        <f>IF(N498="zákl. přenesená",J498,0)</f>
        <v>0</v>
      </c>
      <c r="BH498" s="212">
        <f>IF(N498="sníž. přenesená",J498,0)</f>
        <v>0</v>
      </c>
      <c r="BI498" s="212">
        <f>IF(N498="nulová",J498,0)</f>
        <v>0</v>
      </c>
      <c r="BJ498" s="17" t="s">
        <v>22</v>
      </c>
      <c r="BK498" s="212">
        <f>ROUND(I498*H498,2)</f>
        <v>0</v>
      </c>
      <c r="BL498" s="17" t="s">
        <v>158</v>
      </c>
      <c r="BM498" s="17" t="s">
        <v>656</v>
      </c>
    </row>
    <row r="499" spans="2:51" s="11" customFormat="1" ht="12">
      <c r="B499" s="213"/>
      <c r="C499" s="214"/>
      <c r="D499" s="215" t="s">
        <v>160</v>
      </c>
      <c r="E499" s="216" t="s">
        <v>20</v>
      </c>
      <c r="F499" s="217" t="s">
        <v>657</v>
      </c>
      <c r="G499" s="214"/>
      <c r="H499" s="216" t="s">
        <v>20</v>
      </c>
      <c r="I499" s="218"/>
      <c r="J499" s="214"/>
      <c r="K499" s="214"/>
      <c r="L499" s="219"/>
      <c r="M499" s="220"/>
      <c r="N499" s="221"/>
      <c r="O499" s="221"/>
      <c r="P499" s="221"/>
      <c r="Q499" s="221"/>
      <c r="R499" s="221"/>
      <c r="S499" s="221"/>
      <c r="T499" s="222"/>
      <c r="AT499" s="223" t="s">
        <v>160</v>
      </c>
      <c r="AU499" s="223" t="s">
        <v>87</v>
      </c>
      <c r="AV499" s="11" t="s">
        <v>22</v>
      </c>
      <c r="AW499" s="11" t="s">
        <v>35</v>
      </c>
      <c r="AX499" s="11" t="s">
        <v>78</v>
      </c>
      <c r="AY499" s="223" t="s">
        <v>151</v>
      </c>
    </row>
    <row r="500" spans="2:51" s="12" customFormat="1" ht="12">
      <c r="B500" s="224"/>
      <c r="C500" s="225"/>
      <c r="D500" s="215" t="s">
        <v>160</v>
      </c>
      <c r="E500" s="226" t="s">
        <v>20</v>
      </c>
      <c r="F500" s="227" t="s">
        <v>658</v>
      </c>
      <c r="G500" s="225"/>
      <c r="H500" s="228">
        <v>1</v>
      </c>
      <c r="I500" s="229"/>
      <c r="J500" s="225"/>
      <c r="K500" s="225"/>
      <c r="L500" s="230"/>
      <c r="M500" s="231"/>
      <c r="N500" s="232"/>
      <c r="O500" s="232"/>
      <c r="P500" s="232"/>
      <c r="Q500" s="232"/>
      <c r="R500" s="232"/>
      <c r="S500" s="232"/>
      <c r="T500" s="233"/>
      <c r="AT500" s="234" t="s">
        <v>160</v>
      </c>
      <c r="AU500" s="234" t="s">
        <v>87</v>
      </c>
      <c r="AV500" s="12" t="s">
        <v>87</v>
      </c>
      <c r="AW500" s="12" t="s">
        <v>35</v>
      </c>
      <c r="AX500" s="12" t="s">
        <v>78</v>
      </c>
      <c r="AY500" s="234" t="s">
        <v>151</v>
      </c>
    </row>
    <row r="501" spans="2:51" s="12" customFormat="1" ht="12">
      <c r="B501" s="224"/>
      <c r="C501" s="225"/>
      <c r="D501" s="215" t="s">
        <v>160</v>
      </c>
      <c r="E501" s="226" t="s">
        <v>20</v>
      </c>
      <c r="F501" s="227" t="s">
        <v>659</v>
      </c>
      <c r="G501" s="225"/>
      <c r="H501" s="228">
        <v>1</v>
      </c>
      <c r="I501" s="229"/>
      <c r="J501" s="225"/>
      <c r="K501" s="225"/>
      <c r="L501" s="230"/>
      <c r="M501" s="231"/>
      <c r="N501" s="232"/>
      <c r="O501" s="232"/>
      <c r="P501" s="232"/>
      <c r="Q501" s="232"/>
      <c r="R501" s="232"/>
      <c r="S501" s="232"/>
      <c r="T501" s="233"/>
      <c r="AT501" s="234" t="s">
        <v>160</v>
      </c>
      <c r="AU501" s="234" t="s">
        <v>87</v>
      </c>
      <c r="AV501" s="12" t="s">
        <v>87</v>
      </c>
      <c r="AW501" s="12" t="s">
        <v>35</v>
      </c>
      <c r="AX501" s="12" t="s">
        <v>78</v>
      </c>
      <c r="AY501" s="234" t="s">
        <v>151</v>
      </c>
    </row>
    <row r="502" spans="2:51" s="14" customFormat="1" ht="12">
      <c r="B502" s="246"/>
      <c r="C502" s="247"/>
      <c r="D502" s="215" t="s">
        <v>160</v>
      </c>
      <c r="E502" s="248" t="s">
        <v>20</v>
      </c>
      <c r="F502" s="249" t="s">
        <v>204</v>
      </c>
      <c r="G502" s="247"/>
      <c r="H502" s="250">
        <v>2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AT502" s="256" t="s">
        <v>160</v>
      </c>
      <c r="AU502" s="256" t="s">
        <v>87</v>
      </c>
      <c r="AV502" s="14" t="s">
        <v>158</v>
      </c>
      <c r="AW502" s="14" t="s">
        <v>35</v>
      </c>
      <c r="AX502" s="14" t="s">
        <v>22</v>
      </c>
      <c r="AY502" s="256" t="s">
        <v>151</v>
      </c>
    </row>
    <row r="503" spans="2:65" s="1" customFormat="1" ht="16.5" customHeight="1">
      <c r="B503" s="38"/>
      <c r="C503" s="257" t="s">
        <v>660</v>
      </c>
      <c r="D503" s="257" t="s">
        <v>235</v>
      </c>
      <c r="E503" s="258" t="s">
        <v>661</v>
      </c>
      <c r="F503" s="259" t="s">
        <v>662</v>
      </c>
      <c r="G503" s="260" t="s">
        <v>345</v>
      </c>
      <c r="H503" s="261">
        <v>2</v>
      </c>
      <c r="I503" s="262"/>
      <c r="J503" s="263">
        <f>ROUND(I503*H503,2)</f>
        <v>0</v>
      </c>
      <c r="K503" s="259" t="s">
        <v>157</v>
      </c>
      <c r="L503" s="264"/>
      <c r="M503" s="265" t="s">
        <v>20</v>
      </c>
      <c r="N503" s="266" t="s">
        <v>49</v>
      </c>
      <c r="O503" s="79"/>
      <c r="P503" s="210">
        <f>O503*H503</f>
        <v>0</v>
      </c>
      <c r="Q503" s="210">
        <v>0.01802</v>
      </c>
      <c r="R503" s="210">
        <f>Q503*H503</f>
        <v>0.03604</v>
      </c>
      <c r="S503" s="210">
        <v>0</v>
      </c>
      <c r="T503" s="211">
        <f>S503*H503</f>
        <v>0</v>
      </c>
      <c r="AR503" s="17" t="s">
        <v>221</v>
      </c>
      <c r="AT503" s="17" t="s">
        <v>235</v>
      </c>
      <c r="AU503" s="17" t="s">
        <v>87</v>
      </c>
      <c r="AY503" s="17" t="s">
        <v>151</v>
      </c>
      <c r="BE503" s="212">
        <f>IF(N503="základní",J503,0)</f>
        <v>0</v>
      </c>
      <c r="BF503" s="212">
        <f>IF(N503="snížená",J503,0)</f>
        <v>0</v>
      </c>
      <c r="BG503" s="212">
        <f>IF(N503="zákl. přenesená",J503,0)</f>
        <v>0</v>
      </c>
      <c r="BH503" s="212">
        <f>IF(N503="sníž. přenesená",J503,0)</f>
        <v>0</v>
      </c>
      <c r="BI503" s="212">
        <f>IF(N503="nulová",J503,0)</f>
        <v>0</v>
      </c>
      <c r="BJ503" s="17" t="s">
        <v>22</v>
      </c>
      <c r="BK503" s="212">
        <f>ROUND(I503*H503,2)</f>
        <v>0</v>
      </c>
      <c r="BL503" s="17" t="s">
        <v>158</v>
      </c>
      <c r="BM503" s="17" t="s">
        <v>663</v>
      </c>
    </row>
    <row r="504" spans="2:51" s="11" customFormat="1" ht="12">
      <c r="B504" s="213"/>
      <c r="C504" s="214"/>
      <c r="D504" s="215" t="s">
        <v>160</v>
      </c>
      <c r="E504" s="216" t="s">
        <v>20</v>
      </c>
      <c r="F504" s="217" t="s">
        <v>657</v>
      </c>
      <c r="G504" s="214"/>
      <c r="H504" s="216" t="s">
        <v>20</v>
      </c>
      <c r="I504" s="218"/>
      <c r="J504" s="214"/>
      <c r="K504" s="214"/>
      <c r="L504" s="219"/>
      <c r="M504" s="220"/>
      <c r="N504" s="221"/>
      <c r="O504" s="221"/>
      <c r="P504" s="221"/>
      <c r="Q504" s="221"/>
      <c r="R504" s="221"/>
      <c r="S504" s="221"/>
      <c r="T504" s="222"/>
      <c r="AT504" s="223" t="s">
        <v>160</v>
      </c>
      <c r="AU504" s="223" t="s">
        <v>87</v>
      </c>
      <c r="AV504" s="11" t="s">
        <v>22</v>
      </c>
      <c r="AW504" s="11" t="s">
        <v>35</v>
      </c>
      <c r="AX504" s="11" t="s">
        <v>78</v>
      </c>
      <c r="AY504" s="223" t="s">
        <v>151</v>
      </c>
    </row>
    <row r="505" spans="2:51" s="12" customFormat="1" ht="12">
      <c r="B505" s="224"/>
      <c r="C505" s="225"/>
      <c r="D505" s="215" t="s">
        <v>160</v>
      </c>
      <c r="E505" s="226" t="s">
        <v>20</v>
      </c>
      <c r="F505" s="227" t="s">
        <v>658</v>
      </c>
      <c r="G505" s="225"/>
      <c r="H505" s="228">
        <v>1</v>
      </c>
      <c r="I505" s="229"/>
      <c r="J505" s="225"/>
      <c r="K505" s="225"/>
      <c r="L505" s="230"/>
      <c r="M505" s="231"/>
      <c r="N505" s="232"/>
      <c r="O505" s="232"/>
      <c r="P505" s="232"/>
      <c r="Q505" s="232"/>
      <c r="R505" s="232"/>
      <c r="S505" s="232"/>
      <c r="T505" s="233"/>
      <c r="AT505" s="234" t="s">
        <v>160</v>
      </c>
      <c r="AU505" s="234" t="s">
        <v>87</v>
      </c>
      <c r="AV505" s="12" t="s">
        <v>87</v>
      </c>
      <c r="AW505" s="12" t="s">
        <v>35</v>
      </c>
      <c r="AX505" s="12" t="s">
        <v>78</v>
      </c>
      <c r="AY505" s="234" t="s">
        <v>151</v>
      </c>
    </row>
    <row r="506" spans="2:51" s="12" customFormat="1" ht="12">
      <c r="B506" s="224"/>
      <c r="C506" s="225"/>
      <c r="D506" s="215" t="s">
        <v>160</v>
      </c>
      <c r="E506" s="226" t="s">
        <v>20</v>
      </c>
      <c r="F506" s="227" t="s">
        <v>659</v>
      </c>
      <c r="G506" s="225"/>
      <c r="H506" s="228">
        <v>1</v>
      </c>
      <c r="I506" s="229"/>
      <c r="J506" s="225"/>
      <c r="K506" s="225"/>
      <c r="L506" s="230"/>
      <c r="M506" s="231"/>
      <c r="N506" s="232"/>
      <c r="O506" s="232"/>
      <c r="P506" s="232"/>
      <c r="Q506" s="232"/>
      <c r="R506" s="232"/>
      <c r="S506" s="232"/>
      <c r="T506" s="233"/>
      <c r="AT506" s="234" t="s">
        <v>160</v>
      </c>
      <c r="AU506" s="234" t="s">
        <v>87</v>
      </c>
      <c r="AV506" s="12" t="s">
        <v>87</v>
      </c>
      <c r="AW506" s="12" t="s">
        <v>35</v>
      </c>
      <c r="AX506" s="12" t="s">
        <v>78</v>
      </c>
      <c r="AY506" s="234" t="s">
        <v>151</v>
      </c>
    </row>
    <row r="507" spans="2:51" s="14" customFormat="1" ht="12">
      <c r="B507" s="246"/>
      <c r="C507" s="247"/>
      <c r="D507" s="215" t="s">
        <v>160</v>
      </c>
      <c r="E507" s="248" t="s">
        <v>20</v>
      </c>
      <c r="F507" s="249" t="s">
        <v>204</v>
      </c>
      <c r="G507" s="247"/>
      <c r="H507" s="250">
        <v>2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AT507" s="256" t="s">
        <v>160</v>
      </c>
      <c r="AU507" s="256" t="s">
        <v>87</v>
      </c>
      <c r="AV507" s="14" t="s">
        <v>158</v>
      </c>
      <c r="AW507" s="14" t="s">
        <v>35</v>
      </c>
      <c r="AX507" s="14" t="s">
        <v>22</v>
      </c>
      <c r="AY507" s="256" t="s">
        <v>151</v>
      </c>
    </row>
    <row r="508" spans="2:63" s="10" customFormat="1" ht="22.8" customHeight="1">
      <c r="B508" s="185"/>
      <c r="C508" s="186"/>
      <c r="D508" s="187" t="s">
        <v>77</v>
      </c>
      <c r="E508" s="199" t="s">
        <v>221</v>
      </c>
      <c r="F508" s="199" t="s">
        <v>664</v>
      </c>
      <c r="G508" s="186"/>
      <c r="H508" s="186"/>
      <c r="I508" s="189"/>
      <c r="J508" s="200">
        <f>BK508</f>
        <v>0</v>
      </c>
      <c r="K508" s="186"/>
      <c r="L508" s="191"/>
      <c r="M508" s="192"/>
      <c r="N508" s="193"/>
      <c r="O508" s="193"/>
      <c r="P508" s="194">
        <f>SUM(P509:P516)</f>
        <v>0</v>
      </c>
      <c r="Q508" s="193"/>
      <c r="R508" s="194">
        <f>SUM(R509:R516)</f>
        <v>0.12719000000000003</v>
      </c>
      <c r="S508" s="193"/>
      <c r="T508" s="195">
        <f>SUM(T509:T516)</f>
        <v>0</v>
      </c>
      <c r="AR508" s="196" t="s">
        <v>22</v>
      </c>
      <c r="AT508" s="197" t="s">
        <v>77</v>
      </c>
      <c r="AU508" s="197" t="s">
        <v>22</v>
      </c>
      <c r="AY508" s="196" t="s">
        <v>151</v>
      </c>
      <c r="BK508" s="198">
        <f>SUM(BK509:BK516)</f>
        <v>0</v>
      </c>
    </row>
    <row r="509" spans="2:65" s="1" customFormat="1" ht="22.5" customHeight="1">
      <c r="B509" s="38"/>
      <c r="C509" s="201" t="s">
        <v>665</v>
      </c>
      <c r="D509" s="201" t="s">
        <v>153</v>
      </c>
      <c r="E509" s="202" t="s">
        <v>666</v>
      </c>
      <c r="F509" s="203" t="s">
        <v>667</v>
      </c>
      <c r="G509" s="204" t="s">
        <v>339</v>
      </c>
      <c r="H509" s="205">
        <v>20</v>
      </c>
      <c r="I509" s="206"/>
      <c r="J509" s="207">
        <f>ROUND(I509*H509,2)</f>
        <v>0</v>
      </c>
      <c r="K509" s="203" t="s">
        <v>157</v>
      </c>
      <c r="L509" s="43"/>
      <c r="M509" s="208" t="s">
        <v>20</v>
      </c>
      <c r="N509" s="209" t="s">
        <v>49</v>
      </c>
      <c r="O509" s="79"/>
      <c r="P509" s="210">
        <f>O509*H509</f>
        <v>0</v>
      </c>
      <c r="Q509" s="210">
        <v>0.00268</v>
      </c>
      <c r="R509" s="210">
        <f>Q509*H509</f>
        <v>0.0536</v>
      </c>
      <c r="S509" s="210">
        <v>0</v>
      </c>
      <c r="T509" s="211">
        <f>S509*H509</f>
        <v>0</v>
      </c>
      <c r="AR509" s="17" t="s">
        <v>158</v>
      </c>
      <c r="AT509" s="17" t="s">
        <v>153</v>
      </c>
      <c r="AU509" s="17" t="s">
        <v>87</v>
      </c>
      <c r="AY509" s="17" t="s">
        <v>151</v>
      </c>
      <c r="BE509" s="212">
        <f>IF(N509="základní",J509,0)</f>
        <v>0</v>
      </c>
      <c r="BF509" s="212">
        <f>IF(N509="snížená",J509,0)</f>
        <v>0</v>
      </c>
      <c r="BG509" s="212">
        <f>IF(N509="zákl. přenesená",J509,0)</f>
        <v>0</v>
      </c>
      <c r="BH509" s="212">
        <f>IF(N509="sníž. přenesená",J509,0)</f>
        <v>0</v>
      </c>
      <c r="BI509" s="212">
        <f>IF(N509="nulová",J509,0)</f>
        <v>0</v>
      </c>
      <c r="BJ509" s="17" t="s">
        <v>22</v>
      </c>
      <c r="BK509" s="212">
        <f>ROUND(I509*H509,2)</f>
        <v>0</v>
      </c>
      <c r="BL509" s="17" t="s">
        <v>158</v>
      </c>
      <c r="BM509" s="17" t="s">
        <v>668</v>
      </c>
    </row>
    <row r="510" spans="2:51" s="11" customFormat="1" ht="12">
      <c r="B510" s="213"/>
      <c r="C510" s="214"/>
      <c r="D510" s="215" t="s">
        <v>160</v>
      </c>
      <c r="E510" s="216" t="s">
        <v>20</v>
      </c>
      <c r="F510" s="217" t="s">
        <v>669</v>
      </c>
      <c r="G510" s="214"/>
      <c r="H510" s="216" t="s">
        <v>20</v>
      </c>
      <c r="I510" s="218"/>
      <c r="J510" s="214"/>
      <c r="K510" s="214"/>
      <c r="L510" s="219"/>
      <c r="M510" s="220"/>
      <c r="N510" s="221"/>
      <c r="O510" s="221"/>
      <c r="P510" s="221"/>
      <c r="Q510" s="221"/>
      <c r="R510" s="221"/>
      <c r="S510" s="221"/>
      <c r="T510" s="222"/>
      <c r="AT510" s="223" t="s">
        <v>160</v>
      </c>
      <c r="AU510" s="223" t="s">
        <v>87</v>
      </c>
      <c r="AV510" s="11" t="s">
        <v>22</v>
      </c>
      <c r="AW510" s="11" t="s">
        <v>35</v>
      </c>
      <c r="AX510" s="11" t="s">
        <v>78</v>
      </c>
      <c r="AY510" s="223" t="s">
        <v>151</v>
      </c>
    </row>
    <row r="511" spans="2:51" s="12" customFormat="1" ht="12">
      <c r="B511" s="224"/>
      <c r="C511" s="225"/>
      <c r="D511" s="215" t="s">
        <v>160</v>
      </c>
      <c r="E511" s="226" t="s">
        <v>20</v>
      </c>
      <c r="F511" s="227" t="s">
        <v>670</v>
      </c>
      <c r="G511" s="225"/>
      <c r="H511" s="228">
        <v>20</v>
      </c>
      <c r="I511" s="229"/>
      <c r="J511" s="225"/>
      <c r="K511" s="225"/>
      <c r="L511" s="230"/>
      <c r="M511" s="231"/>
      <c r="N511" s="232"/>
      <c r="O511" s="232"/>
      <c r="P511" s="232"/>
      <c r="Q511" s="232"/>
      <c r="R511" s="232"/>
      <c r="S511" s="232"/>
      <c r="T511" s="233"/>
      <c r="AT511" s="234" t="s">
        <v>160</v>
      </c>
      <c r="AU511" s="234" t="s">
        <v>87</v>
      </c>
      <c r="AV511" s="12" t="s">
        <v>87</v>
      </c>
      <c r="AW511" s="12" t="s">
        <v>35</v>
      </c>
      <c r="AX511" s="12" t="s">
        <v>22</v>
      </c>
      <c r="AY511" s="234" t="s">
        <v>151</v>
      </c>
    </row>
    <row r="512" spans="2:65" s="1" customFormat="1" ht="22.5" customHeight="1">
      <c r="B512" s="38"/>
      <c r="C512" s="201" t="s">
        <v>671</v>
      </c>
      <c r="D512" s="201" t="s">
        <v>153</v>
      </c>
      <c r="E512" s="202" t="s">
        <v>672</v>
      </c>
      <c r="F512" s="203" t="s">
        <v>673</v>
      </c>
      <c r="G512" s="204" t="s">
        <v>345</v>
      </c>
      <c r="H512" s="205">
        <v>1</v>
      </c>
      <c r="I512" s="206"/>
      <c r="J512" s="207">
        <f>ROUND(I512*H512,2)</f>
        <v>0</v>
      </c>
      <c r="K512" s="203" t="s">
        <v>157</v>
      </c>
      <c r="L512" s="43"/>
      <c r="M512" s="208" t="s">
        <v>20</v>
      </c>
      <c r="N512" s="209" t="s">
        <v>49</v>
      </c>
      <c r="O512" s="79"/>
      <c r="P512" s="210">
        <f>O512*H512</f>
        <v>0</v>
      </c>
      <c r="Q512" s="210">
        <v>0.04694</v>
      </c>
      <c r="R512" s="210">
        <f>Q512*H512</f>
        <v>0.04694</v>
      </c>
      <c r="S512" s="210">
        <v>0</v>
      </c>
      <c r="T512" s="211">
        <f>S512*H512</f>
        <v>0</v>
      </c>
      <c r="AR512" s="17" t="s">
        <v>158</v>
      </c>
      <c r="AT512" s="17" t="s">
        <v>153</v>
      </c>
      <c r="AU512" s="17" t="s">
        <v>87</v>
      </c>
      <c r="AY512" s="17" t="s">
        <v>151</v>
      </c>
      <c r="BE512" s="212">
        <f>IF(N512="základní",J512,0)</f>
        <v>0</v>
      </c>
      <c r="BF512" s="212">
        <f>IF(N512="snížená",J512,0)</f>
        <v>0</v>
      </c>
      <c r="BG512" s="212">
        <f>IF(N512="zákl. přenesená",J512,0)</f>
        <v>0</v>
      </c>
      <c r="BH512" s="212">
        <f>IF(N512="sníž. přenesená",J512,0)</f>
        <v>0</v>
      </c>
      <c r="BI512" s="212">
        <f>IF(N512="nulová",J512,0)</f>
        <v>0</v>
      </c>
      <c r="BJ512" s="17" t="s">
        <v>22</v>
      </c>
      <c r="BK512" s="212">
        <f>ROUND(I512*H512,2)</f>
        <v>0</v>
      </c>
      <c r="BL512" s="17" t="s">
        <v>158</v>
      </c>
      <c r="BM512" s="17" t="s">
        <v>674</v>
      </c>
    </row>
    <row r="513" spans="2:65" s="1" customFormat="1" ht="22.5" customHeight="1">
      <c r="B513" s="38"/>
      <c r="C513" s="201" t="s">
        <v>675</v>
      </c>
      <c r="D513" s="201" t="s">
        <v>153</v>
      </c>
      <c r="E513" s="202" t="s">
        <v>676</v>
      </c>
      <c r="F513" s="203" t="s">
        <v>677</v>
      </c>
      <c r="G513" s="204" t="s">
        <v>345</v>
      </c>
      <c r="H513" s="205">
        <v>1</v>
      </c>
      <c r="I513" s="206"/>
      <c r="J513" s="207">
        <f>ROUND(I513*H513,2)</f>
        <v>0</v>
      </c>
      <c r="K513" s="203" t="s">
        <v>157</v>
      </c>
      <c r="L513" s="43"/>
      <c r="M513" s="208" t="s">
        <v>20</v>
      </c>
      <c r="N513" s="209" t="s">
        <v>49</v>
      </c>
      <c r="O513" s="79"/>
      <c r="P513" s="210">
        <f>O513*H513</f>
        <v>0</v>
      </c>
      <c r="Q513" s="210">
        <v>0.02525</v>
      </c>
      <c r="R513" s="210">
        <f>Q513*H513</f>
        <v>0.02525</v>
      </c>
      <c r="S513" s="210">
        <v>0</v>
      </c>
      <c r="T513" s="211">
        <f>S513*H513</f>
        <v>0</v>
      </c>
      <c r="AR513" s="17" t="s">
        <v>158</v>
      </c>
      <c r="AT513" s="17" t="s">
        <v>153</v>
      </c>
      <c r="AU513" s="17" t="s">
        <v>87</v>
      </c>
      <c r="AY513" s="17" t="s">
        <v>151</v>
      </c>
      <c r="BE513" s="212">
        <f>IF(N513="základní",J513,0)</f>
        <v>0</v>
      </c>
      <c r="BF513" s="212">
        <f>IF(N513="snížená",J513,0)</f>
        <v>0</v>
      </c>
      <c r="BG513" s="212">
        <f>IF(N513="zákl. přenesená",J513,0)</f>
        <v>0</v>
      </c>
      <c r="BH513" s="212">
        <f>IF(N513="sníž. přenesená",J513,0)</f>
        <v>0</v>
      </c>
      <c r="BI513" s="212">
        <f>IF(N513="nulová",J513,0)</f>
        <v>0</v>
      </c>
      <c r="BJ513" s="17" t="s">
        <v>22</v>
      </c>
      <c r="BK513" s="212">
        <f>ROUND(I513*H513,2)</f>
        <v>0</v>
      </c>
      <c r="BL513" s="17" t="s">
        <v>158</v>
      </c>
      <c r="BM513" s="17" t="s">
        <v>678</v>
      </c>
    </row>
    <row r="514" spans="2:65" s="1" customFormat="1" ht="16.5" customHeight="1">
      <c r="B514" s="38"/>
      <c r="C514" s="201" t="s">
        <v>679</v>
      </c>
      <c r="D514" s="201" t="s">
        <v>153</v>
      </c>
      <c r="E514" s="202" t="s">
        <v>680</v>
      </c>
      <c r="F514" s="203" t="s">
        <v>681</v>
      </c>
      <c r="G514" s="204" t="s">
        <v>339</v>
      </c>
      <c r="H514" s="205">
        <v>20</v>
      </c>
      <c r="I514" s="206"/>
      <c r="J514" s="207">
        <f>ROUND(I514*H514,2)</f>
        <v>0</v>
      </c>
      <c r="K514" s="203" t="s">
        <v>157</v>
      </c>
      <c r="L514" s="43"/>
      <c r="M514" s="208" t="s">
        <v>20</v>
      </c>
      <c r="N514" s="209" t="s">
        <v>49</v>
      </c>
      <c r="O514" s="79"/>
      <c r="P514" s="210">
        <f>O514*H514</f>
        <v>0</v>
      </c>
      <c r="Q514" s="210">
        <v>7E-05</v>
      </c>
      <c r="R514" s="210">
        <f>Q514*H514</f>
        <v>0.0013999999999999998</v>
      </c>
      <c r="S514" s="210">
        <v>0</v>
      </c>
      <c r="T514" s="211">
        <f>S514*H514</f>
        <v>0</v>
      </c>
      <c r="AR514" s="17" t="s">
        <v>158</v>
      </c>
      <c r="AT514" s="17" t="s">
        <v>153</v>
      </c>
      <c r="AU514" s="17" t="s">
        <v>87</v>
      </c>
      <c r="AY514" s="17" t="s">
        <v>151</v>
      </c>
      <c r="BE514" s="212">
        <f>IF(N514="základní",J514,0)</f>
        <v>0</v>
      </c>
      <c r="BF514" s="212">
        <f>IF(N514="snížená",J514,0)</f>
        <v>0</v>
      </c>
      <c r="BG514" s="212">
        <f>IF(N514="zákl. přenesená",J514,0)</f>
        <v>0</v>
      </c>
      <c r="BH514" s="212">
        <f>IF(N514="sníž. přenesená",J514,0)</f>
        <v>0</v>
      </c>
      <c r="BI514" s="212">
        <f>IF(N514="nulová",J514,0)</f>
        <v>0</v>
      </c>
      <c r="BJ514" s="17" t="s">
        <v>22</v>
      </c>
      <c r="BK514" s="212">
        <f>ROUND(I514*H514,2)</f>
        <v>0</v>
      </c>
      <c r="BL514" s="17" t="s">
        <v>158</v>
      </c>
      <c r="BM514" s="17" t="s">
        <v>682</v>
      </c>
    </row>
    <row r="515" spans="2:51" s="11" customFormat="1" ht="12">
      <c r="B515" s="213"/>
      <c r="C515" s="214"/>
      <c r="D515" s="215" t="s">
        <v>160</v>
      </c>
      <c r="E515" s="216" t="s">
        <v>20</v>
      </c>
      <c r="F515" s="217" t="s">
        <v>669</v>
      </c>
      <c r="G515" s="214"/>
      <c r="H515" s="216" t="s">
        <v>20</v>
      </c>
      <c r="I515" s="218"/>
      <c r="J515" s="214"/>
      <c r="K515" s="214"/>
      <c r="L515" s="219"/>
      <c r="M515" s="220"/>
      <c r="N515" s="221"/>
      <c r="O515" s="221"/>
      <c r="P515" s="221"/>
      <c r="Q515" s="221"/>
      <c r="R515" s="221"/>
      <c r="S515" s="221"/>
      <c r="T515" s="222"/>
      <c r="AT515" s="223" t="s">
        <v>160</v>
      </c>
      <c r="AU515" s="223" t="s">
        <v>87</v>
      </c>
      <c r="AV515" s="11" t="s">
        <v>22</v>
      </c>
      <c r="AW515" s="11" t="s">
        <v>35</v>
      </c>
      <c r="AX515" s="11" t="s">
        <v>78</v>
      </c>
      <c r="AY515" s="223" t="s">
        <v>151</v>
      </c>
    </row>
    <row r="516" spans="2:51" s="12" customFormat="1" ht="12">
      <c r="B516" s="224"/>
      <c r="C516" s="225"/>
      <c r="D516" s="215" t="s">
        <v>160</v>
      </c>
      <c r="E516" s="226" t="s">
        <v>20</v>
      </c>
      <c r="F516" s="227" t="s">
        <v>670</v>
      </c>
      <c r="G516" s="225"/>
      <c r="H516" s="228">
        <v>20</v>
      </c>
      <c r="I516" s="229"/>
      <c r="J516" s="225"/>
      <c r="K516" s="225"/>
      <c r="L516" s="230"/>
      <c r="M516" s="231"/>
      <c r="N516" s="232"/>
      <c r="O516" s="232"/>
      <c r="P516" s="232"/>
      <c r="Q516" s="232"/>
      <c r="R516" s="232"/>
      <c r="S516" s="232"/>
      <c r="T516" s="233"/>
      <c r="AT516" s="234" t="s">
        <v>160</v>
      </c>
      <c r="AU516" s="234" t="s">
        <v>87</v>
      </c>
      <c r="AV516" s="12" t="s">
        <v>87</v>
      </c>
      <c r="AW516" s="12" t="s">
        <v>35</v>
      </c>
      <c r="AX516" s="12" t="s">
        <v>22</v>
      </c>
      <c r="AY516" s="234" t="s">
        <v>151</v>
      </c>
    </row>
    <row r="517" spans="2:63" s="10" customFormat="1" ht="22.8" customHeight="1">
      <c r="B517" s="185"/>
      <c r="C517" s="186"/>
      <c r="D517" s="187" t="s">
        <v>77</v>
      </c>
      <c r="E517" s="199" t="s">
        <v>225</v>
      </c>
      <c r="F517" s="199" t="s">
        <v>683</v>
      </c>
      <c r="G517" s="186"/>
      <c r="H517" s="186"/>
      <c r="I517" s="189"/>
      <c r="J517" s="200">
        <f>BK517</f>
        <v>0</v>
      </c>
      <c r="K517" s="186"/>
      <c r="L517" s="191"/>
      <c r="M517" s="192"/>
      <c r="N517" s="193"/>
      <c r="O517" s="193"/>
      <c r="P517" s="194">
        <f>P518+SUM(P519:P660)+P677</f>
        <v>0</v>
      </c>
      <c r="Q517" s="193"/>
      <c r="R517" s="194">
        <f>R518+SUM(R519:R660)+R677</f>
        <v>1.5206967800000002</v>
      </c>
      <c r="S517" s="193"/>
      <c r="T517" s="195">
        <f>T518+SUM(T519:T660)+T677</f>
        <v>125.86571</v>
      </c>
      <c r="AR517" s="196" t="s">
        <v>22</v>
      </c>
      <c r="AT517" s="197" t="s">
        <v>77</v>
      </c>
      <c r="AU517" s="197" t="s">
        <v>22</v>
      </c>
      <c r="AY517" s="196" t="s">
        <v>151</v>
      </c>
      <c r="BK517" s="198">
        <f>BK518+SUM(BK519:BK660)+BK677</f>
        <v>0</v>
      </c>
    </row>
    <row r="518" spans="2:65" s="1" customFormat="1" ht="22.5" customHeight="1">
      <c r="B518" s="38"/>
      <c r="C518" s="201" t="s">
        <v>684</v>
      </c>
      <c r="D518" s="201" t="s">
        <v>153</v>
      </c>
      <c r="E518" s="202" t="s">
        <v>685</v>
      </c>
      <c r="F518" s="203" t="s">
        <v>686</v>
      </c>
      <c r="G518" s="204" t="s">
        <v>339</v>
      </c>
      <c r="H518" s="205">
        <v>3.2</v>
      </c>
      <c r="I518" s="206"/>
      <c r="J518" s="207">
        <f>ROUND(I518*H518,2)</f>
        <v>0</v>
      </c>
      <c r="K518" s="203" t="s">
        <v>157</v>
      </c>
      <c r="L518" s="43"/>
      <c r="M518" s="208" t="s">
        <v>20</v>
      </c>
      <c r="N518" s="209" t="s">
        <v>49</v>
      </c>
      <c r="O518" s="79"/>
      <c r="P518" s="210">
        <f>O518*H518</f>
        <v>0</v>
      </c>
      <c r="Q518" s="210">
        <v>0.04737</v>
      </c>
      <c r="R518" s="210">
        <f>Q518*H518</f>
        <v>0.15158400000000002</v>
      </c>
      <c r="S518" s="210">
        <v>0</v>
      </c>
      <c r="T518" s="211">
        <f>S518*H518</f>
        <v>0</v>
      </c>
      <c r="AR518" s="17" t="s">
        <v>158</v>
      </c>
      <c r="AT518" s="17" t="s">
        <v>153</v>
      </c>
      <c r="AU518" s="17" t="s">
        <v>87</v>
      </c>
      <c r="AY518" s="17" t="s">
        <v>151</v>
      </c>
      <c r="BE518" s="212">
        <f>IF(N518="základní",J518,0)</f>
        <v>0</v>
      </c>
      <c r="BF518" s="212">
        <f>IF(N518="snížená",J518,0)</f>
        <v>0</v>
      </c>
      <c r="BG518" s="212">
        <f>IF(N518="zákl. přenesená",J518,0)</f>
        <v>0</v>
      </c>
      <c r="BH518" s="212">
        <f>IF(N518="sníž. přenesená",J518,0)</f>
        <v>0</v>
      </c>
      <c r="BI518" s="212">
        <f>IF(N518="nulová",J518,0)</f>
        <v>0</v>
      </c>
      <c r="BJ518" s="17" t="s">
        <v>22</v>
      </c>
      <c r="BK518" s="212">
        <f>ROUND(I518*H518,2)</f>
        <v>0</v>
      </c>
      <c r="BL518" s="17" t="s">
        <v>158</v>
      </c>
      <c r="BM518" s="17" t="s">
        <v>687</v>
      </c>
    </row>
    <row r="519" spans="2:51" s="11" customFormat="1" ht="12">
      <c r="B519" s="213"/>
      <c r="C519" s="214"/>
      <c r="D519" s="215" t="s">
        <v>160</v>
      </c>
      <c r="E519" s="216" t="s">
        <v>20</v>
      </c>
      <c r="F519" s="217" t="s">
        <v>352</v>
      </c>
      <c r="G519" s="214"/>
      <c r="H519" s="216" t="s">
        <v>20</v>
      </c>
      <c r="I519" s="218"/>
      <c r="J519" s="214"/>
      <c r="K519" s="214"/>
      <c r="L519" s="219"/>
      <c r="M519" s="220"/>
      <c r="N519" s="221"/>
      <c r="O519" s="221"/>
      <c r="P519" s="221"/>
      <c r="Q519" s="221"/>
      <c r="R519" s="221"/>
      <c r="S519" s="221"/>
      <c r="T519" s="222"/>
      <c r="AT519" s="223" t="s">
        <v>160</v>
      </c>
      <c r="AU519" s="223" t="s">
        <v>87</v>
      </c>
      <c r="AV519" s="11" t="s">
        <v>22</v>
      </c>
      <c r="AW519" s="11" t="s">
        <v>35</v>
      </c>
      <c r="AX519" s="11" t="s">
        <v>78</v>
      </c>
      <c r="AY519" s="223" t="s">
        <v>151</v>
      </c>
    </row>
    <row r="520" spans="2:51" s="11" customFormat="1" ht="12">
      <c r="B520" s="213"/>
      <c r="C520" s="214"/>
      <c r="D520" s="215" t="s">
        <v>160</v>
      </c>
      <c r="E520" s="216" t="s">
        <v>20</v>
      </c>
      <c r="F520" s="217" t="s">
        <v>326</v>
      </c>
      <c r="G520" s="214"/>
      <c r="H520" s="216" t="s">
        <v>20</v>
      </c>
      <c r="I520" s="218"/>
      <c r="J520" s="214"/>
      <c r="K520" s="214"/>
      <c r="L520" s="219"/>
      <c r="M520" s="220"/>
      <c r="N520" s="221"/>
      <c r="O520" s="221"/>
      <c r="P520" s="221"/>
      <c r="Q520" s="221"/>
      <c r="R520" s="221"/>
      <c r="S520" s="221"/>
      <c r="T520" s="222"/>
      <c r="AT520" s="223" t="s">
        <v>160</v>
      </c>
      <c r="AU520" s="223" t="s">
        <v>87</v>
      </c>
      <c r="AV520" s="11" t="s">
        <v>22</v>
      </c>
      <c r="AW520" s="11" t="s">
        <v>35</v>
      </c>
      <c r="AX520" s="11" t="s">
        <v>78</v>
      </c>
      <c r="AY520" s="223" t="s">
        <v>151</v>
      </c>
    </row>
    <row r="521" spans="2:51" s="12" customFormat="1" ht="12">
      <c r="B521" s="224"/>
      <c r="C521" s="225"/>
      <c r="D521" s="215" t="s">
        <v>160</v>
      </c>
      <c r="E521" s="226" t="s">
        <v>20</v>
      </c>
      <c r="F521" s="227" t="s">
        <v>688</v>
      </c>
      <c r="G521" s="225"/>
      <c r="H521" s="228">
        <v>1.7</v>
      </c>
      <c r="I521" s="229"/>
      <c r="J521" s="225"/>
      <c r="K521" s="225"/>
      <c r="L521" s="230"/>
      <c r="M521" s="231"/>
      <c r="N521" s="232"/>
      <c r="O521" s="232"/>
      <c r="P521" s="232"/>
      <c r="Q521" s="232"/>
      <c r="R521" s="232"/>
      <c r="S521" s="232"/>
      <c r="T521" s="233"/>
      <c r="AT521" s="234" t="s">
        <v>160</v>
      </c>
      <c r="AU521" s="234" t="s">
        <v>87</v>
      </c>
      <c r="AV521" s="12" t="s">
        <v>87</v>
      </c>
      <c r="AW521" s="12" t="s">
        <v>35</v>
      </c>
      <c r="AX521" s="12" t="s">
        <v>78</v>
      </c>
      <c r="AY521" s="234" t="s">
        <v>151</v>
      </c>
    </row>
    <row r="522" spans="2:51" s="12" customFormat="1" ht="12">
      <c r="B522" s="224"/>
      <c r="C522" s="225"/>
      <c r="D522" s="215" t="s">
        <v>160</v>
      </c>
      <c r="E522" s="226" t="s">
        <v>20</v>
      </c>
      <c r="F522" s="227" t="s">
        <v>689</v>
      </c>
      <c r="G522" s="225"/>
      <c r="H522" s="228">
        <v>1.5</v>
      </c>
      <c r="I522" s="229"/>
      <c r="J522" s="225"/>
      <c r="K522" s="225"/>
      <c r="L522" s="230"/>
      <c r="M522" s="231"/>
      <c r="N522" s="232"/>
      <c r="O522" s="232"/>
      <c r="P522" s="232"/>
      <c r="Q522" s="232"/>
      <c r="R522" s="232"/>
      <c r="S522" s="232"/>
      <c r="T522" s="233"/>
      <c r="AT522" s="234" t="s">
        <v>160</v>
      </c>
      <c r="AU522" s="234" t="s">
        <v>87</v>
      </c>
      <c r="AV522" s="12" t="s">
        <v>87</v>
      </c>
      <c r="AW522" s="12" t="s">
        <v>35</v>
      </c>
      <c r="AX522" s="12" t="s">
        <v>78</v>
      </c>
      <c r="AY522" s="234" t="s">
        <v>151</v>
      </c>
    </row>
    <row r="523" spans="2:51" s="14" customFormat="1" ht="12">
      <c r="B523" s="246"/>
      <c r="C523" s="247"/>
      <c r="D523" s="215" t="s">
        <v>160</v>
      </c>
      <c r="E523" s="248" t="s">
        <v>20</v>
      </c>
      <c r="F523" s="249" t="s">
        <v>204</v>
      </c>
      <c r="G523" s="247"/>
      <c r="H523" s="250">
        <v>3.2</v>
      </c>
      <c r="I523" s="251"/>
      <c r="J523" s="247"/>
      <c r="K523" s="247"/>
      <c r="L523" s="252"/>
      <c r="M523" s="253"/>
      <c r="N523" s="254"/>
      <c r="O523" s="254"/>
      <c r="P523" s="254"/>
      <c r="Q523" s="254"/>
      <c r="R523" s="254"/>
      <c r="S523" s="254"/>
      <c r="T523" s="255"/>
      <c r="AT523" s="256" t="s">
        <v>160</v>
      </c>
      <c r="AU523" s="256" t="s">
        <v>87</v>
      </c>
      <c r="AV523" s="14" t="s">
        <v>158</v>
      </c>
      <c r="AW523" s="14" t="s">
        <v>35</v>
      </c>
      <c r="AX523" s="14" t="s">
        <v>22</v>
      </c>
      <c r="AY523" s="256" t="s">
        <v>151</v>
      </c>
    </row>
    <row r="524" spans="2:65" s="1" customFormat="1" ht="22.5" customHeight="1">
      <c r="B524" s="38"/>
      <c r="C524" s="201" t="s">
        <v>690</v>
      </c>
      <c r="D524" s="201" t="s">
        <v>153</v>
      </c>
      <c r="E524" s="202" t="s">
        <v>691</v>
      </c>
      <c r="F524" s="203" t="s">
        <v>692</v>
      </c>
      <c r="G524" s="204" t="s">
        <v>339</v>
      </c>
      <c r="H524" s="205">
        <v>5.85</v>
      </c>
      <c r="I524" s="206"/>
      <c r="J524" s="207">
        <f>ROUND(I524*H524,2)</f>
        <v>0</v>
      </c>
      <c r="K524" s="203" t="s">
        <v>157</v>
      </c>
      <c r="L524" s="43"/>
      <c r="M524" s="208" t="s">
        <v>20</v>
      </c>
      <c r="N524" s="209" t="s">
        <v>49</v>
      </c>
      <c r="O524" s="79"/>
      <c r="P524" s="210">
        <f>O524*H524</f>
        <v>0</v>
      </c>
      <c r="Q524" s="210">
        <v>0.22678</v>
      </c>
      <c r="R524" s="210">
        <f>Q524*H524</f>
        <v>1.326663</v>
      </c>
      <c r="S524" s="210">
        <v>0</v>
      </c>
      <c r="T524" s="211">
        <f>S524*H524</f>
        <v>0</v>
      </c>
      <c r="AR524" s="17" t="s">
        <v>158</v>
      </c>
      <c r="AT524" s="17" t="s">
        <v>153</v>
      </c>
      <c r="AU524" s="17" t="s">
        <v>87</v>
      </c>
      <c r="AY524" s="17" t="s">
        <v>151</v>
      </c>
      <c r="BE524" s="212">
        <f>IF(N524="základní",J524,0)</f>
        <v>0</v>
      </c>
      <c r="BF524" s="212">
        <f>IF(N524="snížená",J524,0)</f>
        <v>0</v>
      </c>
      <c r="BG524" s="212">
        <f>IF(N524="zákl. přenesená",J524,0)</f>
        <v>0</v>
      </c>
      <c r="BH524" s="212">
        <f>IF(N524="sníž. přenesená",J524,0)</f>
        <v>0</v>
      </c>
      <c r="BI524" s="212">
        <f>IF(N524="nulová",J524,0)</f>
        <v>0</v>
      </c>
      <c r="BJ524" s="17" t="s">
        <v>22</v>
      </c>
      <c r="BK524" s="212">
        <f>ROUND(I524*H524,2)</f>
        <v>0</v>
      </c>
      <c r="BL524" s="17" t="s">
        <v>158</v>
      </c>
      <c r="BM524" s="17" t="s">
        <v>693</v>
      </c>
    </row>
    <row r="525" spans="2:51" s="11" customFormat="1" ht="12">
      <c r="B525" s="213"/>
      <c r="C525" s="214"/>
      <c r="D525" s="215" t="s">
        <v>160</v>
      </c>
      <c r="E525" s="216" t="s">
        <v>20</v>
      </c>
      <c r="F525" s="217" t="s">
        <v>352</v>
      </c>
      <c r="G525" s="214"/>
      <c r="H525" s="216" t="s">
        <v>20</v>
      </c>
      <c r="I525" s="218"/>
      <c r="J525" s="214"/>
      <c r="K525" s="214"/>
      <c r="L525" s="219"/>
      <c r="M525" s="220"/>
      <c r="N525" s="221"/>
      <c r="O525" s="221"/>
      <c r="P525" s="221"/>
      <c r="Q525" s="221"/>
      <c r="R525" s="221"/>
      <c r="S525" s="221"/>
      <c r="T525" s="222"/>
      <c r="AT525" s="223" t="s">
        <v>160</v>
      </c>
      <c r="AU525" s="223" t="s">
        <v>87</v>
      </c>
      <c r="AV525" s="11" t="s">
        <v>22</v>
      </c>
      <c r="AW525" s="11" t="s">
        <v>35</v>
      </c>
      <c r="AX525" s="11" t="s">
        <v>78</v>
      </c>
      <c r="AY525" s="223" t="s">
        <v>151</v>
      </c>
    </row>
    <row r="526" spans="2:51" s="11" customFormat="1" ht="12">
      <c r="B526" s="213"/>
      <c r="C526" s="214"/>
      <c r="D526" s="215" t="s">
        <v>160</v>
      </c>
      <c r="E526" s="216" t="s">
        <v>20</v>
      </c>
      <c r="F526" s="217" t="s">
        <v>326</v>
      </c>
      <c r="G526" s="214"/>
      <c r="H526" s="216" t="s">
        <v>20</v>
      </c>
      <c r="I526" s="218"/>
      <c r="J526" s="214"/>
      <c r="K526" s="214"/>
      <c r="L526" s="219"/>
      <c r="M526" s="220"/>
      <c r="N526" s="221"/>
      <c r="O526" s="221"/>
      <c r="P526" s="221"/>
      <c r="Q526" s="221"/>
      <c r="R526" s="221"/>
      <c r="S526" s="221"/>
      <c r="T526" s="222"/>
      <c r="AT526" s="223" t="s">
        <v>160</v>
      </c>
      <c r="AU526" s="223" t="s">
        <v>87</v>
      </c>
      <c r="AV526" s="11" t="s">
        <v>22</v>
      </c>
      <c r="AW526" s="11" t="s">
        <v>35</v>
      </c>
      <c r="AX526" s="11" t="s">
        <v>78</v>
      </c>
      <c r="AY526" s="223" t="s">
        <v>151</v>
      </c>
    </row>
    <row r="527" spans="2:51" s="12" customFormat="1" ht="12">
      <c r="B527" s="224"/>
      <c r="C527" s="225"/>
      <c r="D527" s="215" t="s">
        <v>160</v>
      </c>
      <c r="E527" s="226" t="s">
        <v>20</v>
      </c>
      <c r="F527" s="227" t="s">
        <v>694</v>
      </c>
      <c r="G527" s="225"/>
      <c r="H527" s="228">
        <v>1.4</v>
      </c>
      <c r="I527" s="229"/>
      <c r="J527" s="225"/>
      <c r="K527" s="225"/>
      <c r="L527" s="230"/>
      <c r="M527" s="231"/>
      <c r="N527" s="232"/>
      <c r="O527" s="232"/>
      <c r="P527" s="232"/>
      <c r="Q527" s="232"/>
      <c r="R527" s="232"/>
      <c r="S527" s="232"/>
      <c r="T527" s="233"/>
      <c r="AT527" s="234" t="s">
        <v>160</v>
      </c>
      <c r="AU527" s="234" t="s">
        <v>87</v>
      </c>
      <c r="AV527" s="12" t="s">
        <v>87</v>
      </c>
      <c r="AW527" s="12" t="s">
        <v>35</v>
      </c>
      <c r="AX527" s="12" t="s">
        <v>78</v>
      </c>
      <c r="AY527" s="234" t="s">
        <v>151</v>
      </c>
    </row>
    <row r="528" spans="2:51" s="12" customFormat="1" ht="12">
      <c r="B528" s="224"/>
      <c r="C528" s="225"/>
      <c r="D528" s="215" t="s">
        <v>160</v>
      </c>
      <c r="E528" s="226" t="s">
        <v>20</v>
      </c>
      <c r="F528" s="227" t="s">
        <v>695</v>
      </c>
      <c r="G528" s="225"/>
      <c r="H528" s="228">
        <v>4.45</v>
      </c>
      <c r="I528" s="229"/>
      <c r="J528" s="225"/>
      <c r="K528" s="225"/>
      <c r="L528" s="230"/>
      <c r="M528" s="231"/>
      <c r="N528" s="232"/>
      <c r="O528" s="232"/>
      <c r="P528" s="232"/>
      <c r="Q528" s="232"/>
      <c r="R528" s="232"/>
      <c r="S528" s="232"/>
      <c r="T528" s="233"/>
      <c r="AT528" s="234" t="s">
        <v>160</v>
      </c>
      <c r="AU528" s="234" t="s">
        <v>87</v>
      </c>
      <c r="AV528" s="12" t="s">
        <v>87</v>
      </c>
      <c r="AW528" s="12" t="s">
        <v>35</v>
      </c>
      <c r="AX528" s="12" t="s">
        <v>78</v>
      </c>
      <c r="AY528" s="234" t="s">
        <v>151</v>
      </c>
    </row>
    <row r="529" spans="2:51" s="14" customFormat="1" ht="12">
      <c r="B529" s="246"/>
      <c r="C529" s="247"/>
      <c r="D529" s="215" t="s">
        <v>160</v>
      </c>
      <c r="E529" s="248" t="s">
        <v>20</v>
      </c>
      <c r="F529" s="249" t="s">
        <v>204</v>
      </c>
      <c r="G529" s="247"/>
      <c r="H529" s="250">
        <v>5.85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AT529" s="256" t="s">
        <v>160</v>
      </c>
      <c r="AU529" s="256" t="s">
        <v>87</v>
      </c>
      <c r="AV529" s="14" t="s">
        <v>158</v>
      </c>
      <c r="AW529" s="14" t="s">
        <v>35</v>
      </c>
      <c r="AX529" s="14" t="s">
        <v>22</v>
      </c>
      <c r="AY529" s="256" t="s">
        <v>151</v>
      </c>
    </row>
    <row r="530" spans="2:65" s="1" customFormat="1" ht="16.5" customHeight="1">
      <c r="B530" s="38"/>
      <c r="C530" s="201" t="s">
        <v>696</v>
      </c>
      <c r="D530" s="201" t="s">
        <v>153</v>
      </c>
      <c r="E530" s="202" t="s">
        <v>697</v>
      </c>
      <c r="F530" s="203" t="s">
        <v>698</v>
      </c>
      <c r="G530" s="204" t="s">
        <v>156</v>
      </c>
      <c r="H530" s="205">
        <v>267.113</v>
      </c>
      <c r="I530" s="206"/>
      <c r="J530" s="207">
        <f>ROUND(I530*H530,2)</f>
        <v>0</v>
      </c>
      <c r="K530" s="203" t="s">
        <v>157</v>
      </c>
      <c r="L530" s="43"/>
      <c r="M530" s="208" t="s">
        <v>20</v>
      </c>
      <c r="N530" s="209" t="s">
        <v>49</v>
      </c>
      <c r="O530" s="79"/>
      <c r="P530" s="210">
        <f>O530*H530</f>
        <v>0</v>
      </c>
      <c r="Q530" s="210">
        <v>4E-05</v>
      </c>
      <c r="R530" s="210">
        <f>Q530*H530</f>
        <v>0.010684520000000001</v>
      </c>
      <c r="S530" s="210">
        <v>0</v>
      </c>
      <c r="T530" s="211">
        <f>S530*H530</f>
        <v>0</v>
      </c>
      <c r="AR530" s="17" t="s">
        <v>158</v>
      </c>
      <c r="AT530" s="17" t="s">
        <v>153</v>
      </c>
      <c r="AU530" s="17" t="s">
        <v>87</v>
      </c>
      <c r="AY530" s="17" t="s">
        <v>151</v>
      </c>
      <c r="BE530" s="212">
        <f>IF(N530="základní",J530,0)</f>
        <v>0</v>
      </c>
      <c r="BF530" s="212">
        <f>IF(N530="snížená",J530,0)</f>
        <v>0</v>
      </c>
      <c r="BG530" s="212">
        <f>IF(N530="zákl. přenesená",J530,0)</f>
        <v>0</v>
      </c>
      <c r="BH530" s="212">
        <f>IF(N530="sníž. přenesená",J530,0)</f>
        <v>0</v>
      </c>
      <c r="BI530" s="212">
        <f>IF(N530="nulová",J530,0)</f>
        <v>0</v>
      </c>
      <c r="BJ530" s="17" t="s">
        <v>22</v>
      </c>
      <c r="BK530" s="212">
        <f>ROUND(I530*H530,2)</f>
        <v>0</v>
      </c>
      <c r="BL530" s="17" t="s">
        <v>158</v>
      </c>
      <c r="BM530" s="17" t="s">
        <v>699</v>
      </c>
    </row>
    <row r="531" spans="2:51" s="11" customFormat="1" ht="12">
      <c r="B531" s="213"/>
      <c r="C531" s="214"/>
      <c r="D531" s="215" t="s">
        <v>160</v>
      </c>
      <c r="E531" s="216" t="s">
        <v>20</v>
      </c>
      <c r="F531" s="217" t="s">
        <v>326</v>
      </c>
      <c r="G531" s="214"/>
      <c r="H531" s="216" t="s">
        <v>20</v>
      </c>
      <c r="I531" s="218"/>
      <c r="J531" s="214"/>
      <c r="K531" s="214"/>
      <c r="L531" s="219"/>
      <c r="M531" s="220"/>
      <c r="N531" s="221"/>
      <c r="O531" s="221"/>
      <c r="P531" s="221"/>
      <c r="Q531" s="221"/>
      <c r="R531" s="221"/>
      <c r="S531" s="221"/>
      <c r="T531" s="222"/>
      <c r="AT531" s="223" t="s">
        <v>160</v>
      </c>
      <c r="AU531" s="223" t="s">
        <v>87</v>
      </c>
      <c r="AV531" s="11" t="s">
        <v>22</v>
      </c>
      <c r="AW531" s="11" t="s">
        <v>35</v>
      </c>
      <c r="AX531" s="11" t="s">
        <v>78</v>
      </c>
      <c r="AY531" s="223" t="s">
        <v>151</v>
      </c>
    </row>
    <row r="532" spans="2:51" s="11" customFormat="1" ht="12">
      <c r="B532" s="213"/>
      <c r="C532" s="214"/>
      <c r="D532" s="215" t="s">
        <v>160</v>
      </c>
      <c r="E532" s="216" t="s">
        <v>20</v>
      </c>
      <c r="F532" s="217" t="s">
        <v>327</v>
      </c>
      <c r="G532" s="214"/>
      <c r="H532" s="216" t="s">
        <v>20</v>
      </c>
      <c r="I532" s="218"/>
      <c r="J532" s="214"/>
      <c r="K532" s="214"/>
      <c r="L532" s="219"/>
      <c r="M532" s="220"/>
      <c r="N532" s="221"/>
      <c r="O532" s="221"/>
      <c r="P532" s="221"/>
      <c r="Q532" s="221"/>
      <c r="R532" s="221"/>
      <c r="S532" s="221"/>
      <c r="T532" s="222"/>
      <c r="AT532" s="223" t="s">
        <v>160</v>
      </c>
      <c r="AU532" s="223" t="s">
        <v>87</v>
      </c>
      <c r="AV532" s="11" t="s">
        <v>22</v>
      </c>
      <c r="AW532" s="11" t="s">
        <v>35</v>
      </c>
      <c r="AX532" s="11" t="s">
        <v>78</v>
      </c>
      <c r="AY532" s="223" t="s">
        <v>151</v>
      </c>
    </row>
    <row r="533" spans="2:51" s="12" customFormat="1" ht="12">
      <c r="B533" s="224"/>
      <c r="C533" s="225"/>
      <c r="D533" s="215" t="s">
        <v>160</v>
      </c>
      <c r="E533" s="226" t="s">
        <v>20</v>
      </c>
      <c r="F533" s="227" t="s">
        <v>700</v>
      </c>
      <c r="G533" s="225"/>
      <c r="H533" s="228">
        <v>52.7135</v>
      </c>
      <c r="I533" s="229"/>
      <c r="J533" s="225"/>
      <c r="K533" s="225"/>
      <c r="L533" s="230"/>
      <c r="M533" s="231"/>
      <c r="N533" s="232"/>
      <c r="O533" s="232"/>
      <c r="P533" s="232"/>
      <c r="Q533" s="232"/>
      <c r="R533" s="232"/>
      <c r="S533" s="232"/>
      <c r="T533" s="233"/>
      <c r="AT533" s="234" t="s">
        <v>160</v>
      </c>
      <c r="AU533" s="234" t="s">
        <v>87</v>
      </c>
      <c r="AV533" s="12" t="s">
        <v>87</v>
      </c>
      <c r="AW533" s="12" t="s">
        <v>35</v>
      </c>
      <c r="AX533" s="12" t="s">
        <v>78</v>
      </c>
      <c r="AY533" s="234" t="s">
        <v>151</v>
      </c>
    </row>
    <row r="534" spans="2:51" s="12" customFormat="1" ht="12">
      <c r="B534" s="224"/>
      <c r="C534" s="225"/>
      <c r="D534" s="215" t="s">
        <v>160</v>
      </c>
      <c r="E534" s="226" t="s">
        <v>20</v>
      </c>
      <c r="F534" s="227" t="s">
        <v>612</v>
      </c>
      <c r="G534" s="225"/>
      <c r="H534" s="228">
        <v>61.34</v>
      </c>
      <c r="I534" s="229"/>
      <c r="J534" s="225"/>
      <c r="K534" s="225"/>
      <c r="L534" s="230"/>
      <c r="M534" s="231"/>
      <c r="N534" s="232"/>
      <c r="O534" s="232"/>
      <c r="P534" s="232"/>
      <c r="Q534" s="232"/>
      <c r="R534" s="232"/>
      <c r="S534" s="232"/>
      <c r="T534" s="233"/>
      <c r="AT534" s="234" t="s">
        <v>160</v>
      </c>
      <c r="AU534" s="234" t="s">
        <v>87</v>
      </c>
      <c r="AV534" s="12" t="s">
        <v>87</v>
      </c>
      <c r="AW534" s="12" t="s">
        <v>35</v>
      </c>
      <c r="AX534" s="12" t="s">
        <v>78</v>
      </c>
      <c r="AY534" s="234" t="s">
        <v>151</v>
      </c>
    </row>
    <row r="535" spans="2:51" s="12" customFormat="1" ht="12">
      <c r="B535" s="224"/>
      <c r="C535" s="225"/>
      <c r="D535" s="215" t="s">
        <v>160</v>
      </c>
      <c r="E535" s="226" t="s">
        <v>20</v>
      </c>
      <c r="F535" s="227" t="s">
        <v>613</v>
      </c>
      <c r="G535" s="225"/>
      <c r="H535" s="228">
        <v>49.0566</v>
      </c>
      <c r="I535" s="229"/>
      <c r="J535" s="225"/>
      <c r="K535" s="225"/>
      <c r="L535" s="230"/>
      <c r="M535" s="231"/>
      <c r="N535" s="232"/>
      <c r="O535" s="232"/>
      <c r="P535" s="232"/>
      <c r="Q535" s="232"/>
      <c r="R535" s="232"/>
      <c r="S535" s="232"/>
      <c r="T535" s="233"/>
      <c r="AT535" s="234" t="s">
        <v>160</v>
      </c>
      <c r="AU535" s="234" t="s">
        <v>87</v>
      </c>
      <c r="AV535" s="12" t="s">
        <v>87</v>
      </c>
      <c r="AW535" s="12" t="s">
        <v>35</v>
      </c>
      <c r="AX535" s="12" t="s">
        <v>78</v>
      </c>
      <c r="AY535" s="234" t="s">
        <v>151</v>
      </c>
    </row>
    <row r="536" spans="2:51" s="12" customFormat="1" ht="12">
      <c r="B536" s="224"/>
      <c r="C536" s="225"/>
      <c r="D536" s="215" t="s">
        <v>160</v>
      </c>
      <c r="E536" s="226" t="s">
        <v>20</v>
      </c>
      <c r="F536" s="227" t="s">
        <v>701</v>
      </c>
      <c r="G536" s="225"/>
      <c r="H536" s="228">
        <v>53.244</v>
      </c>
      <c r="I536" s="229"/>
      <c r="J536" s="225"/>
      <c r="K536" s="225"/>
      <c r="L536" s="230"/>
      <c r="M536" s="231"/>
      <c r="N536" s="232"/>
      <c r="O536" s="232"/>
      <c r="P536" s="232"/>
      <c r="Q536" s="232"/>
      <c r="R536" s="232"/>
      <c r="S536" s="232"/>
      <c r="T536" s="233"/>
      <c r="AT536" s="234" t="s">
        <v>160</v>
      </c>
      <c r="AU536" s="234" t="s">
        <v>87</v>
      </c>
      <c r="AV536" s="12" t="s">
        <v>87</v>
      </c>
      <c r="AW536" s="12" t="s">
        <v>35</v>
      </c>
      <c r="AX536" s="12" t="s">
        <v>78</v>
      </c>
      <c r="AY536" s="234" t="s">
        <v>151</v>
      </c>
    </row>
    <row r="537" spans="2:51" s="12" customFormat="1" ht="12">
      <c r="B537" s="224"/>
      <c r="C537" s="225"/>
      <c r="D537" s="215" t="s">
        <v>160</v>
      </c>
      <c r="E537" s="226" t="s">
        <v>20</v>
      </c>
      <c r="F537" s="227" t="s">
        <v>615</v>
      </c>
      <c r="G537" s="225"/>
      <c r="H537" s="228">
        <v>13.344</v>
      </c>
      <c r="I537" s="229"/>
      <c r="J537" s="225"/>
      <c r="K537" s="225"/>
      <c r="L537" s="230"/>
      <c r="M537" s="231"/>
      <c r="N537" s="232"/>
      <c r="O537" s="232"/>
      <c r="P537" s="232"/>
      <c r="Q537" s="232"/>
      <c r="R537" s="232"/>
      <c r="S537" s="232"/>
      <c r="T537" s="233"/>
      <c r="AT537" s="234" t="s">
        <v>160</v>
      </c>
      <c r="AU537" s="234" t="s">
        <v>87</v>
      </c>
      <c r="AV537" s="12" t="s">
        <v>87</v>
      </c>
      <c r="AW537" s="12" t="s">
        <v>35</v>
      </c>
      <c r="AX537" s="12" t="s">
        <v>78</v>
      </c>
      <c r="AY537" s="234" t="s">
        <v>151</v>
      </c>
    </row>
    <row r="538" spans="2:51" s="12" customFormat="1" ht="12">
      <c r="B538" s="224"/>
      <c r="C538" s="225"/>
      <c r="D538" s="215" t="s">
        <v>160</v>
      </c>
      <c r="E538" s="226" t="s">
        <v>20</v>
      </c>
      <c r="F538" s="227" t="s">
        <v>702</v>
      </c>
      <c r="G538" s="225"/>
      <c r="H538" s="228">
        <v>3.06</v>
      </c>
      <c r="I538" s="229"/>
      <c r="J538" s="225"/>
      <c r="K538" s="225"/>
      <c r="L538" s="230"/>
      <c r="M538" s="231"/>
      <c r="N538" s="232"/>
      <c r="O538" s="232"/>
      <c r="P538" s="232"/>
      <c r="Q538" s="232"/>
      <c r="R538" s="232"/>
      <c r="S538" s="232"/>
      <c r="T538" s="233"/>
      <c r="AT538" s="234" t="s">
        <v>160</v>
      </c>
      <c r="AU538" s="234" t="s">
        <v>87</v>
      </c>
      <c r="AV538" s="12" t="s">
        <v>87</v>
      </c>
      <c r="AW538" s="12" t="s">
        <v>35</v>
      </c>
      <c r="AX538" s="12" t="s">
        <v>78</v>
      </c>
      <c r="AY538" s="234" t="s">
        <v>151</v>
      </c>
    </row>
    <row r="539" spans="2:51" s="12" customFormat="1" ht="12">
      <c r="B539" s="224"/>
      <c r="C539" s="225"/>
      <c r="D539" s="215" t="s">
        <v>160</v>
      </c>
      <c r="E539" s="226" t="s">
        <v>20</v>
      </c>
      <c r="F539" s="227" t="s">
        <v>616</v>
      </c>
      <c r="G539" s="225"/>
      <c r="H539" s="228">
        <v>2.057</v>
      </c>
      <c r="I539" s="229"/>
      <c r="J539" s="225"/>
      <c r="K539" s="225"/>
      <c r="L539" s="230"/>
      <c r="M539" s="231"/>
      <c r="N539" s="232"/>
      <c r="O539" s="232"/>
      <c r="P539" s="232"/>
      <c r="Q539" s="232"/>
      <c r="R539" s="232"/>
      <c r="S539" s="232"/>
      <c r="T539" s="233"/>
      <c r="AT539" s="234" t="s">
        <v>160</v>
      </c>
      <c r="AU539" s="234" t="s">
        <v>87</v>
      </c>
      <c r="AV539" s="12" t="s">
        <v>87</v>
      </c>
      <c r="AW539" s="12" t="s">
        <v>35</v>
      </c>
      <c r="AX539" s="12" t="s">
        <v>78</v>
      </c>
      <c r="AY539" s="234" t="s">
        <v>151</v>
      </c>
    </row>
    <row r="540" spans="2:51" s="12" customFormat="1" ht="12">
      <c r="B540" s="224"/>
      <c r="C540" s="225"/>
      <c r="D540" s="215" t="s">
        <v>160</v>
      </c>
      <c r="E540" s="226" t="s">
        <v>20</v>
      </c>
      <c r="F540" s="227" t="s">
        <v>479</v>
      </c>
      <c r="G540" s="225"/>
      <c r="H540" s="228">
        <v>4.02705</v>
      </c>
      <c r="I540" s="229"/>
      <c r="J540" s="225"/>
      <c r="K540" s="225"/>
      <c r="L540" s="230"/>
      <c r="M540" s="231"/>
      <c r="N540" s="232"/>
      <c r="O540" s="232"/>
      <c r="P540" s="232"/>
      <c r="Q540" s="232"/>
      <c r="R540" s="232"/>
      <c r="S540" s="232"/>
      <c r="T540" s="233"/>
      <c r="AT540" s="234" t="s">
        <v>160</v>
      </c>
      <c r="AU540" s="234" t="s">
        <v>87</v>
      </c>
      <c r="AV540" s="12" t="s">
        <v>87</v>
      </c>
      <c r="AW540" s="12" t="s">
        <v>35</v>
      </c>
      <c r="AX540" s="12" t="s">
        <v>78</v>
      </c>
      <c r="AY540" s="234" t="s">
        <v>151</v>
      </c>
    </row>
    <row r="541" spans="2:51" s="12" customFormat="1" ht="12">
      <c r="B541" s="224"/>
      <c r="C541" s="225"/>
      <c r="D541" s="215" t="s">
        <v>160</v>
      </c>
      <c r="E541" s="226" t="s">
        <v>20</v>
      </c>
      <c r="F541" s="227" t="s">
        <v>617</v>
      </c>
      <c r="G541" s="225"/>
      <c r="H541" s="228">
        <v>6.59</v>
      </c>
      <c r="I541" s="229"/>
      <c r="J541" s="225"/>
      <c r="K541" s="225"/>
      <c r="L541" s="230"/>
      <c r="M541" s="231"/>
      <c r="N541" s="232"/>
      <c r="O541" s="232"/>
      <c r="P541" s="232"/>
      <c r="Q541" s="232"/>
      <c r="R541" s="232"/>
      <c r="S541" s="232"/>
      <c r="T541" s="233"/>
      <c r="AT541" s="234" t="s">
        <v>160</v>
      </c>
      <c r="AU541" s="234" t="s">
        <v>87</v>
      </c>
      <c r="AV541" s="12" t="s">
        <v>87</v>
      </c>
      <c r="AW541" s="12" t="s">
        <v>35</v>
      </c>
      <c r="AX541" s="12" t="s">
        <v>78</v>
      </c>
      <c r="AY541" s="234" t="s">
        <v>151</v>
      </c>
    </row>
    <row r="542" spans="2:51" s="12" customFormat="1" ht="12">
      <c r="B542" s="224"/>
      <c r="C542" s="225"/>
      <c r="D542" s="215" t="s">
        <v>160</v>
      </c>
      <c r="E542" s="226" t="s">
        <v>20</v>
      </c>
      <c r="F542" s="227" t="s">
        <v>703</v>
      </c>
      <c r="G542" s="225"/>
      <c r="H542" s="228">
        <v>6.586</v>
      </c>
      <c r="I542" s="229"/>
      <c r="J542" s="225"/>
      <c r="K542" s="225"/>
      <c r="L542" s="230"/>
      <c r="M542" s="231"/>
      <c r="N542" s="232"/>
      <c r="O542" s="232"/>
      <c r="P542" s="232"/>
      <c r="Q542" s="232"/>
      <c r="R542" s="232"/>
      <c r="S542" s="232"/>
      <c r="T542" s="233"/>
      <c r="AT542" s="234" t="s">
        <v>160</v>
      </c>
      <c r="AU542" s="234" t="s">
        <v>87</v>
      </c>
      <c r="AV542" s="12" t="s">
        <v>87</v>
      </c>
      <c r="AW542" s="12" t="s">
        <v>35</v>
      </c>
      <c r="AX542" s="12" t="s">
        <v>78</v>
      </c>
      <c r="AY542" s="234" t="s">
        <v>151</v>
      </c>
    </row>
    <row r="543" spans="2:51" s="12" customFormat="1" ht="12">
      <c r="B543" s="224"/>
      <c r="C543" s="225"/>
      <c r="D543" s="215" t="s">
        <v>160</v>
      </c>
      <c r="E543" s="226" t="s">
        <v>20</v>
      </c>
      <c r="F543" s="227" t="s">
        <v>619</v>
      </c>
      <c r="G543" s="225"/>
      <c r="H543" s="228">
        <v>15.0945</v>
      </c>
      <c r="I543" s="229"/>
      <c r="J543" s="225"/>
      <c r="K543" s="225"/>
      <c r="L543" s="230"/>
      <c r="M543" s="231"/>
      <c r="N543" s="232"/>
      <c r="O543" s="232"/>
      <c r="P543" s="232"/>
      <c r="Q543" s="232"/>
      <c r="R543" s="232"/>
      <c r="S543" s="232"/>
      <c r="T543" s="233"/>
      <c r="AT543" s="234" t="s">
        <v>160</v>
      </c>
      <c r="AU543" s="234" t="s">
        <v>87</v>
      </c>
      <c r="AV543" s="12" t="s">
        <v>87</v>
      </c>
      <c r="AW543" s="12" t="s">
        <v>35</v>
      </c>
      <c r="AX543" s="12" t="s">
        <v>78</v>
      </c>
      <c r="AY543" s="234" t="s">
        <v>151</v>
      </c>
    </row>
    <row r="544" spans="2:51" s="13" customFormat="1" ht="12">
      <c r="B544" s="235"/>
      <c r="C544" s="236"/>
      <c r="D544" s="215" t="s">
        <v>160</v>
      </c>
      <c r="E544" s="237" t="s">
        <v>20</v>
      </c>
      <c r="F544" s="238" t="s">
        <v>384</v>
      </c>
      <c r="G544" s="236"/>
      <c r="H544" s="239">
        <v>267.11265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AT544" s="245" t="s">
        <v>160</v>
      </c>
      <c r="AU544" s="245" t="s">
        <v>87</v>
      </c>
      <c r="AV544" s="13" t="s">
        <v>181</v>
      </c>
      <c r="AW544" s="13" t="s">
        <v>35</v>
      </c>
      <c r="AX544" s="13" t="s">
        <v>22</v>
      </c>
      <c r="AY544" s="245" t="s">
        <v>151</v>
      </c>
    </row>
    <row r="545" spans="2:65" s="1" customFormat="1" ht="22.5" customHeight="1">
      <c r="B545" s="38"/>
      <c r="C545" s="201" t="s">
        <v>704</v>
      </c>
      <c r="D545" s="201" t="s">
        <v>153</v>
      </c>
      <c r="E545" s="202" t="s">
        <v>705</v>
      </c>
      <c r="F545" s="203" t="s">
        <v>706</v>
      </c>
      <c r="G545" s="204" t="s">
        <v>156</v>
      </c>
      <c r="H545" s="205">
        <v>89.038</v>
      </c>
      <c r="I545" s="206"/>
      <c r="J545" s="207">
        <f>ROUND(I545*H545,2)</f>
        <v>0</v>
      </c>
      <c r="K545" s="203" t="s">
        <v>157</v>
      </c>
      <c r="L545" s="43"/>
      <c r="M545" s="208" t="s">
        <v>20</v>
      </c>
      <c r="N545" s="209" t="s">
        <v>49</v>
      </c>
      <c r="O545" s="79"/>
      <c r="P545" s="210">
        <f>O545*H545</f>
        <v>0</v>
      </c>
      <c r="Q545" s="210">
        <v>0.00021</v>
      </c>
      <c r="R545" s="210">
        <f>Q545*H545</f>
        <v>0.01869798</v>
      </c>
      <c r="S545" s="210">
        <v>0</v>
      </c>
      <c r="T545" s="211">
        <f>S545*H545</f>
        <v>0</v>
      </c>
      <c r="AR545" s="17" t="s">
        <v>158</v>
      </c>
      <c r="AT545" s="17" t="s">
        <v>153</v>
      </c>
      <c r="AU545" s="17" t="s">
        <v>87</v>
      </c>
      <c r="AY545" s="17" t="s">
        <v>151</v>
      </c>
      <c r="BE545" s="212">
        <f>IF(N545="základní",J545,0)</f>
        <v>0</v>
      </c>
      <c r="BF545" s="212">
        <f>IF(N545="snížená",J545,0)</f>
        <v>0</v>
      </c>
      <c r="BG545" s="212">
        <f>IF(N545="zákl. přenesená",J545,0)</f>
        <v>0</v>
      </c>
      <c r="BH545" s="212">
        <f>IF(N545="sníž. přenesená",J545,0)</f>
        <v>0</v>
      </c>
      <c r="BI545" s="212">
        <f>IF(N545="nulová",J545,0)</f>
        <v>0</v>
      </c>
      <c r="BJ545" s="17" t="s">
        <v>22</v>
      </c>
      <c r="BK545" s="212">
        <f>ROUND(I545*H545,2)</f>
        <v>0</v>
      </c>
      <c r="BL545" s="17" t="s">
        <v>158</v>
      </c>
      <c r="BM545" s="17" t="s">
        <v>707</v>
      </c>
    </row>
    <row r="546" spans="2:51" s="12" customFormat="1" ht="12">
      <c r="B546" s="224"/>
      <c r="C546" s="225"/>
      <c r="D546" s="215" t="s">
        <v>160</v>
      </c>
      <c r="E546" s="226" t="s">
        <v>20</v>
      </c>
      <c r="F546" s="227" t="s">
        <v>708</v>
      </c>
      <c r="G546" s="225"/>
      <c r="H546" s="228">
        <v>89.0376666666667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AT546" s="234" t="s">
        <v>160</v>
      </c>
      <c r="AU546" s="234" t="s">
        <v>87</v>
      </c>
      <c r="AV546" s="12" t="s">
        <v>87</v>
      </c>
      <c r="AW546" s="12" t="s">
        <v>35</v>
      </c>
      <c r="AX546" s="12" t="s">
        <v>22</v>
      </c>
      <c r="AY546" s="234" t="s">
        <v>151</v>
      </c>
    </row>
    <row r="547" spans="2:65" s="1" customFormat="1" ht="16.5" customHeight="1">
      <c r="B547" s="38"/>
      <c r="C547" s="201" t="s">
        <v>709</v>
      </c>
      <c r="D547" s="201" t="s">
        <v>153</v>
      </c>
      <c r="E547" s="202" t="s">
        <v>710</v>
      </c>
      <c r="F547" s="203" t="s">
        <v>711</v>
      </c>
      <c r="G547" s="204" t="s">
        <v>187</v>
      </c>
      <c r="H547" s="205">
        <v>13.189</v>
      </c>
      <c r="I547" s="206"/>
      <c r="J547" s="207">
        <f>ROUND(I547*H547,2)</f>
        <v>0</v>
      </c>
      <c r="K547" s="203" t="s">
        <v>157</v>
      </c>
      <c r="L547" s="43"/>
      <c r="M547" s="208" t="s">
        <v>20</v>
      </c>
      <c r="N547" s="209" t="s">
        <v>49</v>
      </c>
      <c r="O547" s="79"/>
      <c r="P547" s="210">
        <f>O547*H547</f>
        <v>0</v>
      </c>
      <c r="Q547" s="210">
        <v>0</v>
      </c>
      <c r="R547" s="210">
        <f>Q547*H547</f>
        <v>0</v>
      </c>
      <c r="S547" s="210">
        <v>2.27</v>
      </c>
      <c r="T547" s="211">
        <f>S547*H547</f>
        <v>29.93903</v>
      </c>
      <c r="AR547" s="17" t="s">
        <v>158</v>
      </c>
      <c r="AT547" s="17" t="s">
        <v>153</v>
      </c>
      <c r="AU547" s="17" t="s">
        <v>87</v>
      </c>
      <c r="AY547" s="17" t="s">
        <v>151</v>
      </c>
      <c r="BE547" s="212">
        <f>IF(N547="základní",J547,0)</f>
        <v>0</v>
      </c>
      <c r="BF547" s="212">
        <f>IF(N547="snížená",J547,0)</f>
        <v>0</v>
      </c>
      <c r="BG547" s="212">
        <f>IF(N547="zákl. přenesená",J547,0)</f>
        <v>0</v>
      </c>
      <c r="BH547" s="212">
        <f>IF(N547="sníž. přenesená",J547,0)</f>
        <v>0</v>
      </c>
      <c r="BI547" s="212">
        <f>IF(N547="nulová",J547,0)</f>
        <v>0</v>
      </c>
      <c r="BJ547" s="17" t="s">
        <v>22</v>
      </c>
      <c r="BK547" s="212">
        <f>ROUND(I547*H547,2)</f>
        <v>0</v>
      </c>
      <c r="BL547" s="17" t="s">
        <v>158</v>
      </c>
      <c r="BM547" s="17" t="s">
        <v>712</v>
      </c>
    </row>
    <row r="548" spans="2:51" s="11" customFormat="1" ht="12">
      <c r="B548" s="213"/>
      <c r="C548" s="214"/>
      <c r="D548" s="215" t="s">
        <v>160</v>
      </c>
      <c r="E548" s="216" t="s">
        <v>20</v>
      </c>
      <c r="F548" s="217" t="s">
        <v>713</v>
      </c>
      <c r="G548" s="214"/>
      <c r="H548" s="216" t="s">
        <v>20</v>
      </c>
      <c r="I548" s="218"/>
      <c r="J548" s="214"/>
      <c r="K548" s="214"/>
      <c r="L548" s="219"/>
      <c r="M548" s="220"/>
      <c r="N548" s="221"/>
      <c r="O548" s="221"/>
      <c r="P548" s="221"/>
      <c r="Q548" s="221"/>
      <c r="R548" s="221"/>
      <c r="S548" s="221"/>
      <c r="T548" s="222"/>
      <c r="AT548" s="223" t="s">
        <v>160</v>
      </c>
      <c r="AU548" s="223" t="s">
        <v>87</v>
      </c>
      <c r="AV548" s="11" t="s">
        <v>22</v>
      </c>
      <c r="AW548" s="11" t="s">
        <v>35</v>
      </c>
      <c r="AX548" s="11" t="s">
        <v>78</v>
      </c>
      <c r="AY548" s="223" t="s">
        <v>151</v>
      </c>
    </row>
    <row r="549" spans="2:51" s="12" customFormat="1" ht="12">
      <c r="B549" s="224"/>
      <c r="C549" s="225"/>
      <c r="D549" s="215" t="s">
        <v>160</v>
      </c>
      <c r="E549" s="226" t="s">
        <v>20</v>
      </c>
      <c r="F549" s="227" t="s">
        <v>714</v>
      </c>
      <c r="G549" s="225"/>
      <c r="H549" s="228">
        <v>9.117405</v>
      </c>
      <c r="I549" s="229"/>
      <c r="J549" s="225"/>
      <c r="K549" s="225"/>
      <c r="L549" s="230"/>
      <c r="M549" s="231"/>
      <c r="N549" s="232"/>
      <c r="O549" s="232"/>
      <c r="P549" s="232"/>
      <c r="Q549" s="232"/>
      <c r="R549" s="232"/>
      <c r="S549" s="232"/>
      <c r="T549" s="233"/>
      <c r="AT549" s="234" t="s">
        <v>160</v>
      </c>
      <c r="AU549" s="234" t="s">
        <v>87</v>
      </c>
      <c r="AV549" s="12" t="s">
        <v>87</v>
      </c>
      <c r="AW549" s="12" t="s">
        <v>35</v>
      </c>
      <c r="AX549" s="12" t="s">
        <v>78</v>
      </c>
      <c r="AY549" s="234" t="s">
        <v>151</v>
      </c>
    </row>
    <row r="550" spans="2:51" s="12" customFormat="1" ht="12">
      <c r="B550" s="224"/>
      <c r="C550" s="225"/>
      <c r="D550" s="215" t="s">
        <v>160</v>
      </c>
      <c r="E550" s="226" t="s">
        <v>20</v>
      </c>
      <c r="F550" s="227" t="s">
        <v>715</v>
      </c>
      <c r="G550" s="225"/>
      <c r="H550" s="228">
        <v>1.748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AT550" s="234" t="s">
        <v>160</v>
      </c>
      <c r="AU550" s="234" t="s">
        <v>87</v>
      </c>
      <c r="AV550" s="12" t="s">
        <v>87</v>
      </c>
      <c r="AW550" s="12" t="s">
        <v>35</v>
      </c>
      <c r="AX550" s="12" t="s">
        <v>78</v>
      </c>
      <c r="AY550" s="234" t="s">
        <v>151</v>
      </c>
    </row>
    <row r="551" spans="2:51" s="12" customFormat="1" ht="12">
      <c r="B551" s="224"/>
      <c r="C551" s="225"/>
      <c r="D551" s="215" t="s">
        <v>160</v>
      </c>
      <c r="E551" s="226" t="s">
        <v>20</v>
      </c>
      <c r="F551" s="227" t="s">
        <v>716</v>
      </c>
      <c r="G551" s="225"/>
      <c r="H551" s="228">
        <v>0.432</v>
      </c>
      <c r="I551" s="229"/>
      <c r="J551" s="225"/>
      <c r="K551" s="225"/>
      <c r="L551" s="230"/>
      <c r="M551" s="231"/>
      <c r="N551" s="232"/>
      <c r="O551" s="232"/>
      <c r="P551" s="232"/>
      <c r="Q551" s="232"/>
      <c r="R551" s="232"/>
      <c r="S551" s="232"/>
      <c r="T551" s="233"/>
      <c r="AT551" s="234" t="s">
        <v>160</v>
      </c>
      <c r="AU551" s="234" t="s">
        <v>87</v>
      </c>
      <c r="AV551" s="12" t="s">
        <v>87</v>
      </c>
      <c r="AW551" s="12" t="s">
        <v>35</v>
      </c>
      <c r="AX551" s="12" t="s">
        <v>78</v>
      </c>
      <c r="AY551" s="234" t="s">
        <v>151</v>
      </c>
    </row>
    <row r="552" spans="2:51" s="12" customFormat="1" ht="12">
      <c r="B552" s="224"/>
      <c r="C552" s="225"/>
      <c r="D552" s="215" t="s">
        <v>160</v>
      </c>
      <c r="E552" s="226" t="s">
        <v>20</v>
      </c>
      <c r="F552" s="227" t="s">
        <v>717</v>
      </c>
      <c r="G552" s="225"/>
      <c r="H552" s="228">
        <v>1.43</v>
      </c>
      <c r="I552" s="229"/>
      <c r="J552" s="225"/>
      <c r="K552" s="225"/>
      <c r="L552" s="230"/>
      <c r="M552" s="231"/>
      <c r="N552" s="232"/>
      <c r="O552" s="232"/>
      <c r="P552" s="232"/>
      <c r="Q552" s="232"/>
      <c r="R552" s="232"/>
      <c r="S552" s="232"/>
      <c r="T552" s="233"/>
      <c r="AT552" s="234" t="s">
        <v>160</v>
      </c>
      <c r="AU552" s="234" t="s">
        <v>87</v>
      </c>
      <c r="AV552" s="12" t="s">
        <v>87</v>
      </c>
      <c r="AW552" s="12" t="s">
        <v>35</v>
      </c>
      <c r="AX552" s="12" t="s">
        <v>78</v>
      </c>
      <c r="AY552" s="234" t="s">
        <v>151</v>
      </c>
    </row>
    <row r="553" spans="2:51" s="12" customFormat="1" ht="12">
      <c r="B553" s="224"/>
      <c r="C553" s="225"/>
      <c r="D553" s="215" t="s">
        <v>160</v>
      </c>
      <c r="E553" s="226" t="s">
        <v>20</v>
      </c>
      <c r="F553" s="227" t="s">
        <v>718</v>
      </c>
      <c r="G553" s="225"/>
      <c r="H553" s="228">
        <v>0.462</v>
      </c>
      <c r="I553" s="229"/>
      <c r="J553" s="225"/>
      <c r="K553" s="225"/>
      <c r="L553" s="230"/>
      <c r="M553" s="231"/>
      <c r="N553" s="232"/>
      <c r="O553" s="232"/>
      <c r="P553" s="232"/>
      <c r="Q553" s="232"/>
      <c r="R553" s="232"/>
      <c r="S553" s="232"/>
      <c r="T553" s="233"/>
      <c r="AT553" s="234" t="s">
        <v>160</v>
      </c>
      <c r="AU553" s="234" t="s">
        <v>87</v>
      </c>
      <c r="AV553" s="12" t="s">
        <v>87</v>
      </c>
      <c r="AW553" s="12" t="s">
        <v>35</v>
      </c>
      <c r="AX553" s="12" t="s">
        <v>78</v>
      </c>
      <c r="AY553" s="234" t="s">
        <v>151</v>
      </c>
    </row>
    <row r="554" spans="2:51" s="14" customFormat="1" ht="12">
      <c r="B554" s="246"/>
      <c r="C554" s="247"/>
      <c r="D554" s="215" t="s">
        <v>160</v>
      </c>
      <c r="E554" s="248" t="s">
        <v>20</v>
      </c>
      <c r="F554" s="249" t="s">
        <v>204</v>
      </c>
      <c r="G554" s="247"/>
      <c r="H554" s="250">
        <v>13.189405</v>
      </c>
      <c r="I554" s="251"/>
      <c r="J554" s="247"/>
      <c r="K554" s="247"/>
      <c r="L554" s="252"/>
      <c r="M554" s="253"/>
      <c r="N554" s="254"/>
      <c r="O554" s="254"/>
      <c r="P554" s="254"/>
      <c r="Q554" s="254"/>
      <c r="R554" s="254"/>
      <c r="S554" s="254"/>
      <c r="T554" s="255"/>
      <c r="AT554" s="256" t="s">
        <v>160</v>
      </c>
      <c r="AU554" s="256" t="s">
        <v>87</v>
      </c>
      <c r="AV554" s="14" t="s">
        <v>158</v>
      </c>
      <c r="AW554" s="14" t="s">
        <v>35</v>
      </c>
      <c r="AX554" s="14" t="s">
        <v>22</v>
      </c>
      <c r="AY554" s="256" t="s">
        <v>151</v>
      </c>
    </row>
    <row r="555" spans="2:65" s="1" customFormat="1" ht="22.5" customHeight="1">
      <c r="B555" s="38"/>
      <c r="C555" s="201" t="s">
        <v>719</v>
      </c>
      <c r="D555" s="201" t="s">
        <v>153</v>
      </c>
      <c r="E555" s="202" t="s">
        <v>720</v>
      </c>
      <c r="F555" s="203" t="s">
        <v>721</v>
      </c>
      <c r="G555" s="204" t="s">
        <v>156</v>
      </c>
      <c r="H555" s="205">
        <v>64.383</v>
      </c>
      <c r="I555" s="206"/>
      <c r="J555" s="207">
        <f>ROUND(I555*H555,2)</f>
        <v>0</v>
      </c>
      <c r="K555" s="203" t="s">
        <v>157</v>
      </c>
      <c r="L555" s="43"/>
      <c r="M555" s="208" t="s">
        <v>20</v>
      </c>
      <c r="N555" s="209" t="s">
        <v>49</v>
      </c>
      <c r="O555" s="79"/>
      <c r="P555" s="210">
        <f>O555*H555</f>
        <v>0</v>
      </c>
      <c r="Q555" s="210">
        <v>0</v>
      </c>
      <c r="R555" s="210">
        <f>Q555*H555</f>
        <v>0</v>
      </c>
      <c r="S555" s="210">
        <v>0.131</v>
      </c>
      <c r="T555" s="211">
        <f>S555*H555</f>
        <v>8.434173</v>
      </c>
      <c r="AR555" s="17" t="s">
        <v>158</v>
      </c>
      <c r="AT555" s="17" t="s">
        <v>153</v>
      </c>
      <c r="AU555" s="17" t="s">
        <v>87</v>
      </c>
      <c r="AY555" s="17" t="s">
        <v>151</v>
      </c>
      <c r="BE555" s="212">
        <f>IF(N555="základní",J555,0)</f>
        <v>0</v>
      </c>
      <c r="BF555" s="212">
        <f>IF(N555="snížená",J555,0)</f>
        <v>0</v>
      </c>
      <c r="BG555" s="212">
        <f>IF(N555="zákl. přenesená",J555,0)</f>
        <v>0</v>
      </c>
      <c r="BH555" s="212">
        <f>IF(N555="sníž. přenesená",J555,0)</f>
        <v>0</v>
      </c>
      <c r="BI555" s="212">
        <f>IF(N555="nulová",J555,0)</f>
        <v>0</v>
      </c>
      <c r="BJ555" s="17" t="s">
        <v>22</v>
      </c>
      <c r="BK555" s="212">
        <f>ROUND(I555*H555,2)</f>
        <v>0</v>
      </c>
      <c r="BL555" s="17" t="s">
        <v>158</v>
      </c>
      <c r="BM555" s="17" t="s">
        <v>722</v>
      </c>
    </row>
    <row r="556" spans="2:51" s="11" customFormat="1" ht="12">
      <c r="B556" s="213"/>
      <c r="C556" s="214"/>
      <c r="D556" s="215" t="s">
        <v>160</v>
      </c>
      <c r="E556" s="216" t="s">
        <v>20</v>
      </c>
      <c r="F556" s="217" t="s">
        <v>713</v>
      </c>
      <c r="G556" s="214"/>
      <c r="H556" s="216" t="s">
        <v>20</v>
      </c>
      <c r="I556" s="218"/>
      <c r="J556" s="214"/>
      <c r="K556" s="214"/>
      <c r="L556" s="219"/>
      <c r="M556" s="220"/>
      <c r="N556" s="221"/>
      <c r="O556" s="221"/>
      <c r="P556" s="221"/>
      <c r="Q556" s="221"/>
      <c r="R556" s="221"/>
      <c r="S556" s="221"/>
      <c r="T556" s="222"/>
      <c r="AT556" s="223" t="s">
        <v>160</v>
      </c>
      <c r="AU556" s="223" t="s">
        <v>87</v>
      </c>
      <c r="AV556" s="11" t="s">
        <v>22</v>
      </c>
      <c r="AW556" s="11" t="s">
        <v>35</v>
      </c>
      <c r="AX556" s="11" t="s">
        <v>78</v>
      </c>
      <c r="AY556" s="223" t="s">
        <v>151</v>
      </c>
    </row>
    <row r="557" spans="2:51" s="12" customFormat="1" ht="12">
      <c r="B557" s="224"/>
      <c r="C557" s="225"/>
      <c r="D557" s="215" t="s">
        <v>160</v>
      </c>
      <c r="E557" s="226" t="s">
        <v>20</v>
      </c>
      <c r="F557" s="227" t="s">
        <v>723</v>
      </c>
      <c r="G557" s="225"/>
      <c r="H557" s="228">
        <v>45.408</v>
      </c>
      <c r="I557" s="229"/>
      <c r="J557" s="225"/>
      <c r="K557" s="225"/>
      <c r="L557" s="230"/>
      <c r="M557" s="231"/>
      <c r="N557" s="232"/>
      <c r="O557" s="232"/>
      <c r="P557" s="232"/>
      <c r="Q557" s="232"/>
      <c r="R557" s="232"/>
      <c r="S557" s="232"/>
      <c r="T557" s="233"/>
      <c r="AT557" s="234" t="s">
        <v>160</v>
      </c>
      <c r="AU557" s="234" t="s">
        <v>87</v>
      </c>
      <c r="AV557" s="12" t="s">
        <v>87</v>
      </c>
      <c r="AW557" s="12" t="s">
        <v>35</v>
      </c>
      <c r="AX557" s="12" t="s">
        <v>78</v>
      </c>
      <c r="AY557" s="234" t="s">
        <v>151</v>
      </c>
    </row>
    <row r="558" spans="2:51" s="12" customFormat="1" ht="12">
      <c r="B558" s="224"/>
      <c r="C558" s="225"/>
      <c r="D558" s="215" t="s">
        <v>160</v>
      </c>
      <c r="E558" s="226" t="s">
        <v>20</v>
      </c>
      <c r="F558" s="227" t="s">
        <v>724</v>
      </c>
      <c r="G558" s="225"/>
      <c r="H558" s="228">
        <v>18.975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AT558" s="234" t="s">
        <v>160</v>
      </c>
      <c r="AU558" s="234" t="s">
        <v>87</v>
      </c>
      <c r="AV558" s="12" t="s">
        <v>87</v>
      </c>
      <c r="AW558" s="12" t="s">
        <v>35</v>
      </c>
      <c r="AX558" s="12" t="s">
        <v>78</v>
      </c>
      <c r="AY558" s="234" t="s">
        <v>151</v>
      </c>
    </row>
    <row r="559" spans="2:51" s="14" customFormat="1" ht="12">
      <c r="B559" s="246"/>
      <c r="C559" s="247"/>
      <c r="D559" s="215" t="s">
        <v>160</v>
      </c>
      <c r="E559" s="248" t="s">
        <v>20</v>
      </c>
      <c r="F559" s="249" t="s">
        <v>204</v>
      </c>
      <c r="G559" s="247"/>
      <c r="H559" s="250">
        <v>64.383</v>
      </c>
      <c r="I559" s="251"/>
      <c r="J559" s="247"/>
      <c r="K559" s="247"/>
      <c r="L559" s="252"/>
      <c r="M559" s="253"/>
      <c r="N559" s="254"/>
      <c r="O559" s="254"/>
      <c r="P559" s="254"/>
      <c r="Q559" s="254"/>
      <c r="R559" s="254"/>
      <c r="S559" s="254"/>
      <c r="T559" s="255"/>
      <c r="AT559" s="256" t="s">
        <v>160</v>
      </c>
      <c r="AU559" s="256" t="s">
        <v>87</v>
      </c>
      <c r="AV559" s="14" t="s">
        <v>158</v>
      </c>
      <c r="AW559" s="14" t="s">
        <v>35</v>
      </c>
      <c r="AX559" s="14" t="s">
        <v>22</v>
      </c>
      <c r="AY559" s="256" t="s">
        <v>151</v>
      </c>
    </row>
    <row r="560" spans="2:65" s="1" customFormat="1" ht="16.5" customHeight="1">
      <c r="B560" s="38"/>
      <c r="C560" s="201" t="s">
        <v>725</v>
      </c>
      <c r="D560" s="201" t="s">
        <v>153</v>
      </c>
      <c r="E560" s="202" t="s">
        <v>726</v>
      </c>
      <c r="F560" s="203" t="s">
        <v>727</v>
      </c>
      <c r="G560" s="204" t="s">
        <v>156</v>
      </c>
      <c r="H560" s="205">
        <v>8.445</v>
      </c>
      <c r="I560" s="206"/>
      <c r="J560" s="207">
        <f>ROUND(I560*H560,2)</f>
        <v>0</v>
      </c>
      <c r="K560" s="203" t="s">
        <v>157</v>
      </c>
      <c r="L560" s="43"/>
      <c r="M560" s="208" t="s">
        <v>20</v>
      </c>
      <c r="N560" s="209" t="s">
        <v>49</v>
      </c>
      <c r="O560" s="79"/>
      <c r="P560" s="210">
        <f>O560*H560</f>
        <v>0</v>
      </c>
      <c r="Q560" s="210">
        <v>0</v>
      </c>
      <c r="R560" s="210">
        <f>Q560*H560</f>
        <v>0</v>
      </c>
      <c r="S560" s="210">
        <v>0.082</v>
      </c>
      <c r="T560" s="211">
        <f>S560*H560</f>
        <v>0.69249</v>
      </c>
      <c r="AR560" s="17" t="s">
        <v>158</v>
      </c>
      <c r="AT560" s="17" t="s">
        <v>153</v>
      </c>
      <c r="AU560" s="17" t="s">
        <v>87</v>
      </c>
      <c r="AY560" s="17" t="s">
        <v>151</v>
      </c>
      <c r="BE560" s="212">
        <f>IF(N560="základní",J560,0)</f>
        <v>0</v>
      </c>
      <c r="BF560" s="212">
        <f>IF(N560="snížená",J560,0)</f>
        <v>0</v>
      </c>
      <c r="BG560" s="212">
        <f>IF(N560="zákl. přenesená",J560,0)</f>
        <v>0</v>
      </c>
      <c r="BH560" s="212">
        <f>IF(N560="sníž. přenesená",J560,0)</f>
        <v>0</v>
      </c>
      <c r="BI560" s="212">
        <f>IF(N560="nulová",J560,0)</f>
        <v>0</v>
      </c>
      <c r="BJ560" s="17" t="s">
        <v>22</v>
      </c>
      <c r="BK560" s="212">
        <f>ROUND(I560*H560,2)</f>
        <v>0</v>
      </c>
      <c r="BL560" s="17" t="s">
        <v>158</v>
      </c>
      <c r="BM560" s="17" t="s">
        <v>728</v>
      </c>
    </row>
    <row r="561" spans="2:51" s="11" customFormat="1" ht="12">
      <c r="B561" s="213"/>
      <c r="C561" s="214"/>
      <c r="D561" s="215" t="s">
        <v>160</v>
      </c>
      <c r="E561" s="216" t="s">
        <v>20</v>
      </c>
      <c r="F561" s="217" t="s">
        <v>713</v>
      </c>
      <c r="G561" s="214"/>
      <c r="H561" s="216" t="s">
        <v>20</v>
      </c>
      <c r="I561" s="218"/>
      <c r="J561" s="214"/>
      <c r="K561" s="214"/>
      <c r="L561" s="219"/>
      <c r="M561" s="220"/>
      <c r="N561" s="221"/>
      <c r="O561" s="221"/>
      <c r="P561" s="221"/>
      <c r="Q561" s="221"/>
      <c r="R561" s="221"/>
      <c r="S561" s="221"/>
      <c r="T561" s="222"/>
      <c r="AT561" s="223" t="s">
        <v>160</v>
      </c>
      <c r="AU561" s="223" t="s">
        <v>87</v>
      </c>
      <c r="AV561" s="11" t="s">
        <v>22</v>
      </c>
      <c r="AW561" s="11" t="s">
        <v>35</v>
      </c>
      <c r="AX561" s="11" t="s">
        <v>78</v>
      </c>
      <c r="AY561" s="223" t="s">
        <v>151</v>
      </c>
    </row>
    <row r="562" spans="2:51" s="12" customFormat="1" ht="12">
      <c r="B562" s="224"/>
      <c r="C562" s="225"/>
      <c r="D562" s="215" t="s">
        <v>160</v>
      </c>
      <c r="E562" s="226" t="s">
        <v>20</v>
      </c>
      <c r="F562" s="227" t="s">
        <v>729</v>
      </c>
      <c r="G562" s="225"/>
      <c r="H562" s="228">
        <v>8.445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AT562" s="234" t="s">
        <v>160</v>
      </c>
      <c r="AU562" s="234" t="s">
        <v>87</v>
      </c>
      <c r="AV562" s="12" t="s">
        <v>87</v>
      </c>
      <c r="AW562" s="12" t="s">
        <v>35</v>
      </c>
      <c r="AX562" s="12" t="s">
        <v>22</v>
      </c>
      <c r="AY562" s="234" t="s">
        <v>151</v>
      </c>
    </row>
    <row r="563" spans="2:65" s="1" customFormat="1" ht="16.5" customHeight="1">
      <c r="B563" s="38"/>
      <c r="C563" s="201" t="s">
        <v>730</v>
      </c>
      <c r="D563" s="201" t="s">
        <v>153</v>
      </c>
      <c r="E563" s="202" t="s">
        <v>731</v>
      </c>
      <c r="F563" s="203" t="s">
        <v>732</v>
      </c>
      <c r="G563" s="204" t="s">
        <v>187</v>
      </c>
      <c r="H563" s="205">
        <v>10.86</v>
      </c>
      <c r="I563" s="206"/>
      <c r="J563" s="207">
        <f>ROUND(I563*H563,2)</f>
        <v>0</v>
      </c>
      <c r="K563" s="203" t="s">
        <v>157</v>
      </c>
      <c r="L563" s="43"/>
      <c r="M563" s="208" t="s">
        <v>20</v>
      </c>
      <c r="N563" s="209" t="s">
        <v>49</v>
      </c>
      <c r="O563" s="79"/>
      <c r="P563" s="210">
        <f>O563*H563</f>
        <v>0</v>
      </c>
      <c r="Q563" s="210">
        <v>0</v>
      </c>
      <c r="R563" s="210">
        <f>Q563*H563</f>
        <v>0</v>
      </c>
      <c r="S563" s="210">
        <v>2.2</v>
      </c>
      <c r="T563" s="211">
        <f>S563*H563</f>
        <v>23.892</v>
      </c>
      <c r="AR563" s="17" t="s">
        <v>158</v>
      </c>
      <c r="AT563" s="17" t="s">
        <v>153</v>
      </c>
      <c r="AU563" s="17" t="s">
        <v>87</v>
      </c>
      <c r="AY563" s="17" t="s">
        <v>151</v>
      </c>
      <c r="BE563" s="212">
        <f>IF(N563="základní",J563,0)</f>
        <v>0</v>
      </c>
      <c r="BF563" s="212">
        <f>IF(N563="snížená",J563,0)</f>
        <v>0</v>
      </c>
      <c r="BG563" s="212">
        <f>IF(N563="zákl. přenesená",J563,0)</f>
        <v>0</v>
      </c>
      <c r="BH563" s="212">
        <f>IF(N563="sníž. přenesená",J563,0)</f>
        <v>0</v>
      </c>
      <c r="BI563" s="212">
        <f>IF(N563="nulová",J563,0)</f>
        <v>0</v>
      </c>
      <c r="BJ563" s="17" t="s">
        <v>22</v>
      </c>
      <c r="BK563" s="212">
        <f>ROUND(I563*H563,2)</f>
        <v>0</v>
      </c>
      <c r="BL563" s="17" t="s">
        <v>158</v>
      </c>
      <c r="BM563" s="17" t="s">
        <v>733</v>
      </c>
    </row>
    <row r="564" spans="2:51" s="11" customFormat="1" ht="12">
      <c r="B564" s="213"/>
      <c r="C564" s="214"/>
      <c r="D564" s="215" t="s">
        <v>160</v>
      </c>
      <c r="E564" s="216" t="s">
        <v>20</v>
      </c>
      <c r="F564" s="217" t="s">
        <v>167</v>
      </c>
      <c r="G564" s="214"/>
      <c r="H564" s="216" t="s">
        <v>20</v>
      </c>
      <c r="I564" s="218"/>
      <c r="J564" s="214"/>
      <c r="K564" s="214"/>
      <c r="L564" s="219"/>
      <c r="M564" s="220"/>
      <c r="N564" s="221"/>
      <c r="O564" s="221"/>
      <c r="P564" s="221"/>
      <c r="Q564" s="221"/>
      <c r="R564" s="221"/>
      <c r="S564" s="221"/>
      <c r="T564" s="222"/>
      <c r="AT564" s="223" t="s">
        <v>160</v>
      </c>
      <c r="AU564" s="223" t="s">
        <v>87</v>
      </c>
      <c r="AV564" s="11" t="s">
        <v>22</v>
      </c>
      <c r="AW564" s="11" t="s">
        <v>35</v>
      </c>
      <c r="AX564" s="11" t="s">
        <v>78</v>
      </c>
      <c r="AY564" s="223" t="s">
        <v>151</v>
      </c>
    </row>
    <row r="565" spans="2:51" s="11" customFormat="1" ht="12">
      <c r="B565" s="213"/>
      <c r="C565" s="214"/>
      <c r="D565" s="215" t="s">
        <v>160</v>
      </c>
      <c r="E565" s="216" t="s">
        <v>20</v>
      </c>
      <c r="F565" s="217" t="s">
        <v>734</v>
      </c>
      <c r="G565" s="214"/>
      <c r="H565" s="216" t="s">
        <v>20</v>
      </c>
      <c r="I565" s="218"/>
      <c r="J565" s="214"/>
      <c r="K565" s="214"/>
      <c r="L565" s="219"/>
      <c r="M565" s="220"/>
      <c r="N565" s="221"/>
      <c r="O565" s="221"/>
      <c r="P565" s="221"/>
      <c r="Q565" s="221"/>
      <c r="R565" s="221"/>
      <c r="S565" s="221"/>
      <c r="T565" s="222"/>
      <c r="AT565" s="223" t="s">
        <v>160</v>
      </c>
      <c r="AU565" s="223" t="s">
        <v>87</v>
      </c>
      <c r="AV565" s="11" t="s">
        <v>22</v>
      </c>
      <c r="AW565" s="11" t="s">
        <v>35</v>
      </c>
      <c r="AX565" s="11" t="s">
        <v>78</v>
      </c>
      <c r="AY565" s="223" t="s">
        <v>151</v>
      </c>
    </row>
    <row r="566" spans="2:51" s="12" customFormat="1" ht="12">
      <c r="B566" s="224"/>
      <c r="C566" s="225"/>
      <c r="D566" s="215" t="s">
        <v>160</v>
      </c>
      <c r="E566" s="226" t="s">
        <v>20</v>
      </c>
      <c r="F566" s="227" t="s">
        <v>735</v>
      </c>
      <c r="G566" s="225"/>
      <c r="H566" s="228">
        <v>2.39088</v>
      </c>
      <c r="I566" s="229"/>
      <c r="J566" s="225"/>
      <c r="K566" s="225"/>
      <c r="L566" s="230"/>
      <c r="M566" s="231"/>
      <c r="N566" s="232"/>
      <c r="O566" s="232"/>
      <c r="P566" s="232"/>
      <c r="Q566" s="232"/>
      <c r="R566" s="232"/>
      <c r="S566" s="232"/>
      <c r="T566" s="233"/>
      <c r="AT566" s="234" t="s">
        <v>160</v>
      </c>
      <c r="AU566" s="234" t="s">
        <v>87</v>
      </c>
      <c r="AV566" s="12" t="s">
        <v>87</v>
      </c>
      <c r="AW566" s="12" t="s">
        <v>35</v>
      </c>
      <c r="AX566" s="12" t="s">
        <v>78</v>
      </c>
      <c r="AY566" s="234" t="s">
        <v>151</v>
      </c>
    </row>
    <row r="567" spans="2:51" s="12" customFormat="1" ht="12">
      <c r="B567" s="224"/>
      <c r="C567" s="225"/>
      <c r="D567" s="215" t="s">
        <v>160</v>
      </c>
      <c r="E567" s="226" t="s">
        <v>20</v>
      </c>
      <c r="F567" s="227" t="s">
        <v>736</v>
      </c>
      <c r="G567" s="225"/>
      <c r="H567" s="228">
        <v>1.249622</v>
      </c>
      <c r="I567" s="229"/>
      <c r="J567" s="225"/>
      <c r="K567" s="225"/>
      <c r="L567" s="230"/>
      <c r="M567" s="231"/>
      <c r="N567" s="232"/>
      <c r="O567" s="232"/>
      <c r="P567" s="232"/>
      <c r="Q567" s="232"/>
      <c r="R567" s="232"/>
      <c r="S567" s="232"/>
      <c r="T567" s="233"/>
      <c r="AT567" s="234" t="s">
        <v>160</v>
      </c>
      <c r="AU567" s="234" t="s">
        <v>87</v>
      </c>
      <c r="AV567" s="12" t="s">
        <v>87</v>
      </c>
      <c r="AW567" s="12" t="s">
        <v>35</v>
      </c>
      <c r="AX567" s="12" t="s">
        <v>78</v>
      </c>
      <c r="AY567" s="234" t="s">
        <v>151</v>
      </c>
    </row>
    <row r="568" spans="2:51" s="12" customFormat="1" ht="12">
      <c r="B568" s="224"/>
      <c r="C568" s="225"/>
      <c r="D568" s="215" t="s">
        <v>160</v>
      </c>
      <c r="E568" s="226" t="s">
        <v>20</v>
      </c>
      <c r="F568" s="227" t="s">
        <v>737</v>
      </c>
      <c r="G568" s="225"/>
      <c r="H568" s="228">
        <v>2.12976</v>
      </c>
      <c r="I568" s="229"/>
      <c r="J568" s="225"/>
      <c r="K568" s="225"/>
      <c r="L568" s="230"/>
      <c r="M568" s="231"/>
      <c r="N568" s="232"/>
      <c r="O568" s="232"/>
      <c r="P568" s="232"/>
      <c r="Q568" s="232"/>
      <c r="R568" s="232"/>
      <c r="S568" s="232"/>
      <c r="T568" s="233"/>
      <c r="AT568" s="234" t="s">
        <v>160</v>
      </c>
      <c r="AU568" s="234" t="s">
        <v>87</v>
      </c>
      <c r="AV568" s="12" t="s">
        <v>87</v>
      </c>
      <c r="AW568" s="12" t="s">
        <v>35</v>
      </c>
      <c r="AX568" s="12" t="s">
        <v>78</v>
      </c>
      <c r="AY568" s="234" t="s">
        <v>151</v>
      </c>
    </row>
    <row r="569" spans="2:51" s="12" customFormat="1" ht="12">
      <c r="B569" s="224"/>
      <c r="C569" s="225"/>
      <c r="D569" s="215" t="s">
        <v>160</v>
      </c>
      <c r="E569" s="226" t="s">
        <v>20</v>
      </c>
      <c r="F569" s="227" t="s">
        <v>738</v>
      </c>
      <c r="G569" s="225"/>
      <c r="H569" s="228">
        <v>0.56472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AT569" s="234" t="s">
        <v>160</v>
      </c>
      <c r="AU569" s="234" t="s">
        <v>87</v>
      </c>
      <c r="AV569" s="12" t="s">
        <v>87</v>
      </c>
      <c r="AW569" s="12" t="s">
        <v>35</v>
      </c>
      <c r="AX569" s="12" t="s">
        <v>78</v>
      </c>
      <c r="AY569" s="234" t="s">
        <v>151</v>
      </c>
    </row>
    <row r="570" spans="2:51" s="12" customFormat="1" ht="12">
      <c r="B570" s="224"/>
      <c r="C570" s="225"/>
      <c r="D570" s="215" t="s">
        <v>160</v>
      </c>
      <c r="E570" s="226" t="s">
        <v>20</v>
      </c>
      <c r="F570" s="227" t="s">
        <v>739</v>
      </c>
      <c r="G570" s="225"/>
      <c r="H570" s="228">
        <v>0.85734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AT570" s="234" t="s">
        <v>160</v>
      </c>
      <c r="AU570" s="234" t="s">
        <v>87</v>
      </c>
      <c r="AV570" s="12" t="s">
        <v>87</v>
      </c>
      <c r="AW570" s="12" t="s">
        <v>35</v>
      </c>
      <c r="AX570" s="12" t="s">
        <v>78</v>
      </c>
      <c r="AY570" s="234" t="s">
        <v>151</v>
      </c>
    </row>
    <row r="571" spans="2:51" s="12" customFormat="1" ht="12">
      <c r="B571" s="224"/>
      <c r="C571" s="225"/>
      <c r="D571" s="215" t="s">
        <v>160</v>
      </c>
      <c r="E571" s="226" t="s">
        <v>20</v>
      </c>
      <c r="F571" s="227" t="s">
        <v>740</v>
      </c>
      <c r="G571" s="225"/>
      <c r="H571" s="228">
        <v>0.248</v>
      </c>
      <c r="I571" s="229"/>
      <c r="J571" s="225"/>
      <c r="K571" s="225"/>
      <c r="L571" s="230"/>
      <c r="M571" s="231"/>
      <c r="N571" s="232"/>
      <c r="O571" s="232"/>
      <c r="P571" s="232"/>
      <c r="Q571" s="232"/>
      <c r="R571" s="232"/>
      <c r="S571" s="232"/>
      <c r="T571" s="233"/>
      <c r="AT571" s="234" t="s">
        <v>160</v>
      </c>
      <c r="AU571" s="234" t="s">
        <v>87</v>
      </c>
      <c r="AV571" s="12" t="s">
        <v>87</v>
      </c>
      <c r="AW571" s="12" t="s">
        <v>35</v>
      </c>
      <c r="AX571" s="12" t="s">
        <v>78</v>
      </c>
      <c r="AY571" s="234" t="s">
        <v>151</v>
      </c>
    </row>
    <row r="572" spans="2:51" s="12" customFormat="1" ht="12">
      <c r="B572" s="224"/>
      <c r="C572" s="225"/>
      <c r="D572" s="215" t="s">
        <v>160</v>
      </c>
      <c r="E572" s="226" t="s">
        <v>20</v>
      </c>
      <c r="F572" s="227" t="s">
        <v>741</v>
      </c>
      <c r="G572" s="225"/>
      <c r="H572" s="228">
        <v>0.177164</v>
      </c>
      <c r="I572" s="229"/>
      <c r="J572" s="225"/>
      <c r="K572" s="225"/>
      <c r="L572" s="230"/>
      <c r="M572" s="231"/>
      <c r="N572" s="232"/>
      <c r="O572" s="232"/>
      <c r="P572" s="232"/>
      <c r="Q572" s="232"/>
      <c r="R572" s="232"/>
      <c r="S572" s="232"/>
      <c r="T572" s="233"/>
      <c r="AT572" s="234" t="s">
        <v>160</v>
      </c>
      <c r="AU572" s="234" t="s">
        <v>87</v>
      </c>
      <c r="AV572" s="12" t="s">
        <v>87</v>
      </c>
      <c r="AW572" s="12" t="s">
        <v>4</v>
      </c>
      <c r="AX572" s="12" t="s">
        <v>78</v>
      </c>
      <c r="AY572" s="234" t="s">
        <v>151</v>
      </c>
    </row>
    <row r="573" spans="2:51" s="12" customFormat="1" ht="12">
      <c r="B573" s="224"/>
      <c r="C573" s="225"/>
      <c r="D573" s="215" t="s">
        <v>160</v>
      </c>
      <c r="E573" s="226" t="s">
        <v>20</v>
      </c>
      <c r="F573" s="227" t="s">
        <v>742</v>
      </c>
      <c r="G573" s="225"/>
      <c r="H573" s="228">
        <v>0.2954</v>
      </c>
      <c r="I573" s="229"/>
      <c r="J573" s="225"/>
      <c r="K573" s="225"/>
      <c r="L573" s="230"/>
      <c r="M573" s="231"/>
      <c r="N573" s="232"/>
      <c r="O573" s="232"/>
      <c r="P573" s="232"/>
      <c r="Q573" s="232"/>
      <c r="R573" s="232"/>
      <c r="S573" s="232"/>
      <c r="T573" s="233"/>
      <c r="AT573" s="234" t="s">
        <v>160</v>
      </c>
      <c r="AU573" s="234" t="s">
        <v>87</v>
      </c>
      <c r="AV573" s="12" t="s">
        <v>87</v>
      </c>
      <c r="AW573" s="12" t="s">
        <v>35</v>
      </c>
      <c r="AX573" s="12" t="s">
        <v>78</v>
      </c>
      <c r="AY573" s="234" t="s">
        <v>151</v>
      </c>
    </row>
    <row r="574" spans="2:51" s="12" customFormat="1" ht="12">
      <c r="B574" s="224"/>
      <c r="C574" s="225"/>
      <c r="D574" s="215" t="s">
        <v>160</v>
      </c>
      <c r="E574" s="226" t="s">
        <v>20</v>
      </c>
      <c r="F574" s="227" t="s">
        <v>743</v>
      </c>
      <c r="G574" s="225"/>
      <c r="H574" s="228">
        <v>0.69642</v>
      </c>
      <c r="I574" s="229"/>
      <c r="J574" s="225"/>
      <c r="K574" s="225"/>
      <c r="L574" s="230"/>
      <c r="M574" s="231"/>
      <c r="N574" s="232"/>
      <c r="O574" s="232"/>
      <c r="P574" s="232"/>
      <c r="Q574" s="232"/>
      <c r="R574" s="232"/>
      <c r="S574" s="232"/>
      <c r="T574" s="233"/>
      <c r="AT574" s="234" t="s">
        <v>160</v>
      </c>
      <c r="AU574" s="234" t="s">
        <v>87</v>
      </c>
      <c r="AV574" s="12" t="s">
        <v>87</v>
      </c>
      <c r="AW574" s="12" t="s">
        <v>35</v>
      </c>
      <c r="AX574" s="12" t="s">
        <v>78</v>
      </c>
      <c r="AY574" s="234" t="s">
        <v>151</v>
      </c>
    </row>
    <row r="575" spans="2:51" s="12" customFormat="1" ht="12">
      <c r="B575" s="224"/>
      <c r="C575" s="225"/>
      <c r="D575" s="215" t="s">
        <v>160</v>
      </c>
      <c r="E575" s="226" t="s">
        <v>20</v>
      </c>
      <c r="F575" s="227" t="s">
        <v>744</v>
      </c>
      <c r="G575" s="225"/>
      <c r="H575" s="228">
        <v>0.24488</v>
      </c>
      <c r="I575" s="229"/>
      <c r="J575" s="225"/>
      <c r="K575" s="225"/>
      <c r="L575" s="230"/>
      <c r="M575" s="231"/>
      <c r="N575" s="232"/>
      <c r="O575" s="232"/>
      <c r="P575" s="232"/>
      <c r="Q575" s="232"/>
      <c r="R575" s="232"/>
      <c r="S575" s="232"/>
      <c r="T575" s="233"/>
      <c r="AT575" s="234" t="s">
        <v>160</v>
      </c>
      <c r="AU575" s="234" t="s">
        <v>87</v>
      </c>
      <c r="AV575" s="12" t="s">
        <v>87</v>
      </c>
      <c r="AW575" s="12" t="s">
        <v>35</v>
      </c>
      <c r="AX575" s="12" t="s">
        <v>78</v>
      </c>
      <c r="AY575" s="234" t="s">
        <v>151</v>
      </c>
    </row>
    <row r="576" spans="2:51" s="12" customFormat="1" ht="12">
      <c r="B576" s="224"/>
      <c r="C576" s="225"/>
      <c r="D576" s="215" t="s">
        <v>160</v>
      </c>
      <c r="E576" s="226" t="s">
        <v>20</v>
      </c>
      <c r="F576" s="227" t="s">
        <v>745</v>
      </c>
      <c r="G576" s="225"/>
      <c r="H576" s="228">
        <v>2.005864</v>
      </c>
      <c r="I576" s="229"/>
      <c r="J576" s="225"/>
      <c r="K576" s="225"/>
      <c r="L576" s="230"/>
      <c r="M576" s="231"/>
      <c r="N576" s="232"/>
      <c r="O576" s="232"/>
      <c r="P576" s="232"/>
      <c r="Q576" s="232"/>
      <c r="R576" s="232"/>
      <c r="S576" s="232"/>
      <c r="T576" s="233"/>
      <c r="AT576" s="234" t="s">
        <v>160</v>
      </c>
      <c r="AU576" s="234" t="s">
        <v>87</v>
      </c>
      <c r="AV576" s="12" t="s">
        <v>87</v>
      </c>
      <c r="AW576" s="12" t="s">
        <v>35</v>
      </c>
      <c r="AX576" s="12" t="s">
        <v>78</v>
      </c>
      <c r="AY576" s="234" t="s">
        <v>151</v>
      </c>
    </row>
    <row r="577" spans="2:51" s="13" customFormat="1" ht="12">
      <c r="B577" s="235"/>
      <c r="C577" s="236"/>
      <c r="D577" s="215" t="s">
        <v>160</v>
      </c>
      <c r="E577" s="237" t="s">
        <v>20</v>
      </c>
      <c r="F577" s="238" t="s">
        <v>180</v>
      </c>
      <c r="G577" s="236"/>
      <c r="H577" s="239">
        <v>10.86005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AT577" s="245" t="s">
        <v>160</v>
      </c>
      <c r="AU577" s="245" t="s">
        <v>87</v>
      </c>
      <c r="AV577" s="13" t="s">
        <v>181</v>
      </c>
      <c r="AW577" s="13" t="s">
        <v>35</v>
      </c>
      <c r="AX577" s="13" t="s">
        <v>22</v>
      </c>
      <c r="AY577" s="245" t="s">
        <v>151</v>
      </c>
    </row>
    <row r="578" spans="2:65" s="1" customFormat="1" ht="22.5" customHeight="1">
      <c r="B578" s="38"/>
      <c r="C578" s="201" t="s">
        <v>746</v>
      </c>
      <c r="D578" s="201" t="s">
        <v>153</v>
      </c>
      <c r="E578" s="202" t="s">
        <v>747</v>
      </c>
      <c r="F578" s="203" t="s">
        <v>748</v>
      </c>
      <c r="G578" s="204" t="s">
        <v>156</v>
      </c>
      <c r="H578" s="205">
        <v>211.729</v>
      </c>
      <c r="I578" s="206"/>
      <c r="J578" s="207">
        <f>ROUND(I578*H578,2)</f>
        <v>0</v>
      </c>
      <c r="K578" s="203" t="s">
        <v>157</v>
      </c>
      <c r="L578" s="43"/>
      <c r="M578" s="208" t="s">
        <v>20</v>
      </c>
      <c r="N578" s="209" t="s">
        <v>49</v>
      </c>
      <c r="O578" s="79"/>
      <c r="P578" s="210">
        <f>O578*H578</f>
        <v>0</v>
      </c>
      <c r="Q578" s="210">
        <v>0</v>
      </c>
      <c r="R578" s="210">
        <f>Q578*H578</f>
        <v>0</v>
      </c>
      <c r="S578" s="210">
        <v>0.035</v>
      </c>
      <c r="T578" s="211">
        <f>S578*H578</f>
        <v>7.410515000000001</v>
      </c>
      <c r="AR578" s="17" t="s">
        <v>158</v>
      </c>
      <c r="AT578" s="17" t="s">
        <v>153</v>
      </c>
      <c r="AU578" s="17" t="s">
        <v>87</v>
      </c>
      <c r="AY578" s="17" t="s">
        <v>151</v>
      </c>
      <c r="BE578" s="212">
        <f>IF(N578="základní",J578,0)</f>
        <v>0</v>
      </c>
      <c r="BF578" s="212">
        <f>IF(N578="snížená",J578,0)</f>
        <v>0</v>
      </c>
      <c r="BG578" s="212">
        <f>IF(N578="zákl. přenesená",J578,0)</f>
        <v>0</v>
      </c>
      <c r="BH578" s="212">
        <f>IF(N578="sníž. přenesená",J578,0)</f>
        <v>0</v>
      </c>
      <c r="BI578" s="212">
        <f>IF(N578="nulová",J578,0)</f>
        <v>0</v>
      </c>
      <c r="BJ578" s="17" t="s">
        <v>22</v>
      </c>
      <c r="BK578" s="212">
        <f>ROUND(I578*H578,2)</f>
        <v>0</v>
      </c>
      <c r="BL578" s="17" t="s">
        <v>158</v>
      </c>
      <c r="BM578" s="17" t="s">
        <v>749</v>
      </c>
    </row>
    <row r="579" spans="2:51" s="11" customFormat="1" ht="12">
      <c r="B579" s="213"/>
      <c r="C579" s="214"/>
      <c r="D579" s="215" t="s">
        <v>160</v>
      </c>
      <c r="E579" s="216" t="s">
        <v>20</v>
      </c>
      <c r="F579" s="217" t="s">
        <v>167</v>
      </c>
      <c r="G579" s="214"/>
      <c r="H579" s="216" t="s">
        <v>20</v>
      </c>
      <c r="I579" s="218"/>
      <c r="J579" s="214"/>
      <c r="K579" s="214"/>
      <c r="L579" s="219"/>
      <c r="M579" s="220"/>
      <c r="N579" s="221"/>
      <c r="O579" s="221"/>
      <c r="P579" s="221"/>
      <c r="Q579" s="221"/>
      <c r="R579" s="221"/>
      <c r="S579" s="221"/>
      <c r="T579" s="222"/>
      <c r="AT579" s="223" t="s">
        <v>160</v>
      </c>
      <c r="AU579" s="223" t="s">
        <v>87</v>
      </c>
      <c r="AV579" s="11" t="s">
        <v>22</v>
      </c>
      <c r="AW579" s="11" t="s">
        <v>35</v>
      </c>
      <c r="AX579" s="11" t="s">
        <v>78</v>
      </c>
      <c r="AY579" s="223" t="s">
        <v>151</v>
      </c>
    </row>
    <row r="580" spans="2:51" s="11" customFormat="1" ht="12">
      <c r="B580" s="213"/>
      <c r="C580" s="214"/>
      <c r="D580" s="215" t="s">
        <v>160</v>
      </c>
      <c r="E580" s="216" t="s">
        <v>20</v>
      </c>
      <c r="F580" s="217" t="s">
        <v>750</v>
      </c>
      <c r="G580" s="214"/>
      <c r="H580" s="216" t="s">
        <v>20</v>
      </c>
      <c r="I580" s="218"/>
      <c r="J580" s="214"/>
      <c r="K580" s="214"/>
      <c r="L580" s="219"/>
      <c r="M580" s="220"/>
      <c r="N580" s="221"/>
      <c r="O580" s="221"/>
      <c r="P580" s="221"/>
      <c r="Q580" s="221"/>
      <c r="R580" s="221"/>
      <c r="S580" s="221"/>
      <c r="T580" s="222"/>
      <c r="AT580" s="223" t="s">
        <v>160</v>
      </c>
      <c r="AU580" s="223" t="s">
        <v>87</v>
      </c>
      <c r="AV580" s="11" t="s">
        <v>22</v>
      </c>
      <c r="AW580" s="11" t="s">
        <v>35</v>
      </c>
      <c r="AX580" s="11" t="s">
        <v>78</v>
      </c>
      <c r="AY580" s="223" t="s">
        <v>151</v>
      </c>
    </row>
    <row r="581" spans="2:51" s="12" customFormat="1" ht="12">
      <c r="B581" s="224"/>
      <c r="C581" s="225"/>
      <c r="D581" s="215" t="s">
        <v>160</v>
      </c>
      <c r="E581" s="226" t="s">
        <v>20</v>
      </c>
      <c r="F581" s="227" t="s">
        <v>751</v>
      </c>
      <c r="G581" s="225"/>
      <c r="H581" s="228">
        <v>31.24055</v>
      </c>
      <c r="I581" s="229"/>
      <c r="J581" s="225"/>
      <c r="K581" s="225"/>
      <c r="L581" s="230"/>
      <c r="M581" s="231"/>
      <c r="N581" s="232"/>
      <c r="O581" s="232"/>
      <c r="P581" s="232"/>
      <c r="Q581" s="232"/>
      <c r="R581" s="232"/>
      <c r="S581" s="232"/>
      <c r="T581" s="233"/>
      <c r="AT581" s="234" t="s">
        <v>160</v>
      </c>
      <c r="AU581" s="234" t="s">
        <v>87</v>
      </c>
      <c r="AV581" s="12" t="s">
        <v>87</v>
      </c>
      <c r="AW581" s="12" t="s">
        <v>35</v>
      </c>
      <c r="AX581" s="12" t="s">
        <v>78</v>
      </c>
      <c r="AY581" s="234" t="s">
        <v>151</v>
      </c>
    </row>
    <row r="582" spans="2:51" s="12" customFormat="1" ht="12">
      <c r="B582" s="224"/>
      <c r="C582" s="225"/>
      <c r="D582" s="215" t="s">
        <v>160</v>
      </c>
      <c r="E582" s="226" t="s">
        <v>20</v>
      </c>
      <c r="F582" s="227" t="s">
        <v>171</v>
      </c>
      <c r="G582" s="225"/>
      <c r="H582" s="228">
        <v>53.244</v>
      </c>
      <c r="I582" s="229"/>
      <c r="J582" s="225"/>
      <c r="K582" s="225"/>
      <c r="L582" s="230"/>
      <c r="M582" s="231"/>
      <c r="N582" s="232"/>
      <c r="O582" s="232"/>
      <c r="P582" s="232"/>
      <c r="Q582" s="232"/>
      <c r="R582" s="232"/>
      <c r="S582" s="232"/>
      <c r="T582" s="233"/>
      <c r="AT582" s="234" t="s">
        <v>160</v>
      </c>
      <c r="AU582" s="234" t="s">
        <v>87</v>
      </c>
      <c r="AV582" s="12" t="s">
        <v>87</v>
      </c>
      <c r="AW582" s="12" t="s">
        <v>35</v>
      </c>
      <c r="AX582" s="12" t="s">
        <v>78</v>
      </c>
      <c r="AY582" s="234" t="s">
        <v>151</v>
      </c>
    </row>
    <row r="583" spans="2:51" s="12" customFormat="1" ht="12">
      <c r="B583" s="224"/>
      <c r="C583" s="225"/>
      <c r="D583" s="215" t="s">
        <v>160</v>
      </c>
      <c r="E583" s="226" t="s">
        <v>20</v>
      </c>
      <c r="F583" s="227" t="s">
        <v>172</v>
      </c>
      <c r="G583" s="225"/>
      <c r="H583" s="228">
        <v>14.118</v>
      </c>
      <c r="I583" s="229"/>
      <c r="J583" s="225"/>
      <c r="K583" s="225"/>
      <c r="L583" s="230"/>
      <c r="M583" s="231"/>
      <c r="N583" s="232"/>
      <c r="O583" s="232"/>
      <c r="P583" s="232"/>
      <c r="Q583" s="232"/>
      <c r="R583" s="232"/>
      <c r="S583" s="232"/>
      <c r="T583" s="233"/>
      <c r="AT583" s="234" t="s">
        <v>160</v>
      </c>
      <c r="AU583" s="234" t="s">
        <v>87</v>
      </c>
      <c r="AV583" s="12" t="s">
        <v>87</v>
      </c>
      <c r="AW583" s="12" t="s">
        <v>35</v>
      </c>
      <c r="AX583" s="12" t="s">
        <v>78</v>
      </c>
      <c r="AY583" s="234" t="s">
        <v>151</v>
      </c>
    </row>
    <row r="584" spans="2:51" s="12" customFormat="1" ht="12">
      <c r="B584" s="224"/>
      <c r="C584" s="225"/>
      <c r="D584" s="215" t="s">
        <v>160</v>
      </c>
      <c r="E584" s="226" t="s">
        <v>20</v>
      </c>
      <c r="F584" s="227" t="s">
        <v>173</v>
      </c>
      <c r="G584" s="225"/>
      <c r="H584" s="228">
        <v>21.4335</v>
      </c>
      <c r="I584" s="229"/>
      <c r="J584" s="225"/>
      <c r="K584" s="225"/>
      <c r="L584" s="230"/>
      <c r="M584" s="231"/>
      <c r="N584" s="232"/>
      <c r="O584" s="232"/>
      <c r="P584" s="232"/>
      <c r="Q584" s="232"/>
      <c r="R584" s="232"/>
      <c r="S584" s="232"/>
      <c r="T584" s="233"/>
      <c r="AT584" s="234" t="s">
        <v>160</v>
      </c>
      <c r="AU584" s="234" t="s">
        <v>87</v>
      </c>
      <c r="AV584" s="12" t="s">
        <v>87</v>
      </c>
      <c r="AW584" s="12" t="s">
        <v>35</v>
      </c>
      <c r="AX584" s="12" t="s">
        <v>78</v>
      </c>
      <c r="AY584" s="234" t="s">
        <v>151</v>
      </c>
    </row>
    <row r="585" spans="2:51" s="12" customFormat="1" ht="12">
      <c r="B585" s="224"/>
      <c r="C585" s="225"/>
      <c r="D585" s="215" t="s">
        <v>160</v>
      </c>
      <c r="E585" s="226" t="s">
        <v>20</v>
      </c>
      <c r="F585" s="227" t="s">
        <v>174</v>
      </c>
      <c r="G585" s="225"/>
      <c r="H585" s="228">
        <v>6.2</v>
      </c>
      <c r="I585" s="229"/>
      <c r="J585" s="225"/>
      <c r="K585" s="225"/>
      <c r="L585" s="230"/>
      <c r="M585" s="231"/>
      <c r="N585" s="232"/>
      <c r="O585" s="232"/>
      <c r="P585" s="232"/>
      <c r="Q585" s="232"/>
      <c r="R585" s="232"/>
      <c r="S585" s="232"/>
      <c r="T585" s="233"/>
      <c r="AT585" s="234" t="s">
        <v>160</v>
      </c>
      <c r="AU585" s="234" t="s">
        <v>87</v>
      </c>
      <c r="AV585" s="12" t="s">
        <v>87</v>
      </c>
      <c r="AW585" s="12" t="s">
        <v>35</v>
      </c>
      <c r="AX585" s="12" t="s">
        <v>78</v>
      </c>
      <c r="AY585" s="234" t="s">
        <v>151</v>
      </c>
    </row>
    <row r="586" spans="2:51" s="12" customFormat="1" ht="12">
      <c r="B586" s="224"/>
      <c r="C586" s="225"/>
      <c r="D586" s="215" t="s">
        <v>160</v>
      </c>
      <c r="E586" s="226" t="s">
        <v>20</v>
      </c>
      <c r="F586" s="227" t="s">
        <v>175</v>
      </c>
      <c r="G586" s="225"/>
      <c r="H586" s="228">
        <v>4.4291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AT586" s="234" t="s">
        <v>160</v>
      </c>
      <c r="AU586" s="234" t="s">
        <v>87</v>
      </c>
      <c r="AV586" s="12" t="s">
        <v>87</v>
      </c>
      <c r="AW586" s="12" t="s">
        <v>35</v>
      </c>
      <c r="AX586" s="12" t="s">
        <v>78</v>
      </c>
      <c r="AY586" s="234" t="s">
        <v>151</v>
      </c>
    </row>
    <row r="587" spans="2:51" s="12" customFormat="1" ht="12">
      <c r="B587" s="224"/>
      <c r="C587" s="225"/>
      <c r="D587" s="215" t="s">
        <v>160</v>
      </c>
      <c r="E587" s="226" t="s">
        <v>20</v>
      </c>
      <c r="F587" s="227" t="s">
        <v>176</v>
      </c>
      <c r="G587" s="225"/>
      <c r="H587" s="228">
        <v>7.385</v>
      </c>
      <c r="I587" s="229"/>
      <c r="J587" s="225"/>
      <c r="K587" s="225"/>
      <c r="L587" s="230"/>
      <c r="M587" s="231"/>
      <c r="N587" s="232"/>
      <c r="O587" s="232"/>
      <c r="P587" s="232"/>
      <c r="Q587" s="232"/>
      <c r="R587" s="232"/>
      <c r="S587" s="232"/>
      <c r="T587" s="233"/>
      <c r="AT587" s="234" t="s">
        <v>160</v>
      </c>
      <c r="AU587" s="234" t="s">
        <v>87</v>
      </c>
      <c r="AV587" s="12" t="s">
        <v>87</v>
      </c>
      <c r="AW587" s="12" t="s">
        <v>35</v>
      </c>
      <c r="AX587" s="12" t="s">
        <v>78</v>
      </c>
      <c r="AY587" s="234" t="s">
        <v>151</v>
      </c>
    </row>
    <row r="588" spans="2:51" s="12" customFormat="1" ht="12">
      <c r="B588" s="224"/>
      <c r="C588" s="225"/>
      <c r="D588" s="215" t="s">
        <v>160</v>
      </c>
      <c r="E588" s="226" t="s">
        <v>20</v>
      </c>
      <c r="F588" s="227" t="s">
        <v>177</v>
      </c>
      <c r="G588" s="225"/>
      <c r="H588" s="228">
        <v>17.4105</v>
      </c>
      <c r="I588" s="229"/>
      <c r="J588" s="225"/>
      <c r="K588" s="225"/>
      <c r="L588" s="230"/>
      <c r="M588" s="231"/>
      <c r="N588" s="232"/>
      <c r="O588" s="232"/>
      <c r="P588" s="232"/>
      <c r="Q588" s="232"/>
      <c r="R588" s="232"/>
      <c r="S588" s="232"/>
      <c r="T588" s="233"/>
      <c r="AT588" s="234" t="s">
        <v>160</v>
      </c>
      <c r="AU588" s="234" t="s">
        <v>87</v>
      </c>
      <c r="AV588" s="12" t="s">
        <v>87</v>
      </c>
      <c r="AW588" s="12" t="s">
        <v>35</v>
      </c>
      <c r="AX588" s="12" t="s">
        <v>78</v>
      </c>
      <c r="AY588" s="234" t="s">
        <v>151</v>
      </c>
    </row>
    <row r="589" spans="2:51" s="12" customFormat="1" ht="12">
      <c r="B589" s="224"/>
      <c r="C589" s="225"/>
      <c r="D589" s="215" t="s">
        <v>160</v>
      </c>
      <c r="E589" s="226" t="s">
        <v>20</v>
      </c>
      <c r="F589" s="227" t="s">
        <v>178</v>
      </c>
      <c r="G589" s="225"/>
      <c r="H589" s="228">
        <v>6.122</v>
      </c>
      <c r="I589" s="229"/>
      <c r="J589" s="225"/>
      <c r="K589" s="225"/>
      <c r="L589" s="230"/>
      <c r="M589" s="231"/>
      <c r="N589" s="232"/>
      <c r="O589" s="232"/>
      <c r="P589" s="232"/>
      <c r="Q589" s="232"/>
      <c r="R589" s="232"/>
      <c r="S589" s="232"/>
      <c r="T589" s="233"/>
      <c r="AT589" s="234" t="s">
        <v>160</v>
      </c>
      <c r="AU589" s="234" t="s">
        <v>87</v>
      </c>
      <c r="AV589" s="12" t="s">
        <v>87</v>
      </c>
      <c r="AW589" s="12" t="s">
        <v>35</v>
      </c>
      <c r="AX589" s="12" t="s">
        <v>78</v>
      </c>
      <c r="AY589" s="234" t="s">
        <v>151</v>
      </c>
    </row>
    <row r="590" spans="2:51" s="12" customFormat="1" ht="12">
      <c r="B590" s="224"/>
      <c r="C590" s="225"/>
      <c r="D590" s="215" t="s">
        <v>160</v>
      </c>
      <c r="E590" s="226" t="s">
        <v>20</v>
      </c>
      <c r="F590" s="227" t="s">
        <v>179</v>
      </c>
      <c r="G590" s="225"/>
      <c r="H590" s="228">
        <v>50.1466</v>
      </c>
      <c r="I590" s="229"/>
      <c r="J590" s="225"/>
      <c r="K590" s="225"/>
      <c r="L590" s="230"/>
      <c r="M590" s="231"/>
      <c r="N590" s="232"/>
      <c r="O590" s="232"/>
      <c r="P590" s="232"/>
      <c r="Q590" s="232"/>
      <c r="R590" s="232"/>
      <c r="S590" s="232"/>
      <c r="T590" s="233"/>
      <c r="AT590" s="234" t="s">
        <v>160</v>
      </c>
      <c r="AU590" s="234" t="s">
        <v>87</v>
      </c>
      <c r="AV590" s="12" t="s">
        <v>87</v>
      </c>
      <c r="AW590" s="12" t="s">
        <v>35</v>
      </c>
      <c r="AX590" s="12" t="s">
        <v>78</v>
      </c>
      <c r="AY590" s="234" t="s">
        <v>151</v>
      </c>
    </row>
    <row r="591" spans="2:51" s="13" customFormat="1" ht="12">
      <c r="B591" s="235"/>
      <c r="C591" s="236"/>
      <c r="D591" s="215" t="s">
        <v>160</v>
      </c>
      <c r="E591" s="237" t="s">
        <v>20</v>
      </c>
      <c r="F591" s="238" t="s">
        <v>180</v>
      </c>
      <c r="G591" s="236"/>
      <c r="H591" s="239">
        <v>211.72925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AT591" s="245" t="s">
        <v>160</v>
      </c>
      <c r="AU591" s="245" t="s">
        <v>87</v>
      </c>
      <c r="AV591" s="13" t="s">
        <v>181</v>
      </c>
      <c r="AW591" s="13" t="s">
        <v>35</v>
      </c>
      <c r="AX591" s="13" t="s">
        <v>22</v>
      </c>
      <c r="AY591" s="245" t="s">
        <v>151</v>
      </c>
    </row>
    <row r="592" spans="2:65" s="1" customFormat="1" ht="22.5" customHeight="1">
      <c r="B592" s="38"/>
      <c r="C592" s="201" t="s">
        <v>752</v>
      </c>
      <c r="D592" s="201" t="s">
        <v>153</v>
      </c>
      <c r="E592" s="202" t="s">
        <v>753</v>
      </c>
      <c r="F592" s="203" t="s">
        <v>754</v>
      </c>
      <c r="G592" s="204" t="s">
        <v>156</v>
      </c>
      <c r="H592" s="205">
        <v>3.15</v>
      </c>
      <c r="I592" s="206"/>
      <c r="J592" s="207">
        <f>ROUND(I592*H592,2)</f>
        <v>0</v>
      </c>
      <c r="K592" s="203" t="s">
        <v>157</v>
      </c>
      <c r="L592" s="43"/>
      <c r="M592" s="208" t="s">
        <v>20</v>
      </c>
      <c r="N592" s="209" t="s">
        <v>49</v>
      </c>
      <c r="O592" s="79"/>
      <c r="P592" s="210">
        <f>O592*H592</f>
        <v>0</v>
      </c>
      <c r="Q592" s="210">
        <v>0</v>
      </c>
      <c r="R592" s="210">
        <f>Q592*H592</f>
        <v>0</v>
      </c>
      <c r="S592" s="210">
        <v>0.034</v>
      </c>
      <c r="T592" s="211">
        <f>S592*H592</f>
        <v>0.1071</v>
      </c>
      <c r="AR592" s="17" t="s">
        <v>158</v>
      </c>
      <c r="AT592" s="17" t="s">
        <v>153</v>
      </c>
      <c r="AU592" s="17" t="s">
        <v>87</v>
      </c>
      <c r="AY592" s="17" t="s">
        <v>151</v>
      </c>
      <c r="BE592" s="212">
        <f>IF(N592="základní",J592,0)</f>
        <v>0</v>
      </c>
      <c r="BF592" s="212">
        <f>IF(N592="snížená",J592,0)</f>
        <v>0</v>
      </c>
      <c r="BG592" s="212">
        <f>IF(N592="zákl. přenesená",J592,0)</f>
        <v>0</v>
      </c>
      <c r="BH592" s="212">
        <f>IF(N592="sníž. přenesená",J592,0)</f>
        <v>0</v>
      </c>
      <c r="BI592" s="212">
        <f>IF(N592="nulová",J592,0)</f>
        <v>0</v>
      </c>
      <c r="BJ592" s="17" t="s">
        <v>22</v>
      </c>
      <c r="BK592" s="212">
        <f>ROUND(I592*H592,2)</f>
        <v>0</v>
      </c>
      <c r="BL592" s="17" t="s">
        <v>158</v>
      </c>
      <c r="BM592" s="17" t="s">
        <v>755</v>
      </c>
    </row>
    <row r="593" spans="2:51" s="11" customFormat="1" ht="12">
      <c r="B593" s="213"/>
      <c r="C593" s="214"/>
      <c r="D593" s="215" t="s">
        <v>160</v>
      </c>
      <c r="E593" s="216" t="s">
        <v>20</v>
      </c>
      <c r="F593" s="217" t="s">
        <v>713</v>
      </c>
      <c r="G593" s="214"/>
      <c r="H593" s="216" t="s">
        <v>20</v>
      </c>
      <c r="I593" s="218"/>
      <c r="J593" s="214"/>
      <c r="K593" s="214"/>
      <c r="L593" s="219"/>
      <c r="M593" s="220"/>
      <c r="N593" s="221"/>
      <c r="O593" s="221"/>
      <c r="P593" s="221"/>
      <c r="Q593" s="221"/>
      <c r="R593" s="221"/>
      <c r="S593" s="221"/>
      <c r="T593" s="222"/>
      <c r="AT593" s="223" t="s">
        <v>160</v>
      </c>
      <c r="AU593" s="223" t="s">
        <v>87</v>
      </c>
      <c r="AV593" s="11" t="s">
        <v>22</v>
      </c>
      <c r="AW593" s="11" t="s">
        <v>35</v>
      </c>
      <c r="AX593" s="11" t="s">
        <v>78</v>
      </c>
      <c r="AY593" s="223" t="s">
        <v>151</v>
      </c>
    </row>
    <row r="594" spans="2:51" s="12" customFormat="1" ht="12">
      <c r="B594" s="224"/>
      <c r="C594" s="225"/>
      <c r="D594" s="215" t="s">
        <v>160</v>
      </c>
      <c r="E594" s="226" t="s">
        <v>20</v>
      </c>
      <c r="F594" s="227" t="s">
        <v>756</v>
      </c>
      <c r="G594" s="225"/>
      <c r="H594" s="228">
        <v>3.15</v>
      </c>
      <c r="I594" s="229"/>
      <c r="J594" s="225"/>
      <c r="K594" s="225"/>
      <c r="L594" s="230"/>
      <c r="M594" s="231"/>
      <c r="N594" s="232"/>
      <c r="O594" s="232"/>
      <c r="P594" s="232"/>
      <c r="Q594" s="232"/>
      <c r="R594" s="232"/>
      <c r="S594" s="232"/>
      <c r="T594" s="233"/>
      <c r="AT594" s="234" t="s">
        <v>160</v>
      </c>
      <c r="AU594" s="234" t="s">
        <v>87</v>
      </c>
      <c r="AV594" s="12" t="s">
        <v>87</v>
      </c>
      <c r="AW594" s="12" t="s">
        <v>35</v>
      </c>
      <c r="AX594" s="12" t="s">
        <v>22</v>
      </c>
      <c r="AY594" s="234" t="s">
        <v>151</v>
      </c>
    </row>
    <row r="595" spans="2:65" s="1" customFormat="1" ht="22.5" customHeight="1">
      <c r="B595" s="38"/>
      <c r="C595" s="201" t="s">
        <v>757</v>
      </c>
      <c r="D595" s="201" t="s">
        <v>153</v>
      </c>
      <c r="E595" s="202" t="s">
        <v>758</v>
      </c>
      <c r="F595" s="203" t="s">
        <v>759</v>
      </c>
      <c r="G595" s="204" t="s">
        <v>156</v>
      </c>
      <c r="H595" s="205">
        <v>6.6</v>
      </c>
      <c r="I595" s="206"/>
      <c r="J595" s="207">
        <f>ROUND(I595*H595,2)</f>
        <v>0</v>
      </c>
      <c r="K595" s="203" t="s">
        <v>157</v>
      </c>
      <c r="L595" s="43"/>
      <c r="M595" s="208" t="s">
        <v>20</v>
      </c>
      <c r="N595" s="209" t="s">
        <v>49</v>
      </c>
      <c r="O595" s="79"/>
      <c r="P595" s="210">
        <f>O595*H595</f>
        <v>0</v>
      </c>
      <c r="Q595" s="210">
        <v>0</v>
      </c>
      <c r="R595" s="210">
        <f>Q595*H595</f>
        <v>0</v>
      </c>
      <c r="S595" s="210">
        <v>0.038</v>
      </c>
      <c r="T595" s="211">
        <f>S595*H595</f>
        <v>0.25079999999999997</v>
      </c>
      <c r="AR595" s="17" t="s">
        <v>158</v>
      </c>
      <c r="AT595" s="17" t="s">
        <v>153</v>
      </c>
      <c r="AU595" s="17" t="s">
        <v>87</v>
      </c>
      <c r="AY595" s="17" t="s">
        <v>151</v>
      </c>
      <c r="BE595" s="212">
        <f>IF(N595="základní",J595,0)</f>
        <v>0</v>
      </c>
      <c r="BF595" s="212">
        <f>IF(N595="snížená",J595,0)</f>
        <v>0</v>
      </c>
      <c r="BG595" s="212">
        <f>IF(N595="zákl. přenesená",J595,0)</f>
        <v>0</v>
      </c>
      <c r="BH595" s="212">
        <f>IF(N595="sníž. přenesená",J595,0)</f>
        <v>0</v>
      </c>
      <c r="BI595" s="212">
        <f>IF(N595="nulová",J595,0)</f>
        <v>0</v>
      </c>
      <c r="BJ595" s="17" t="s">
        <v>22</v>
      </c>
      <c r="BK595" s="212">
        <f>ROUND(I595*H595,2)</f>
        <v>0</v>
      </c>
      <c r="BL595" s="17" t="s">
        <v>158</v>
      </c>
      <c r="BM595" s="17" t="s">
        <v>760</v>
      </c>
    </row>
    <row r="596" spans="2:51" s="11" customFormat="1" ht="12">
      <c r="B596" s="213"/>
      <c r="C596" s="214"/>
      <c r="D596" s="215" t="s">
        <v>160</v>
      </c>
      <c r="E596" s="216" t="s">
        <v>20</v>
      </c>
      <c r="F596" s="217" t="s">
        <v>713</v>
      </c>
      <c r="G596" s="214"/>
      <c r="H596" s="216" t="s">
        <v>20</v>
      </c>
      <c r="I596" s="218"/>
      <c r="J596" s="214"/>
      <c r="K596" s="214"/>
      <c r="L596" s="219"/>
      <c r="M596" s="220"/>
      <c r="N596" s="221"/>
      <c r="O596" s="221"/>
      <c r="P596" s="221"/>
      <c r="Q596" s="221"/>
      <c r="R596" s="221"/>
      <c r="S596" s="221"/>
      <c r="T596" s="222"/>
      <c r="AT596" s="223" t="s">
        <v>160</v>
      </c>
      <c r="AU596" s="223" t="s">
        <v>87</v>
      </c>
      <c r="AV596" s="11" t="s">
        <v>22</v>
      </c>
      <c r="AW596" s="11" t="s">
        <v>35</v>
      </c>
      <c r="AX596" s="11" t="s">
        <v>78</v>
      </c>
      <c r="AY596" s="223" t="s">
        <v>151</v>
      </c>
    </row>
    <row r="597" spans="2:51" s="12" customFormat="1" ht="12">
      <c r="B597" s="224"/>
      <c r="C597" s="225"/>
      <c r="D597" s="215" t="s">
        <v>160</v>
      </c>
      <c r="E597" s="226" t="s">
        <v>20</v>
      </c>
      <c r="F597" s="227" t="s">
        <v>761</v>
      </c>
      <c r="G597" s="225"/>
      <c r="H597" s="228">
        <v>6.6</v>
      </c>
      <c r="I597" s="229"/>
      <c r="J597" s="225"/>
      <c r="K597" s="225"/>
      <c r="L597" s="230"/>
      <c r="M597" s="231"/>
      <c r="N597" s="232"/>
      <c r="O597" s="232"/>
      <c r="P597" s="232"/>
      <c r="Q597" s="232"/>
      <c r="R597" s="232"/>
      <c r="S597" s="232"/>
      <c r="T597" s="233"/>
      <c r="AT597" s="234" t="s">
        <v>160</v>
      </c>
      <c r="AU597" s="234" t="s">
        <v>87</v>
      </c>
      <c r="AV597" s="12" t="s">
        <v>87</v>
      </c>
      <c r="AW597" s="12" t="s">
        <v>35</v>
      </c>
      <c r="AX597" s="12" t="s">
        <v>22</v>
      </c>
      <c r="AY597" s="234" t="s">
        <v>151</v>
      </c>
    </row>
    <row r="598" spans="2:65" s="1" customFormat="1" ht="16.5" customHeight="1">
      <c r="B598" s="38"/>
      <c r="C598" s="201" t="s">
        <v>762</v>
      </c>
      <c r="D598" s="201" t="s">
        <v>153</v>
      </c>
      <c r="E598" s="202" t="s">
        <v>763</v>
      </c>
      <c r="F598" s="203" t="s">
        <v>764</v>
      </c>
      <c r="G598" s="204" t="s">
        <v>156</v>
      </c>
      <c r="H598" s="205">
        <v>19.8</v>
      </c>
      <c r="I598" s="206"/>
      <c r="J598" s="207">
        <f>ROUND(I598*H598,2)</f>
        <v>0</v>
      </c>
      <c r="K598" s="203" t="s">
        <v>157</v>
      </c>
      <c r="L598" s="43"/>
      <c r="M598" s="208" t="s">
        <v>20</v>
      </c>
      <c r="N598" s="209" t="s">
        <v>49</v>
      </c>
      <c r="O598" s="79"/>
      <c r="P598" s="210">
        <f>O598*H598</f>
        <v>0</v>
      </c>
      <c r="Q598" s="210">
        <v>0</v>
      </c>
      <c r="R598" s="210">
        <f>Q598*H598</f>
        <v>0</v>
      </c>
      <c r="S598" s="210">
        <v>0.088</v>
      </c>
      <c r="T598" s="211">
        <f>S598*H598</f>
        <v>1.7424</v>
      </c>
      <c r="AR598" s="17" t="s">
        <v>158</v>
      </c>
      <c r="AT598" s="17" t="s">
        <v>153</v>
      </c>
      <c r="AU598" s="17" t="s">
        <v>87</v>
      </c>
      <c r="AY598" s="17" t="s">
        <v>151</v>
      </c>
      <c r="BE598" s="212">
        <f>IF(N598="základní",J598,0)</f>
        <v>0</v>
      </c>
      <c r="BF598" s="212">
        <f>IF(N598="snížená",J598,0)</f>
        <v>0</v>
      </c>
      <c r="BG598" s="212">
        <f>IF(N598="zákl. přenesená",J598,0)</f>
        <v>0</v>
      </c>
      <c r="BH598" s="212">
        <f>IF(N598="sníž. přenesená",J598,0)</f>
        <v>0</v>
      </c>
      <c r="BI598" s="212">
        <f>IF(N598="nulová",J598,0)</f>
        <v>0</v>
      </c>
      <c r="BJ598" s="17" t="s">
        <v>22</v>
      </c>
      <c r="BK598" s="212">
        <f>ROUND(I598*H598,2)</f>
        <v>0</v>
      </c>
      <c r="BL598" s="17" t="s">
        <v>158</v>
      </c>
      <c r="BM598" s="17" t="s">
        <v>765</v>
      </c>
    </row>
    <row r="599" spans="2:51" s="11" customFormat="1" ht="12">
      <c r="B599" s="213"/>
      <c r="C599" s="214"/>
      <c r="D599" s="215" t="s">
        <v>160</v>
      </c>
      <c r="E599" s="216" t="s">
        <v>20</v>
      </c>
      <c r="F599" s="217" t="s">
        <v>713</v>
      </c>
      <c r="G599" s="214"/>
      <c r="H599" s="216" t="s">
        <v>20</v>
      </c>
      <c r="I599" s="218"/>
      <c r="J599" s="214"/>
      <c r="K599" s="214"/>
      <c r="L599" s="219"/>
      <c r="M599" s="220"/>
      <c r="N599" s="221"/>
      <c r="O599" s="221"/>
      <c r="P599" s="221"/>
      <c r="Q599" s="221"/>
      <c r="R599" s="221"/>
      <c r="S599" s="221"/>
      <c r="T599" s="222"/>
      <c r="AT599" s="223" t="s">
        <v>160</v>
      </c>
      <c r="AU599" s="223" t="s">
        <v>87</v>
      </c>
      <c r="AV599" s="11" t="s">
        <v>22</v>
      </c>
      <c r="AW599" s="11" t="s">
        <v>35</v>
      </c>
      <c r="AX599" s="11" t="s">
        <v>78</v>
      </c>
      <c r="AY599" s="223" t="s">
        <v>151</v>
      </c>
    </row>
    <row r="600" spans="2:51" s="12" customFormat="1" ht="12">
      <c r="B600" s="224"/>
      <c r="C600" s="225"/>
      <c r="D600" s="215" t="s">
        <v>160</v>
      </c>
      <c r="E600" s="226" t="s">
        <v>20</v>
      </c>
      <c r="F600" s="227" t="s">
        <v>766</v>
      </c>
      <c r="G600" s="225"/>
      <c r="H600" s="228">
        <v>19.8</v>
      </c>
      <c r="I600" s="229"/>
      <c r="J600" s="225"/>
      <c r="K600" s="225"/>
      <c r="L600" s="230"/>
      <c r="M600" s="231"/>
      <c r="N600" s="232"/>
      <c r="O600" s="232"/>
      <c r="P600" s="232"/>
      <c r="Q600" s="232"/>
      <c r="R600" s="232"/>
      <c r="S600" s="232"/>
      <c r="T600" s="233"/>
      <c r="AT600" s="234" t="s">
        <v>160</v>
      </c>
      <c r="AU600" s="234" t="s">
        <v>87</v>
      </c>
      <c r="AV600" s="12" t="s">
        <v>87</v>
      </c>
      <c r="AW600" s="12" t="s">
        <v>35</v>
      </c>
      <c r="AX600" s="12" t="s">
        <v>22</v>
      </c>
      <c r="AY600" s="234" t="s">
        <v>151</v>
      </c>
    </row>
    <row r="601" spans="2:65" s="1" customFormat="1" ht="22.5" customHeight="1">
      <c r="B601" s="38"/>
      <c r="C601" s="201" t="s">
        <v>767</v>
      </c>
      <c r="D601" s="201" t="s">
        <v>153</v>
      </c>
      <c r="E601" s="202" t="s">
        <v>768</v>
      </c>
      <c r="F601" s="203" t="s">
        <v>769</v>
      </c>
      <c r="G601" s="204" t="s">
        <v>156</v>
      </c>
      <c r="H601" s="205">
        <v>11.2</v>
      </c>
      <c r="I601" s="206"/>
      <c r="J601" s="207">
        <f>ROUND(I601*H601,2)</f>
        <v>0</v>
      </c>
      <c r="K601" s="203" t="s">
        <v>157</v>
      </c>
      <c r="L601" s="43"/>
      <c r="M601" s="208" t="s">
        <v>20</v>
      </c>
      <c r="N601" s="209" t="s">
        <v>49</v>
      </c>
      <c r="O601" s="79"/>
      <c r="P601" s="210">
        <f>O601*H601</f>
        <v>0</v>
      </c>
      <c r="Q601" s="210">
        <v>0</v>
      </c>
      <c r="R601" s="210">
        <f>Q601*H601</f>
        <v>0</v>
      </c>
      <c r="S601" s="210">
        <v>0.067</v>
      </c>
      <c r="T601" s="211">
        <f>S601*H601</f>
        <v>0.7504</v>
      </c>
      <c r="AR601" s="17" t="s">
        <v>158</v>
      </c>
      <c r="AT601" s="17" t="s">
        <v>153</v>
      </c>
      <c r="AU601" s="17" t="s">
        <v>87</v>
      </c>
      <c r="AY601" s="17" t="s">
        <v>151</v>
      </c>
      <c r="BE601" s="212">
        <f>IF(N601="základní",J601,0)</f>
        <v>0</v>
      </c>
      <c r="BF601" s="212">
        <f>IF(N601="snížená",J601,0)</f>
        <v>0</v>
      </c>
      <c r="BG601" s="212">
        <f>IF(N601="zákl. přenesená",J601,0)</f>
        <v>0</v>
      </c>
      <c r="BH601" s="212">
        <f>IF(N601="sníž. přenesená",J601,0)</f>
        <v>0</v>
      </c>
      <c r="BI601" s="212">
        <f>IF(N601="nulová",J601,0)</f>
        <v>0</v>
      </c>
      <c r="BJ601" s="17" t="s">
        <v>22</v>
      </c>
      <c r="BK601" s="212">
        <f>ROUND(I601*H601,2)</f>
        <v>0</v>
      </c>
      <c r="BL601" s="17" t="s">
        <v>158</v>
      </c>
      <c r="BM601" s="17" t="s">
        <v>770</v>
      </c>
    </row>
    <row r="602" spans="2:51" s="11" customFormat="1" ht="12">
      <c r="B602" s="213"/>
      <c r="C602" s="214"/>
      <c r="D602" s="215" t="s">
        <v>160</v>
      </c>
      <c r="E602" s="216" t="s">
        <v>20</v>
      </c>
      <c r="F602" s="217" t="s">
        <v>713</v>
      </c>
      <c r="G602" s="214"/>
      <c r="H602" s="216" t="s">
        <v>20</v>
      </c>
      <c r="I602" s="218"/>
      <c r="J602" s="214"/>
      <c r="K602" s="214"/>
      <c r="L602" s="219"/>
      <c r="M602" s="220"/>
      <c r="N602" s="221"/>
      <c r="O602" s="221"/>
      <c r="P602" s="221"/>
      <c r="Q602" s="221"/>
      <c r="R602" s="221"/>
      <c r="S602" s="221"/>
      <c r="T602" s="222"/>
      <c r="AT602" s="223" t="s">
        <v>160</v>
      </c>
      <c r="AU602" s="223" t="s">
        <v>87</v>
      </c>
      <c r="AV602" s="11" t="s">
        <v>22</v>
      </c>
      <c r="AW602" s="11" t="s">
        <v>35</v>
      </c>
      <c r="AX602" s="11" t="s">
        <v>78</v>
      </c>
      <c r="AY602" s="223" t="s">
        <v>151</v>
      </c>
    </row>
    <row r="603" spans="2:51" s="12" customFormat="1" ht="12">
      <c r="B603" s="224"/>
      <c r="C603" s="225"/>
      <c r="D603" s="215" t="s">
        <v>160</v>
      </c>
      <c r="E603" s="226" t="s">
        <v>20</v>
      </c>
      <c r="F603" s="227" t="s">
        <v>771</v>
      </c>
      <c r="G603" s="225"/>
      <c r="H603" s="228">
        <v>11.2</v>
      </c>
      <c r="I603" s="229"/>
      <c r="J603" s="225"/>
      <c r="K603" s="225"/>
      <c r="L603" s="230"/>
      <c r="M603" s="231"/>
      <c r="N603" s="232"/>
      <c r="O603" s="232"/>
      <c r="P603" s="232"/>
      <c r="Q603" s="232"/>
      <c r="R603" s="232"/>
      <c r="S603" s="232"/>
      <c r="T603" s="233"/>
      <c r="AT603" s="234" t="s">
        <v>160</v>
      </c>
      <c r="AU603" s="234" t="s">
        <v>87</v>
      </c>
      <c r="AV603" s="12" t="s">
        <v>87</v>
      </c>
      <c r="AW603" s="12" t="s">
        <v>35</v>
      </c>
      <c r="AX603" s="12" t="s">
        <v>22</v>
      </c>
      <c r="AY603" s="234" t="s">
        <v>151</v>
      </c>
    </row>
    <row r="604" spans="2:65" s="1" customFormat="1" ht="22.5" customHeight="1">
      <c r="B604" s="38"/>
      <c r="C604" s="201" t="s">
        <v>772</v>
      </c>
      <c r="D604" s="201" t="s">
        <v>153</v>
      </c>
      <c r="E604" s="202" t="s">
        <v>773</v>
      </c>
      <c r="F604" s="203" t="s">
        <v>774</v>
      </c>
      <c r="G604" s="204" t="s">
        <v>156</v>
      </c>
      <c r="H604" s="205">
        <v>197.276</v>
      </c>
      <c r="I604" s="206"/>
      <c r="J604" s="207">
        <f>ROUND(I604*H604,2)</f>
        <v>0</v>
      </c>
      <c r="K604" s="203" t="s">
        <v>157</v>
      </c>
      <c r="L604" s="43"/>
      <c r="M604" s="208" t="s">
        <v>20</v>
      </c>
      <c r="N604" s="209" t="s">
        <v>49</v>
      </c>
      <c r="O604" s="79"/>
      <c r="P604" s="210">
        <f>O604*H604</f>
        <v>0</v>
      </c>
      <c r="Q604" s="210">
        <v>0</v>
      </c>
      <c r="R604" s="210">
        <f>Q604*H604</f>
        <v>0</v>
      </c>
      <c r="S604" s="210">
        <v>0.068</v>
      </c>
      <c r="T604" s="211">
        <f>S604*H604</f>
        <v>13.414768000000002</v>
      </c>
      <c r="AR604" s="17" t="s">
        <v>260</v>
      </c>
      <c r="AT604" s="17" t="s">
        <v>153</v>
      </c>
      <c r="AU604" s="17" t="s">
        <v>87</v>
      </c>
      <c r="AY604" s="17" t="s">
        <v>151</v>
      </c>
      <c r="BE604" s="212">
        <f>IF(N604="základní",J604,0)</f>
        <v>0</v>
      </c>
      <c r="BF604" s="212">
        <f>IF(N604="snížená",J604,0)</f>
        <v>0</v>
      </c>
      <c r="BG604" s="212">
        <f>IF(N604="zákl. přenesená",J604,0)</f>
        <v>0</v>
      </c>
      <c r="BH604" s="212">
        <f>IF(N604="sníž. přenesená",J604,0)</f>
        <v>0</v>
      </c>
      <c r="BI604" s="212">
        <f>IF(N604="nulová",J604,0)</f>
        <v>0</v>
      </c>
      <c r="BJ604" s="17" t="s">
        <v>22</v>
      </c>
      <c r="BK604" s="212">
        <f>ROUND(I604*H604,2)</f>
        <v>0</v>
      </c>
      <c r="BL604" s="17" t="s">
        <v>260</v>
      </c>
      <c r="BM604" s="17" t="s">
        <v>775</v>
      </c>
    </row>
    <row r="605" spans="2:51" s="11" customFormat="1" ht="12">
      <c r="B605" s="213"/>
      <c r="C605" s="214"/>
      <c r="D605" s="215" t="s">
        <v>160</v>
      </c>
      <c r="E605" s="216" t="s">
        <v>20</v>
      </c>
      <c r="F605" s="217" t="s">
        <v>327</v>
      </c>
      <c r="G605" s="214"/>
      <c r="H605" s="216" t="s">
        <v>20</v>
      </c>
      <c r="I605" s="218"/>
      <c r="J605" s="214"/>
      <c r="K605" s="214"/>
      <c r="L605" s="219"/>
      <c r="M605" s="220"/>
      <c r="N605" s="221"/>
      <c r="O605" s="221"/>
      <c r="P605" s="221"/>
      <c r="Q605" s="221"/>
      <c r="R605" s="221"/>
      <c r="S605" s="221"/>
      <c r="T605" s="222"/>
      <c r="AT605" s="223" t="s">
        <v>160</v>
      </c>
      <c r="AU605" s="223" t="s">
        <v>87</v>
      </c>
      <c r="AV605" s="11" t="s">
        <v>22</v>
      </c>
      <c r="AW605" s="11" t="s">
        <v>35</v>
      </c>
      <c r="AX605" s="11" t="s">
        <v>78</v>
      </c>
      <c r="AY605" s="223" t="s">
        <v>151</v>
      </c>
    </row>
    <row r="606" spans="2:51" s="12" customFormat="1" ht="12">
      <c r="B606" s="224"/>
      <c r="C606" s="225"/>
      <c r="D606" s="215" t="s">
        <v>160</v>
      </c>
      <c r="E606" s="226" t="s">
        <v>20</v>
      </c>
      <c r="F606" s="227" t="s">
        <v>776</v>
      </c>
      <c r="G606" s="225"/>
      <c r="H606" s="228">
        <v>206.2764</v>
      </c>
      <c r="I606" s="229"/>
      <c r="J606" s="225"/>
      <c r="K606" s="225"/>
      <c r="L606" s="230"/>
      <c r="M606" s="231"/>
      <c r="N606" s="232"/>
      <c r="O606" s="232"/>
      <c r="P606" s="232"/>
      <c r="Q606" s="232"/>
      <c r="R606" s="232"/>
      <c r="S606" s="232"/>
      <c r="T606" s="233"/>
      <c r="AT606" s="234" t="s">
        <v>160</v>
      </c>
      <c r="AU606" s="234" t="s">
        <v>87</v>
      </c>
      <c r="AV606" s="12" t="s">
        <v>87</v>
      </c>
      <c r="AW606" s="12" t="s">
        <v>35</v>
      </c>
      <c r="AX606" s="12" t="s">
        <v>78</v>
      </c>
      <c r="AY606" s="234" t="s">
        <v>151</v>
      </c>
    </row>
    <row r="607" spans="2:51" s="12" customFormat="1" ht="12">
      <c r="B607" s="224"/>
      <c r="C607" s="225"/>
      <c r="D607" s="215" t="s">
        <v>160</v>
      </c>
      <c r="E607" s="226" t="s">
        <v>20</v>
      </c>
      <c r="F607" s="227" t="s">
        <v>502</v>
      </c>
      <c r="G607" s="225"/>
      <c r="H607" s="228">
        <v>-9</v>
      </c>
      <c r="I607" s="229"/>
      <c r="J607" s="225"/>
      <c r="K607" s="225"/>
      <c r="L607" s="230"/>
      <c r="M607" s="231"/>
      <c r="N607" s="232"/>
      <c r="O607" s="232"/>
      <c r="P607" s="232"/>
      <c r="Q607" s="232"/>
      <c r="R607" s="232"/>
      <c r="S607" s="232"/>
      <c r="T607" s="233"/>
      <c r="AT607" s="234" t="s">
        <v>160</v>
      </c>
      <c r="AU607" s="234" t="s">
        <v>87</v>
      </c>
      <c r="AV607" s="12" t="s">
        <v>87</v>
      </c>
      <c r="AW607" s="12" t="s">
        <v>35</v>
      </c>
      <c r="AX607" s="12" t="s">
        <v>78</v>
      </c>
      <c r="AY607" s="234" t="s">
        <v>151</v>
      </c>
    </row>
    <row r="608" spans="2:51" s="14" customFormat="1" ht="12">
      <c r="B608" s="246"/>
      <c r="C608" s="247"/>
      <c r="D608" s="215" t="s">
        <v>160</v>
      </c>
      <c r="E608" s="248" t="s">
        <v>20</v>
      </c>
      <c r="F608" s="249" t="s">
        <v>204</v>
      </c>
      <c r="G608" s="247"/>
      <c r="H608" s="250">
        <v>197.2764</v>
      </c>
      <c r="I608" s="251"/>
      <c r="J608" s="247"/>
      <c r="K608" s="247"/>
      <c r="L608" s="252"/>
      <c r="M608" s="253"/>
      <c r="N608" s="254"/>
      <c r="O608" s="254"/>
      <c r="P608" s="254"/>
      <c r="Q608" s="254"/>
      <c r="R608" s="254"/>
      <c r="S608" s="254"/>
      <c r="T608" s="255"/>
      <c r="AT608" s="256" t="s">
        <v>160</v>
      </c>
      <c r="AU608" s="256" t="s">
        <v>87</v>
      </c>
      <c r="AV608" s="14" t="s">
        <v>158</v>
      </c>
      <c r="AW608" s="14" t="s">
        <v>35</v>
      </c>
      <c r="AX608" s="14" t="s">
        <v>22</v>
      </c>
      <c r="AY608" s="256" t="s">
        <v>151</v>
      </c>
    </row>
    <row r="609" spans="2:65" s="1" customFormat="1" ht="16.5" customHeight="1">
      <c r="B609" s="38"/>
      <c r="C609" s="201" t="s">
        <v>777</v>
      </c>
      <c r="D609" s="201" t="s">
        <v>153</v>
      </c>
      <c r="E609" s="202" t="s">
        <v>778</v>
      </c>
      <c r="F609" s="203" t="s">
        <v>779</v>
      </c>
      <c r="G609" s="204" t="s">
        <v>156</v>
      </c>
      <c r="H609" s="205">
        <v>264.817</v>
      </c>
      <c r="I609" s="206"/>
      <c r="J609" s="207">
        <f>ROUND(I609*H609,2)</f>
        <v>0</v>
      </c>
      <c r="K609" s="203" t="s">
        <v>157</v>
      </c>
      <c r="L609" s="43"/>
      <c r="M609" s="208" t="s">
        <v>20</v>
      </c>
      <c r="N609" s="209" t="s">
        <v>49</v>
      </c>
      <c r="O609" s="79"/>
      <c r="P609" s="210">
        <f>O609*H609</f>
        <v>0</v>
      </c>
      <c r="Q609" s="210">
        <v>0</v>
      </c>
      <c r="R609" s="210">
        <f>Q609*H609</f>
        <v>0</v>
      </c>
      <c r="S609" s="210">
        <v>0</v>
      </c>
      <c r="T609" s="211">
        <f>S609*H609</f>
        <v>0</v>
      </c>
      <c r="AR609" s="17" t="s">
        <v>158</v>
      </c>
      <c r="AT609" s="17" t="s">
        <v>153</v>
      </c>
      <c r="AU609" s="17" t="s">
        <v>87</v>
      </c>
      <c r="AY609" s="17" t="s">
        <v>151</v>
      </c>
      <c r="BE609" s="212">
        <f>IF(N609="základní",J609,0)</f>
        <v>0</v>
      </c>
      <c r="BF609" s="212">
        <f>IF(N609="snížená",J609,0)</f>
        <v>0</v>
      </c>
      <c r="BG609" s="212">
        <f>IF(N609="zákl. přenesená",J609,0)</f>
        <v>0</v>
      </c>
      <c r="BH609" s="212">
        <f>IF(N609="sníž. přenesená",J609,0)</f>
        <v>0</v>
      </c>
      <c r="BI609" s="212">
        <f>IF(N609="nulová",J609,0)</f>
        <v>0</v>
      </c>
      <c r="BJ609" s="17" t="s">
        <v>22</v>
      </c>
      <c r="BK609" s="212">
        <f>ROUND(I609*H609,2)</f>
        <v>0</v>
      </c>
      <c r="BL609" s="17" t="s">
        <v>158</v>
      </c>
      <c r="BM609" s="17" t="s">
        <v>780</v>
      </c>
    </row>
    <row r="610" spans="2:51" s="11" customFormat="1" ht="12">
      <c r="B610" s="213"/>
      <c r="C610" s="214"/>
      <c r="D610" s="215" t="s">
        <v>160</v>
      </c>
      <c r="E610" s="216" t="s">
        <v>20</v>
      </c>
      <c r="F610" s="217" t="s">
        <v>167</v>
      </c>
      <c r="G610" s="214"/>
      <c r="H610" s="216" t="s">
        <v>20</v>
      </c>
      <c r="I610" s="218"/>
      <c r="J610" s="214"/>
      <c r="K610" s="214"/>
      <c r="L610" s="219"/>
      <c r="M610" s="220"/>
      <c r="N610" s="221"/>
      <c r="O610" s="221"/>
      <c r="P610" s="221"/>
      <c r="Q610" s="221"/>
      <c r="R610" s="221"/>
      <c r="S610" s="221"/>
      <c r="T610" s="222"/>
      <c r="AT610" s="223" t="s">
        <v>160</v>
      </c>
      <c r="AU610" s="223" t="s">
        <v>87</v>
      </c>
      <c r="AV610" s="11" t="s">
        <v>22</v>
      </c>
      <c r="AW610" s="11" t="s">
        <v>35</v>
      </c>
      <c r="AX610" s="11" t="s">
        <v>78</v>
      </c>
      <c r="AY610" s="223" t="s">
        <v>151</v>
      </c>
    </row>
    <row r="611" spans="2:51" s="11" customFormat="1" ht="12">
      <c r="B611" s="213"/>
      <c r="C611" s="214"/>
      <c r="D611" s="215" t="s">
        <v>160</v>
      </c>
      <c r="E611" s="216" t="s">
        <v>20</v>
      </c>
      <c r="F611" s="217" t="s">
        <v>781</v>
      </c>
      <c r="G611" s="214"/>
      <c r="H611" s="216" t="s">
        <v>20</v>
      </c>
      <c r="I611" s="218"/>
      <c r="J611" s="214"/>
      <c r="K611" s="214"/>
      <c r="L611" s="219"/>
      <c r="M611" s="220"/>
      <c r="N611" s="221"/>
      <c r="O611" s="221"/>
      <c r="P611" s="221"/>
      <c r="Q611" s="221"/>
      <c r="R611" s="221"/>
      <c r="S611" s="221"/>
      <c r="T611" s="222"/>
      <c r="AT611" s="223" t="s">
        <v>160</v>
      </c>
      <c r="AU611" s="223" t="s">
        <v>87</v>
      </c>
      <c r="AV611" s="11" t="s">
        <v>22</v>
      </c>
      <c r="AW611" s="11" t="s">
        <v>35</v>
      </c>
      <c r="AX611" s="11" t="s">
        <v>78</v>
      </c>
      <c r="AY611" s="223" t="s">
        <v>151</v>
      </c>
    </row>
    <row r="612" spans="2:51" s="12" customFormat="1" ht="12">
      <c r="B612" s="224"/>
      <c r="C612" s="225"/>
      <c r="D612" s="215" t="s">
        <v>160</v>
      </c>
      <c r="E612" s="226" t="s">
        <v>20</v>
      </c>
      <c r="F612" s="227" t="s">
        <v>169</v>
      </c>
      <c r="G612" s="225"/>
      <c r="H612" s="228">
        <v>59.772</v>
      </c>
      <c r="I612" s="229"/>
      <c r="J612" s="225"/>
      <c r="K612" s="225"/>
      <c r="L612" s="230"/>
      <c r="M612" s="231"/>
      <c r="N612" s="232"/>
      <c r="O612" s="232"/>
      <c r="P612" s="232"/>
      <c r="Q612" s="232"/>
      <c r="R612" s="232"/>
      <c r="S612" s="232"/>
      <c r="T612" s="233"/>
      <c r="AT612" s="234" t="s">
        <v>160</v>
      </c>
      <c r="AU612" s="234" t="s">
        <v>87</v>
      </c>
      <c r="AV612" s="12" t="s">
        <v>87</v>
      </c>
      <c r="AW612" s="12" t="s">
        <v>35</v>
      </c>
      <c r="AX612" s="12" t="s">
        <v>78</v>
      </c>
      <c r="AY612" s="234" t="s">
        <v>151</v>
      </c>
    </row>
    <row r="613" spans="2:51" s="12" customFormat="1" ht="12">
      <c r="B613" s="224"/>
      <c r="C613" s="225"/>
      <c r="D613" s="215" t="s">
        <v>160</v>
      </c>
      <c r="E613" s="226" t="s">
        <v>20</v>
      </c>
      <c r="F613" s="227" t="s">
        <v>170</v>
      </c>
      <c r="G613" s="225"/>
      <c r="H613" s="228">
        <v>24.55675</v>
      </c>
      <c r="I613" s="229"/>
      <c r="J613" s="225"/>
      <c r="K613" s="225"/>
      <c r="L613" s="230"/>
      <c r="M613" s="231"/>
      <c r="N613" s="232"/>
      <c r="O613" s="232"/>
      <c r="P613" s="232"/>
      <c r="Q613" s="232"/>
      <c r="R613" s="232"/>
      <c r="S613" s="232"/>
      <c r="T613" s="233"/>
      <c r="AT613" s="234" t="s">
        <v>160</v>
      </c>
      <c r="AU613" s="234" t="s">
        <v>87</v>
      </c>
      <c r="AV613" s="12" t="s">
        <v>87</v>
      </c>
      <c r="AW613" s="12" t="s">
        <v>35</v>
      </c>
      <c r="AX613" s="12" t="s">
        <v>78</v>
      </c>
      <c r="AY613" s="234" t="s">
        <v>151</v>
      </c>
    </row>
    <row r="614" spans="2:51" s="12" customFormat="1" ht="12">
      <c r="B614" s="224"/>
      <c r="C614" s="225"/>
      <c r="D614" s="215" t="s">
        <v>160</v>
      </c>
      <c r="E614" s="226" t="s">
        <v>20</v>
      </c>
      <c r="F614" s="227" t="s">
        <v>171</v>
      </c>
      <c r="G614" s="225"/>
      <c r="H614" s="228">
        <v>53.244</v>
      </c>
      <c r="I614" s="229"/>
      <c r="J614" s="225"/>
      <c r="K614" s="225"/>
      <c r="L614" s="230"/>
      <c r="M614" s="231"/>
      <c r="N614" s="232"/>
      <c r="O614" s="232"/>
      <c r="P614" s="232"/>
      <c r="Q614" s="232"/>
      <c r="R614" s="232"/>
      <c r="S614" s="232"/>
      <c r="T614" s="233"/>
      <c r="AT614" s="234" t="s">
        <v>160</v>
      </c>
      <c r="AU614" s="234" t="s">
        <v>87</v>
      </c>
      <c r="AV614" s="12" t="s">
        <v>87</v>
      </c>
      <c r="AW614" s="12" t="s">
        <v>35</v>
      </c>
      <c r="AX614" s="12" t="s">
        <v>78</v>
      </c>
      <c r="AY614" s="234" t="s">
        <v>151</v>
      </c>
    </row>
    <row r="615" spans="2:51" s="12" customFormat="1" ht="12">
      <c r="B615" s="224"/>
      <c r="C615" s="225"/>
      <c r="D615" s="215" t="s">
        <v>160</v>
      </c>
      <c r="E615" s="226" t="s">
        <v>20</v>
      </c>
      <c r="F615" s="227" t="s">
        <v>172</v>
      </c>
      <c r="G615" s="225"/>
      <c r="H615" s="228">
        <v>14.118</v>
      </c>
      <c r="I615" s="229"/>
      <c r="J615" s="225"/>
      <c r="K615" s="225"/>
      <c r="L615" s="230"/>
      <c r="M615" s="231"/>
      <c r="N615" s="232"/>
      <c r="O615" s="232"/>
      <c r="P615" s="232"/>
      <c r="Q615" s="232"/>
      <c r="R615" s="232"/>
      <c r="S615" s="232"/>
      <c r="T615" s="233"/>
      <c r="AT615" s="234" t="s">
        <v>160</v>
      </c>
      <c r="AU615" s="234" t="s">
        <v>87</v>
      </c>
      <c r="AV615" s="12" t="s">
        <v>87</v>
      </c>
      <c r="AW615" s="12" t="s">
        <v>35</v>
      </c>
      <c r="AX615" s="12" t="s">
        <v>78</v>
      </c>
      <c r="AY615" s="234" t="s">
        <v>151</v>
      </c>
    </row>
    <row r="616" spans="2:51" s="12" customFormat="1" ht="12">
      <c r="B616" s="224"/>
      <c r="C616" s="225"/>
      <c r="D616" s="215" t="s">
        <v>160</v>
      </c>
      <c r="E616" s="226" t="s">
        <v>20</v>
      </c>
      <c r="F616" s="227" t="s">
        <v>173</v>
      </c>
      <c r="G616" s="225"/>
      <c r="H616" s="228">
        <v>21.4335</v>
      </c>
      <c r="I616" s="229"/>
      <c r="J616" s="225"/>
      <c r="K616" s="225"/>
      <c r="L616" s="230"/>
      <c r="M616" s="231"/>
      <c r="N616" s="232"/>
      <c r="O616" s="232"/>
      <c r="P616" s="232"/>
      <c r="Q616" s="232"/>
      <c r="R616" s="232"/>
      <c r="S616" s="232"/>
      <c r="T616" s="233"/>
      <c r="AT616" s="234" t="s">
        <v>160</v>
      </c>
      <c r="AU616" s="234" t="s">
        <v>87</v>
      </c>
      <c r="AV616" s="12" t="s">
        <v>87</v>
      </c>
      <c r="AW616" s="12" t="s">
        <v>35</v>
      </c>
      <c r="AX616" s="12" t="s">
        <v>78</v>
      </c>
      <c r="AY616" s="234" t="s">
        <v>151</v>
      </c>
    </row>
    <row r="617" spans="2:51" s="12" customFormat="1" ht="12">
      <c r="B617" s="224"/>
      <c r="C617" s="225"/>
      <c r="D617" s="215" t="s">
        <v>160</v>
      </c>
      <c r="E617" s="226" t="s">
        <v>20</v>
      </c>
      <c r="F617" s="227" t="s">
        <v>174</v>
      </c>
      <c r="G617" s="225"/>
      <c r="H617" s="228">
        <v>6.2</v>
      </c>
      <c r="I617" s="229"/>
      <c r="J617" s="225"/>
      <c r="K617" s="225"/>
      <c r="L617" s="230"/>
      <c r="M617" s="231"/>
      <c r="N617" s="232"/>
      <c r="O617" s="232"/>
      <c r="P617" s="232"/>
      <c r="Q617" s="232"/>
      <c r="R617" s="232"/>
      <c r="S617" s="232"/>
      <c r="T617" s="233"/>
      <c r="AT617" s="234" t="s">
        <v>160</v>
      </c>
      <c r="AU617" s="234" t="s">
        <v>87</v>
      </c>
      <c r="AV617" s="12" t="s">
        <v>87</v>
      </c>
      <c r="AW617" s="12" t="s">
        <v>35</v>
      </c>
      <c r="AX617" s="12" t="s">
        <v>78</v>
      </c>
      <c r="AY617" s="234" t="s">
        <v>151</v>
      </c>
    </row>
    <row r="618" spans="2:51" s="12" customFormat="1" ht="12">
      <c r="B618" s="224"/>
      <c r="C618" s="225"/>
      <c r="D618" s="215" t="s">
        <v>160</v>
      </c>
      <c r="E618" s="226" t="s">
        <v>20</v>
      </c>
      <c r="F618" s="227" t="s">
        <v>175</v>
      </c>
      <c r="G618" s="225"/>
      <c r="H618" s="228">
        <v>4.4291</v>
      </c>
      <c r="I618" s="229"/>
      <c r="J618" s="225"/>
      <c r="K618" s="225"/>
      <c r="L618" s="230"/>
      <c r="M618" s="231"/>
      <c r="N618" s="232"/>
      <c r="O618" s="232"/>
      <c r="P618" s="232"/>
      <c r="Q618" s="232"/>
      <c r="R618" s="232"/>
      <c r="S618" s="232"/>
      <c r="T618" s="233"/>
      <c r="AT618" s="234" t="s">
        <v>160</v>
      </c>
      <c r="AU618" s="234" t="s">
        <v>87</v>
      </c>
      <c r="AV618" s="12" t="s">
        <v>87</v>
      </c>
      <c r="AW618" s="12" t="s">
        <v>35</v>
      </c>
      <c r="AX618" s="12" t="s">
        <v>78</v>
      </c>
      <c r="AY618" s="234" t="s">
        <v>151</v>
      </c>
    </row>
    <row r="619" spans="2:51" s="12" customFormat="1" ht="12">
      <c r="B619" s="224"/>
      <c r="C619" s="225"/>
      <c r="D619" s="215" t="s">
        <v>160</v>
      </c>
      <c r="E619" s="226" t="s">
        <v>20</v>
      </c>
      <c r="F619" s="227" t="s">
        <v>176</v>
      </c>
      <c r="G619" s="225"/>
      <c r="H619" s="228">
        <v>7.385</v>
      </c>
      <c r="I619" s="229"/>
      <c r="J619" s="225"/>
      <c r="K619" s="225"/>
      <c r="L619" s="230"/>
      <c r="M619" s="231"/>
      <c r="N619" s="232"/>
      <c r="O619" s="232"/>
      <c r="P619" s="232"/>
      <c r="Q619" s="232"/>
      <c r="R619" s="232"/>
      <c r="S619" s="232"/>
      <c r="T619" s="233"/>
      <c r="AT619" s="234" t="s">
        <v>160</v>
      </c>
      <c r="AU619" s="234" t="s">
        <v>87</v>
      </c>
      <c r="AV619" s="12" t="s">
        <v>87</v>
      </c>
      <c r="AW619" s="12" t="s">
        <v>35</v>
      </c>
      <c r="AX619" s="12" t="s">
        <v>78</v>
      </c>
      <c r="AY619" s="234" t="s">
        <v>151</v>
      </c>
    </row>
    <row r="620" spans="2:51" s="12" customFormat="1" ht="12">
      <c r="B620" s="224"/>
      <c r="C620" s="225"/>
      <c r="D620" s="215" t="s">
        <v>160</v>
      </c>
      <c r="E620" s="226" t="s">
        <v>20</v>
      </c>
      <c r="F620" s="227" t="s">
        <v>177</v>
      </c>
      <c r="G620" s="225"/>
      <c r="H620" s="228">
        <v>17.4105</v>
      </c>
      <c r="I620" s="229"/>
      <c r="J620" s="225"/>
      <c r="K620" s="225"/>
      <c r="L620" s="230"/>
      <c r="M620" s="231"/>
      <c r="N620" s="232"/>
      <c r="O620" s="232"/>
      <c r="P620" s="232"/>
      <c r="Q620" s="232"/>
      <c r="R620" s="232"/>
      <c r="S620" s="232"/>
      <c r="T620" s="233"/>
      <c r="AT620" s="234" t="s">
        <v>160</v>
      </c>
      <c r="AU620" s="234" t="s">
        <v>87</v>
      </c>
      <c r="AV620" s="12" t="s">
        <v>87</v>
      </c>
      <c r="AW620" s="12" t="s">
        <v>35</v>
      </c>
      <c r="AX620" s="12" t="s">
        <v>78</v>
      </c>
      <c r="AY620" s="234" t="s">
        <v>151</v>
      </c>
    </row>
    <row r="621" spans="2:51" s="12" customFormat="1" ht="12">
      <c r="B621" s="224"/>
      <c r="C621" s="225"/>
      <c r="D621" s="215" t="s">
        <v>160</v>
      </c>
      <c r="E621" s="226" t="s">
        <v>20</v>
      </c>
      <c r="F621" s="227" t="s">
        <v>178</v>
      </c>
      <c r="G621" s="225"/>
      <c r="H621" s="228">
        <v>6.122</v>
      </c>
      <c r="I621" s="229"/>
      <c r="J621" s="225"/>
      <c r="K621" s="225"/>
      <c r="L621" s="230"/>
      <c r="M621" s="231"/>
      <c r="N621" s="232"/>
      <c r="O621" s="232"/>
      <c r="P621" s="232"/>
      <c r="Q621" s="232"/>
      <c r="R621" s="232"/>
      <c r="S621" s="232"/>
      <c r="T621" s="233"/>
      <c r="AT621" s="234" t="s">
        <v>160</v>
      </c>
      <c r="AU621" s="234" t="s">
        <v>87</v>
      </c>
      <c r="AV621" s="12" t="s">
        <v>87</v>
      </c>
      <c r="AW621" s="12" t="s">
        <v>35</v>
      </c>
      <c r="AX621" s="12" t="s">
        <v>78</v>
      </c>
      <c r="AY621" s="234" t="s">
        <v>151</v>
      </c>
    </row>
    <row r="622" spans="2:51" s="12" customFormat="1" ht="12">
      <c r="B622" s="224"/>
      <c r="C622" s="225"/>
      <c r="D622" s="215" t="s">
        <v>160</v>
      </c>
      <c r="E622" s="226" t="s">
        <v>20</v>
      </c>
      <c r="F622" s="227" t="s">
        <v>179</v>
      </c>
      <c r="G622" s="225"/>
      <c r="H622" s="228">
        <v>50.1466</v>
      </c>
      <c r="I622" s="229"/>
      <c r="J622" s="225"/>
      <c r="K622" s="225"/>
      <c r="L622" s="230"/>
      <c r="M622" s="231"/>
      <c r="N622" s="232"/>
      <c r="O622" s="232"/>
      <c r="P622" s="232"/>
      <c r="Q622" s="232"/>
      <c r="R622" s="232"/>
      <c r="S622" s="232"/>
      <c r="T622" s="233"/>
      <c r="AT622" s="234" t="s">
        <v>160</v>
      </c>
      <c r="AU622" s="234" t="s">
        <v>87</v>
      </c>
      <c r="AV622" s="12" t="s">
        <v>87</v>
      </c>
      <c r="AW622" s="12" t="s">
        <v>35</v>
      </c>
      <c r="AX622" s="12" t="s">
        <v>78</v>
      </c>
      <c r="AY622" s="234" t="s">
        <v>151</v>
      </c>
    </row>
    <row r="623" spans="2:51" s="13" customFormat="1" ht="12">
      <c r="B623" s="235"/>
      <c r="C623" s="236"/>
      <c r="D623" s="215" t="s">
        <v>160</v>
      </c>
      <c r="E623" s="237" t="s">
        <v>20</v>
      </c>
      <c r="F623" s="238" t="s">
        <v>180</v>
      </c>
      <c r="G623" s="236"/>
      <c r="H623" s="239">
        <v>264.81745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AT623" s="245" t="s">
        <v>160</v>
      </c>
      <c r="AU623" s="245" t="s">
        <v>87</v>
      </c>
      <c r="AV623" s="13" t="s">
        <v>181</v>
      </c>
      <c r="AW623" s="13" t="s">
        <v>35</v>
      </c>
      <c r="AX623" s="13" t="s">
        <v>22</v>
      </c>
      <c r="AY623" s="245" t="s">
        <v>151</v>
      </c>
    </row>
    <row r="624" spans="2:65" s="1" customFormat="1" ht="16.5" customHeight="1">
      <c r="B624" s="38"/>
      <c r="C624" s="201" t="s">
        <v>782</v>
      </c>
      <c r="D624" s="201" t="s">
        <v>153</v>
      </c>
      <c r="E624" s="202" t="s">
        <v>783</v>
      </c>
      <c r="F624" s="203" t="s">
        <v>784</v>
      </c>
      <c r="G624" s="204" t="s">
        <v>156</v>
      </c>
      <c r="H624" s="205">
        <v>260.95</v>
      </c>
      <c r="I624" s="206"/>
      <c r="J624" s="207">
        <f>ROUND(I624*H624,2)</f>
        <v>0</v>
      </c>
      <c r="K624" s="203" t="s">
        <v>157</v>
      </c>
      <c r="L624" s="43"/>
      <c r="M624" s="208" t="s">
        <v>20</v>
      </c>
      <c r="N624" s="209" t="s">
        <v>49</v>
      </c>
      <c r="O624" s="79"/>
      <c r="P624" s="210">
        <f>O624*H624</f>
        <v>0</v>
      </c>
      <c r="Q624" s="210">
        <v>0</v>
      </c>
      <c r="R624" s="210">
        <f>Q624*H624</f>
        <v>0</v>
      </c>
      <c r="S624" s="210">
        <v>0.05</v>
      </c>
      <c r="T624" s="211">
        <f>S624*H624</f>
        <v>13.0475</v>
      </c>
      <c r="AR624" s="17" t="s">
        <v>158</v>
      </c>
      <c r="AT624" s="17" t="s">
        <v>153</v>
      </c>
      <c r="AU624" s="17" t="s">
        <v>87</v>
      </c>
      <c r="AY624" s="17" t="s">
        <v>151</v>
      </c>
      <c r="BE624" s="212">
        <f>IF(N624="základní",J624,0)</f>
        <v>0</v>
      </c>
      <c r="BF624" s="212">
        <f>IF(N624="snížená",J624,0)</f>
        <v>0</v>
      </c>
      <c r="BG624" s="212">
        <f>IF(N624="zákl. přenesená",J624,0)</f>
        <v>0</v>
      </c>
      <c r="BH624" s="212">
        <f>IF(N624="sníž. přenesená",J624,0)</f>
        <v>0</v>
      </c>
      <c r="BI624" s="212">
        <f>IF(N624="nulová",J624,0)</f>
        <v>0</v>
      </c>
      <c r="BJ624" s="17" t="s">
        <v>22</v>
      </c>
      <c r="BK624" s="212">
        <f>ROUND(I624*H624,2)</f>
        <v>0</v>
      </c>
      <c r="BL624" s="17" t="s">
        <v>158</v>
      </c>
      <c r="BM624" s="17" t="s">
        <v>785</v>
      </c>
    </row>
    <row r="625" spans="2:51" s="11" customFormat="1" ht="12">
      <c r="B625" s="213"/>
      <c r="C625" s="214"/>
      <c r="D625" s="215" t="s">
        <v>160</v>
      </c>
      <c r="E625" s="216" t="s">
        <v>20</v>
      </c>
      <c r="F625" s="217" t="s">
        <v>327</v>
      </c>
      <c r="G625" s="214"/>
      <c r="H625" s="216" t="s">
        <v>20</v>
      </c>
      <c r="I625" s="218"/>
      <c r="J625" s="214"/>
      <c r="K625" s="214"/>
      <c r="L625" s="219"/>
      <c r="M625" s="220"/>
      <c r="N625" s="221"/>
      <c r="O625" s="221"/>
      <c r="P625" s="221"/>
      <c r="Q625" s="221"/>
      <c r="R625" s="221"/>
      <c r="S625" s="221"/>
      <c r="T625" s="222"/>
      <c r="AT625" s="223" t="s">
        <v>160</v>
      </c>
      <c r="AU625" s="223" t="s">
        <v>87</v>
      </c>
      <c r="AV625" s="11" t="s">
        <v>22</v>
      </c>
      <c r="AW625" s="11" t="s">
        <v>35</v>
      </c>
      <c r="AX625" s="11" t="s">
        <v>78</v>
      </c>
      <c r="AY625" s="223" t="s">
        <v>151</v>
      </c>
    </row>
    <row r="626" spans="2:51" s="12" customFormat="1" ht="12">
      <c r="B626" s="224"/>
      <c r="C626" s="225"/>
      <c r="D626" s="215" t="s">
        <v>160</v>
      </c>
      <c r="E626" s="226" t="s">
        <v>20</v>
      </c>
      <c r="F626" s="227" t="s">
        <v>786</v>
      </c>
      <c r="G626" s="225"/>
      <c r="H626" s="228">
        <v>278.28955</v>
      </c>
      <c r="I626" s="229"/>
      <c r="J626" s="225"/>
      <c r="K626" s="225"/>
      <c r="L626" s="230"/>
      <c r="M626" s="231"/>
      <c r="N626" s="232"/>
      <c r="O626" s="232"/>
      <c r="P626" s="232"/>
      <c r="Q626" s="232"/>
      <c r="R626" s="232"/>
      <c r="S626" s="232"/>
      <c r="T626" s="233"/>
      <c r="AT626" s="234" t="s">
        <v>160</v>
      </c>
      <c r="AU626" s="234" t="s">
        <v>87</v>
      </c>
      <c r="AV626" s="12" t="s">
        <v>87</v>
      </c>
      <c r="AW626" s="12" t="s">
        <v>35</v>
      </c>
      <c r="AX626" s="12" t="s">
        <v>78</v>
      </c>
      <c r="AY626" s="234" t="s">
        <v>151</v>
      </c>
    </row>
    <row r="627" spans="2:51" s="12" customFormat="1" ht="12">
      <c r="B627" s="224"/>
      <c r="C627" s="225"/>
      <c r="D627" s="215" t="s">
        <v>160</v>
      </c>
      <c r="E627" s="226" t="s">
        <v>20</v>
      </c>
      <c r="F627" s="227" t="s">
        <v>787</v>
      </c>
      <c r="G627" s="225"/>
      <c r="H627" s="228">
        <v>16.79</v>
      </c>
      <c r="I627" s="229"/>
      <c r="J627" s="225"/>
      <c r="K627" s="225"/>
      <c r="L627" s="230"/>
      <c r="M627" s="231"/>
      <c r="N627" s="232"/>
      <c r="O627" s="232"/>
      <c r="P627" s="232"/>
      <c r="Q627" s="232"/>
      <c r="R627" s="232"/>
      <c r="S627" s="232"/>
      <c r="T627" s="233"/>
      <c r="AT627" s="234" t="s">
        <v>160</v>
      </c>
      <c r="AU627" s="234" t="s">
        <v>87</v>
      </c>
      <c r="AV627" s="12" t="s">
        <v>87</v>
      </c>
      <c r="AW627" s="12" t="s">
        <v>35</v>
      </c>
      <c r="AX627" s="12" t="s">
        <v>78</v>
      </c>
      <c r="AY627" s="234" t="s">
        <v>151</v>
      </c>
    </row>
    <row r="628" spans="2:51" s="11" customFormat="1" ht="12">
      <c r="B628" s="213"/>
      <c r="C628" s="214"/>
      <c r="D628" s="215" t="s">
        <v>160</v>
      </c>
      <c r="E628" s="216" t="s">
        <v>20</v>
      </c>
      <c r="F628" s="217" t="s">
        <v>788</v>
      </c>
      <c r="G628" s="214"/>
      <c r="H628" s="216" t="s">
        <v>20</v>
      </c>
      <c r="I628" s="218"/>
      <c r="J628" s="214"/>
      <c r="K628" s="214"/>
      <c r="L628" s="219"/>
      <c r="M628" s="220"/>
      <c r="N628" s="221"/>
      <c r="O628" s="221"/>
      <c r="P628" s="221"/>
      <c r="Q628" s="221"/>
      <c r="R628" s="221"/>
      <c r="S628" s="221"/>
      <c r="T628" s="222"/>
      <c r="AT628" s="223" t="s">
        <v>160</v>
      </c>
      <c r="AU628" s="223" t="s">
        <v>87</v>
      </c>
      <c r="AV628" s="11" t="s">
        <v>22</v>
      </c>
      <c r="AW628" s="11" t="s">
        <v>35</v>
      </c>
      <c r="AX628" s="11" t="s">
        <v>78</v>
      </c>
      <c r="AY628" s="223" t="s">
        <v>151</v>
      </c>
    </row>
    <row r="629" spans="2:51" s="12" customFormat="1" ht="12">
      <c r="B629" s="224"/>
      <c r="C629" s="225"/>
      <c r="D629" s="215" t="s">
        <v>160</v>
      </c>
      <c r="E629" s="226" t="s">
        <v>20</v>
      </c>
      <c r="F629" s="227" t="s">
        <v>789</v>
      </c>
      <c r="G629" s="225"/>
      <c r="H629" s="228">
        <v>-30.1025</v>
      </c>
      <c r="I629" s="229"/>
      <c r="J629" s="225"/>
      <c r="K629" s="225"/>
      <c r="L629" s="230"/>
      <c r="M629" s="231"/>
      <c r="N629" s="232"/>
      <c r="O629" s="232"/>
      <c r="P629" s="232"/>
      <c r="Q629" s="232"/>
      <c r="R629" s="232"/>
      <c r="S629" s="232"/>
      <c r="T629" s="233"/>
      <c r="AT629" s="234" t="s">
        <v>160</v>
      </c>
      <c r="AU629" s="234" t="s">
        <v>87</v>
      </c>
      <c r="AV629" s="12" t="s">
        <v>87</v>
      </c>
      <c r="AW629" s="12" t="s">
        <v>35</v>
      </c>
      <c r="AX629" s="12" t="s">
        <v>78</v>
      </c>
      <c r="AY629" s="234" t="s">
        <v>151</v>
      </c>
    </row>
    <row r="630" spans="2:51" s="12" customFormat="1" ht="12">
      <c r="B630" s="224"/>
      <c r="C630" s="225"/>
      <c r="D630" s="215" t="s">
        <v>160</v>
      </c>
      <c r="E630" s="226" t="s">
        <v>20</v>
      </c>
      <c r="F630" s="227" t="s">
        <v>790</v>
      </c>
      <c r="G630" s="225"/>
      <c r="H630" s="228">
        <v>-4.02705</v>
      </c>
      <c r="I630" s="229"/>
      <c r="J630" s="225"/>
      <c r="K630" s="225"/>
      <c r="L630" s="230"/>
      <c r="M630" s="231"/>
      <c r="N630" s="232"/>
      <c r="O630" s="232"/>
      <c r="P630" s="232"/>
      <c r="Q630" s="232"/>
      <c r="R630" s="232"/>
      <c r="S630" s="232"/>
      <c r="T630" s="233"/>
      <c r="AT630" s="234" t="s">
        <v>160</v>
      </c>
      <c r="AU630" s="234" t="s">
        <v>87</v>
      </c>
      <c r="AV630" s="12" t="s">
        <v>87</v>
      </c>
      <c r="AW630" s="12" t="s">
        <v>35</v>
      </c>
      <c r="AX630" s="12" t="s">
        <v>78</v>
      </c>
      <c r="AY630" s="234" t="s">
        <v>151</v>
      </c>
    </row>
    <row r="631" spans="2:51" s="14" customFormat="1" ht="12">
      <c r="B631" s="246"/>
      <c r="C631" s="247"/>
      <c r="D631" s="215" t="s">
        <v>160</v>
      </c>
      <c r="E631" s="248" t="s">
        <v>20</v>
      </c>
      <c r="F631" s="249" t="s">
        <v>204</v>
      </c>
      <c r="G631" s="247"/>
      <c r="H631" s="250">
        <v>260.95</v>
      </c>
      <c r="I631" s="251"/>
      <c r="J631" s="247"/>
      <c r="K631" s="247"/>
      <c r="L631" s="252"/>
      <c r="M631" s="253"/>
      <c r="N631" s="254"/>
      <c r="O631" s="254"/>
      <c r="P631" s="254"/>
      <c r="Q631" s="254"/>
      <c r="R631" s="254"/>
      <c r="S631" s="254"/>
      <c r="T631" s="255"/>
      <c r="AT631" s="256" t="s">
        <v>160</v>
      </c>
      <c r="AU631" s="256" t="s">
        <v>87</v>
      </c>
      <c r="AV631" s="14" t="s">
        <v>158</v>
      </c>
      <c r="AW631" s="14" t="s">
        <v>35</v>
      </c>
      <c r="AX631" s="14" t="s">
        <v>22</v>
      </c>
      <c r="AY631" s="256" t="s">
        <v>151</v>
      </c>
    </row>
    <row r="632" spans="2:65" s="1" customFormat="1" ht="22.5" customHeight="1">
      <c r="B632" s="38"/>
      <c r="C632" s="201" t="s">
        <v>791</v>
      </c>
      <c r="D632" s="201" t="s">
        <v>153</v>
      </c>
      <c r="E632" s="202" t="s">
        <v>792</v>
      </c>
      <c r="F632" s="203" t="s">
        <v>793</v>
      </c>
      <c r="G632" s="204" t="s">
        <v>156</v>
      </c>
      <c r="H632" s="205">
        <v>569.229</v>
      </c>
      <c r="I632" s="206"/>
      <c r="J632" s="207">
        <f>ROUND(I632*H632,2)</f>
        <v>0</v>
      </c>
      <c r="K632" s="203" t="s">
        <v>157</v>
      </c>
      <c r="L632" s="43"/>
      <c r="M632" s="208" t="s">
        <v>20</v>
      </c>
      <c r="N632" s="209" t="s">
        <v>49</v>
      </c>
      <c r="O632" s="79"/>
      <c r="P632" s="210">
        <f>O632*H632</f>
        <v>0</v>
      </c>
      <c r="Q632" s="210">
        <v>0</v>
      </c>
      <c r="R632" s="210">
        <f>Q632*H632</f>
        <v>0</v>
      </c>
      <c r="S632" s="210">
        <v>0.046</v>
      </c>
      <c r="T632" s="211">
        <f>S632*H632</f>
        <v>26.184534000000003</v>
      </c>
      <c r="AR632" s="17" t="s">
        <v>158</v>
      </c>
      <c r="AT632" s="17" t="s">
        <v>153</v>
      </c>
      <c r="AU632" s="17" t="s">
        <v>87</v>
      </c>
      <c r="AY632" s="17" t="s">
        <v>151</v>
      </c>
      <c r="BE632" s="212">
        <f>IF(N632="základní",J632,0)</f>
        <v>0</v>
      </c>
      <c r="BF632" s="212">
        <f>IF(N632="snížená",J632,0)</f>
        <v>0</v>
      </c>
      <c r="BG632" s="212">
        <f>IF(N632="zákl. přenesená",J632,0)</f>
        <v>0</v>
      </c>
      <c r="BH632" s="212">
        <f>IF(N632="sníž. přenesená",J632,0)</f>
        <v>0</v>
      </c>
      <c r="BI632" s="212">
        <f>IF(N632="nulová",J632,0)</f>
        <v>0</v>
      </c>
      <c r="BJ632" s="17" t="s">
        <v>22</v>
      </c>
      <c r="BK632" s="212">
        <f>ROUND(I632*H632,2)</f>
        <v>0</v>
      </c>
      <c r="BL632" s="17" t="s">
        <v>158</v>
      </c>
      <c r="BM632" s="17" t="s">
        <v>794</v>
      </c>
    </row>
    <row r="633" spans="2:51" s="11" customFormat="1" ht="12">
      <c r="B633" s="213"/>
      <c r="C633" s="214"/>
      <c r="D633" s="215" t="s">
        <v>160</v>
      </c>
      <c r="E633" s="216" t="s">
        <v>20</v>
      </c>
      <c r="F633" s="217" t="s">
        <v>486</v>
      </c>
      <c r="G633" s="214"/>
      <c r="H633" s="216" t="s">
        <v>20</v>
      </c>
      <c r="I633" s="218"/>
      <c r="J633" s="214"/>
      <c r="K633" s="214"/>
      <c r="L633" s="219"/>
      <c r="M633" s="220"/>
      <c r="N633" s="221"/>
      <c r="O633" s="221"/>
      <c r="P633" s="221"/>
      <c r="Q633" s="221"/>
      <c r="R633" s="221"/>
      <c r="S633" s="221"/>
      <c r="T633" s="222"/>
      <c r="AT633" s="223" t="s">
        <v>160</v>
      </c>
      <c r="AU633" s="223" t="s">
        <v>87</v>
      </c>
      <c r="AV633" s="11" t="s">
        <v>22</v>
      </c>
      <c r="AW633" s="11" t="s">
        <v>35</v>
      </c>
      <c r="AX633" s="11" t="s">
        <v>78</v>
      </c>
      <c r="AY633" s="223" t="s">
        <v>151</v>
      </c>
    </row>
    <row r="634" spans="2:51" s="12" customFormat="1" ht="12">
      <c r="B634" s="224"/>
      <c r="C634" s="225"/>
      <c r="D634" s="215" t="s">
        <v>160</v>
      </c>
      <c r="E634" s="226" t="s">
        <v>20</v>
      </c>
      <c r="F634" s="227" t="s">
        <v>487</v>
      </c>
      <c r="G634" s="225"/>
      <c r="H634" s="228">
        <v>108.885</v>
      </c>
      <c r="I634" s="229"/>
      <c r="J634" s="225"/>
      <c r="K634" s="225"/>
      <c r="L634" s="230"/>
      <c r="M634" s="231"/>
      <c r="N634" s="232"/>
      <c r="O634" s="232"/>
      <c r="P634" s="232"/>
      <c r="Q634" s="232"/>
      <c r="R634" s="232"/>
      <c r="S634" s="232"/>
      <c r="T634" s="233"/>
      <c r="AT634" s="234" t="s">
        <v>160</v>
      </c>
      <c r="AU634" s="234" t="s">
        <v>87</v>
      </c>
      <c r="AV634" s="12" t="s">
        <v>87</v>
      </c>
      <c r="AW634" s="12" t="s">
        <v>35</v>
      </c>
      <c r="AX634" s="12" t="s">
        <v>78</v>
      </c>
      <c r="AY634" s="234" t="s">
        <v>151</v>
      </c>
    </row>
    <row r="635" spans="2:51" s="12" customFormat="1" ht="12">
      <c r="B635" s="224"/>
      <c r="C635" s="225"/>
      <c r="D635" s="215" t="s">
        <v>160</v>
      </c>
      <c r="E635" s="226" t="s">
        <v>20</v>
      </c>
      <c r="F635" s="227" t="s">
        <v>488</v>
      </c>
      <c r="G635" s="225"/>
      <c r="H635" s="228">
        <v>-10.41</v>
      </c>
      <c r="I635" s="229"/>
      <c r="J635" s="225"/>
      <c r="K635" s="225"/>
      <c r="L635" s="230"/>
      <c r="M635" s="231"/>
      <c r="N635" s="232"/>
      <c r="O635" s="232"/>
      <c r="P635" s="232"/>
      <c r="Q635" s="232"/>
      <c r="R635" s="232"/>
      <c r="S635" s="232"/>
      <c r="T635" s="233"/>
      <c r="AT635" s="234" t="s">
        <v>160</v>
      </c>
      <c r="AU635" s="234" t="s">
        <v>87</v>
      </c>
      <c r="AV635" s="12" t="s">
        <v>87</v>
      </c>
      <c r="AW635" s="12" t="s">
        <v>35</v>
      </c>
      <c r="AX635" s="12" t="s">
        <v>78</v>
      </c>
      <c r="AY635" s="234" t="s">
        <v>151</v>
      </c>
    </row>
    <row r="636" spans="2:51" s="12" customFormat="1" ht="12">
      <c r="B636" s="224"/>
      <c r="C636" s="225"/>
      <c r="D636" s="215" t="s">
        <v>160</v>
      </c>
      <c r="E636" s="226" t="s">
        <v>20</v>
      </c>
      <c r="F636" s="227" t="s">
        <v>489</v>
      </c>
      <c r="G636" s="225"/>
      <c r="H636" s="228">
        <v>134.0325</v>
      </c>
      <c r="I636" s="229"/>
      <c r="J636" s="225"/>
      <c r="K636" s="225"/>
      <c r="L636" s="230"/>
      <c r="M636" s="231"/>
      <c r="N636" s="232"/>
      <c r="O636" s="232"/>
      <c r="P636" s="232"/>
      <c r="Q636" s="232"/>
      <c r="R636" s="232"/>
      <c r="S636" s="232"/>
      <c r="T636" s="233"/>
      <c r="AT636" s="234" t="s">
        <v>160</v>
      </c>
      <c r="AU636" s="234" t="s">
        <v>87</v>
      </c>
      <c r="AV636" s="12" t="s">
        <v>87</v>
      </c>
      <c r="AW636" s="12" t="s">
        <v>35</v>
      </c>
      <c r="AX636" s="12" t="s">
        <v>78</v>
      </c>
      <c r="AY636" s="234" t="s">
        <v>151</v>
      </c>
    </row>
    <row r="637" spans="2:51" s="12" customFormat="1" ht="12">
      <c r="B637" s="224"/>
      <c r="C637" s="225"/>
      <c r="D637" s="215" t="s">
        <v>160</v>
      </c>
      <c r="E637" s="226" t="s">
        <v>20</v>
      </c>
      <c r="F637" s="227" t="s">
        <v>490</v>
      </c>
      <c r="G637" s="225"/>
      <c r="H637" s="228">
        <v>-15.35</v>
      </c>
      <c r="I637" s="229"/>
      <c r="J637" s="225"/>
      <c r="K637" s="225"/>
      <c r="L637" s="230"/>
      <c r="M637" s="231"/>
      <c r="N637" s="232"/>
      <c r="O637" s="232"/>
      <c r="P637" s="232"/>
      <c r="Q637" s="232"/>
      <c r="R637" s="232"/>
      <c r="S637" s="232"/>
      <c r="T637" s="233"/>
      <c r="AT637" s="234" t="s">
        <v>160</v>
      </c>
      <c r="AU637" s="234" t="s">
        <v>87</v>
      </c>
      <c r="AV637" s="12" t="s">
        <v>87</v>
      </c>
      <c r="AW637" s="12" t="s">
        <v>35</v>
      </c>
      <c r="AX637" s="12" t="s">
        <v>78</v>
      </c>
      <c r="AY637" s="234" t="s">
        <v>151</v>
      </c>
    </row>
    <row r="638" spans="2:51" s="12" customFormat="1" ht="12">
      <c r="B638" s="224"/>
      <c r="C638" s="225"/>
      <c r="D638" s="215" t="s">
        <v>160</v>
      </c>
      <c r="E638" s="226" t="s">
        <v>20</v>
      </c>
      <c r="F638" s="227" t="s">
        <v>491</v>
      </c>
      <c r="G638" s="225"/>
      <c r="H638" s="228">
        <v>181.95</v>
      </c>
      <c r="I638" s="229"/>
      <c r="J638" s="225"/>
      <c r="K638" s="225"/>
      <c r="L638" s="230"/>
      <c r="M638" s="231"/>
      <c r="N638" s="232"/>
      <c r="O638" s="232"/>
      <c r="P638" s="232"/>
      <c r="Q638" s="232"/>
      <c r="R638" s="232"/>
      <c r="S638" s="232"/>
      <c r="T638" s="233"/>
      <c r="AT638" s="234" t="s">
        <v>160</v>
      </c>
      <c r="AU638" s="234" t="s">
        <v>87</v>
      </c>
      <c r="AV638" s="12" t="s">
        <v>87</v>
      </c>
      <c r="AW638" s="12" t="s">
        <v>35</v>
      </c>
      <c r="AX638" s="12" t="s">
        <v>78</v>
      </c>
      <c r="AY638" s="234" t="s">
        <v>151</v>
      </c>
    </row>
    <row r="639" spans="2:51" s="12" customFormat="1" ht="12">
      <c r="B639" s="224"/>
      <c r="C639" s="225"/>
      <c r="D639" s="215" t="s">
        <v>160</v>
      </c>
      <c r="E639" s="226" t="s">
        <v>20</v>
      </c>
      <c r="F639" s="227" t="s">
        <v>492</v>
      </c>
      <c r="G639" s="225"/>
      <c r="H639" s="228">
        <v>-11.01</v>
      </c>
      <c r="I639" s="229"/>
      <c r="J639" s="225"/>
      <c r="K639" s="225"/>
      <c r="L639" s="230"/>
      <c r="M639" s="231"/>
      <c r="N639" s="232"/>
      <c r="O639" s="232"/>
      <c r="P639" s="232"/>
      <c r="Q639" s="232"/>
      <c r="R639" s="232"/>
      <c r="S639" s="232"/>
      <c r="T639" s="233"/>
      <c r="AT639" s="234" t="s">
        <v>160</v>
      </c>
      <c r="AU639" s="234" t="s">
        <v>87</v>
      </c>
      <c r="AV639" s="12" t="s">
        <v>87</v>
      </c>
      <c r="AW639" s="12" t="s">
        <v>35</v>
      </c>
      <c r="AX639" s="12" t="s">
        <v>78</v>
      </c>
      <c r="AY639" s="234" t="s">
        <v>151</v>
      </c>
    </row>
    <row r="640" spans="2:51" s="12" customFormat="1" ht="12">
      <c r="B640" s="224"/>
      <c r="C640" s="225"/>
      <c r="D640" s="215" t="s">
        <v>160</v>
      </c>
      <c r="E640" s="226" t="s">
        <v>20</v>
      </c>
      <c r="F640" s="227" t="s">
        <v>493</v>
      </c>
      <c r="G640" s="225"/>
      <c r="H640" s="228">
        <v>146.7209</v>
      </c>
      <c r="I640" s="229"/>
      <c r="J640" s="225"/>
      <c r="K640" s="225"/>
      <c r="L640" s="230"/>
      <c r="M640" s="231"/>
      <c r="N640" s="232"/>
      <c r="O640" s="232"/>
      <c r="P640" s="232"/>
      <c r="Q640" s="232"/>
      <c r="R640" s="232"/>
      <c r="S640" s="232"/>
      <c r="T640" s="233"/>
      <c r="AT640" s="234" t="s">
        <v>160</v>
      </c>
      <c r="AU640" s="234" t="s">
        <v>87</v>
      </c>
      <c r="AV640" s="12" t="s">
        <v>87</v>
      </c>
      <c r="AW640" s="12" t="s">
        <v>35</v>
      </c>
      <c r="AX640" s="12" t="s">
        <v>78</v>
      </c>
      <c r="AY640" s="234" t="s">
        <v>151</v>
      </c>
    </row>
    <row r="641" spans="2:51" s="12" customFormat="1" ht="12">
      <c r="B641" s="224"/>
      <c r="C641" s="225"/>
      <c r="D641" s="215" t="s">
        <v>160</v>
      </c>
      <c r="E641" s="226" t="s">
        <v>20</v>
      </c>
      <c r="F641" s="227" t="s">
        <v>494</v>
      </c>
      <c r="G641" s="225"/>
      <c r="H641" s="228">
        <v>-11.445</v>
      </c>
      <c r="I641" s="229"/>
      <c r="J641" s="225"/>
      <c r="K641" s="225"/>
      <c r="L641" s="230"/>
      <c r="M641" s="231"/>
      <c r="N641" s="232"/>
      <c r="O641" s="232"/>
      <c r="P641" s="232"/>
      <c r="Q641" s="232"/>
      <c r="R641" s="232"/>
      <c r="S641" s="232"/>
      <c r="T641" s="233"/>
      <c r="AT641" s="234" t="s">
        <v>160</v>
      </c>
      <c r="AU641" s="234" t="s">
        <v>87</v>
      </c>
      <c r="AV641" s="12" t="s">
        <v>87</v>
      </c>
      <c r="AW641" s="12" t="s">
        <v>35</v>
      </c>
      <c r="AX641" s="12" t="s">
        <v>78</v>
      </c>
      <c r="AY641" s="234" t="s">
        <v>151</v>
      </c>
    </row>
    <row r="642" spans="2:51" s="12" customFormat="1" ht="12">
      <c r="B642" s="224"/>
      <c r="C642" s="225"/>
      <c r="D642" s="215" t="s">
        <v>160</v>
      </c>
      <c r="E642" s="226" t="s">
        <v>20</v>
      </c>
      <c r="F642" s="227" t="s">
        <v>495</v>
      </c>
      <c r="G642" s="225"/>
      <c r="H642" s="228">
        <v>27.15</v>
      </c>
      <c r="I642" s="229"/>
      <c r="J642" s="225"/>
      <c r="K642" s="225"/>
      <c r="L642" s="230"/>
      <c r="M642" s="231"/>
      <c r="N642" s="232"/>
      <c r="O642" s="232"/>
      <c r="P642" s="232"/>
      <c r="Q642" s="232"/>
      <c r="R642" s="232"/>
      <c r="S642" s="232"/>
      <c r="T642" s="233"/>
      <c r="AT642" s="234" t="s">
        <v>160</v>
      </c>
      <c r="AU642" s="234" t="s">
        <v>87</v>
      </c>
      <c r="AV642" s="12" t="s">
        <v>87</v>
      </c>
      <c r="AW642" s="12" t="s">
        <v>35</v>
      </c>
      <c r="AX642" s="12" t="s">
        <v>78</v>
      </c>
      <c r="AY642" s="234" t="s">
        <v>151</v>
      </c>
    </row>
    <row r="643" spans="2:51" s="12" customFormat="1" ht="12">
      <c r="B643" s="224"/>
      <c r="C643" s="225"/>
      <c r="D643" s="215" t="s">
        <v>160</v>
      </c>
      <c r="E643" s="226" t="s">
        <v>20</v>
      </c>
      <c r="F643" s="227" t="s">
        <v>496</v>
      </c>
      <c r="G643" s="225"/>
      <c r="H643" s="228">
        <v>32.793</v>
      </c>
      <c r="I643" s="229"/>
      <c r="J643" s="225"/>
      <c r="K643" s="225"/>
      <c r="L643" s="230"/>
      <c r="M643" s="231"/>
      <c r="N643" s="232"/>
      <c r="O643" s="232"/>
      <c r="P643" s="232"/>
      <c r="Q643" s="232"/>
      <c r="R643" s="232"/>
      <c r="S643" s="232"/>
      <c r="T643" s="233"/>
      <c r="AT643" s="234" t="s">
        <v>160</v>
      </c>
      <c r="AU643" s="234" t="s">
        <v>87</v>
      </c>
      <c r="AV643" s="12" t="s">
        <v>87</v>
      </c>
      <c r="AW643" s="12" t="s">
        <v>35</v>
      </c>
      <c r="AX643" s="12" t="s">
        <v>78</v>
      </c>
      <c r="AY643" s="234" t="s">
        <v>151</v>
      </c>
    </row>
    <row r="644" spans="2:51" s="12" customFormat="1" ht="12">
      <c r="B644" s="224"/>
      <c r="C644" s="225"/>
      <c r="D644" s="215" t="s">
        <v>160</v>
      </c>
      <c r="E644" s="226" t="s">
        <v>20</v>
      </c>
      <c r="F644" s="227" t="s">
        <v>497</v>
      </c>
      <c r="G644" s="225"/>
      <c r="H644" s="228">
        <v>87.2305</v>
      </c>
      <c r="I644" s="229"/>
      <c r="J644" s="225"/>
      <c r="K644" s="225"/>
      <c r="L644" s="230"/>
      <c r="M644" s="231"/>
      <c r="N644" s="232"/>
      <c r="O644" s="232"/>
      <c r="P644" s="232"/>
      <c r="Q644" s="232"/>
      <c r="R644" s="232"/>
      <c r="S644" s="232"/>
      <c r="T644" s="233"/>
      <c r="AT644" s="234" t="s">
        <v>160</v>
      </c>
      <c r="AU644" s="234" t="s">
        <v>87</v>
      </c>
      <c r="AV644" s="12" t="s">
        <v>87</v>
      </c>
      <c r="AW644" s="12" t="s">
        <v>35</v>
      </c>
      <c r="AX644" s="12" t="s">
        <v>78</v>
      </c>
      <c r="AY644" s="234" t="s">
        <v>151</v>
      </c>
    </row>
    <row r="645" spans="2:51" s="12" customFormat="1" ht="12">
      <c r="B645" s="224"/>
      <c r="C645" s="225"/>
      <c r="D645" s="215" t="s">
        <v>160</v>
      </c>
      <c r="E645" s="226" t="s">
        <v>20</v>
      </c>
      <c r="F645" s="227" t="s">
        <v>498</v>
      </c>
      <c r="G645" s="225"/>
      <c r="H645" s="228">
        <v>49.87</v>
      </c>
      <c r="I645" s="229"/>
      <c r="J645" s="225"/>
      <c r="K645" s="225"/>
      <c r="L645" s="230"/>
      <c r="M645" s="231"/>
      <c r="N645" s="232"/>
      <c r="O645" s="232"/>
      <c r="P645" s="232"/>
      <c r="Q645" s="232"/>
      <c r="R645" s="232"/>
      <c r="S645" s="232"/>
      <c r="T645" s="233"/>
      <c r="AT645" s="234" t="s">
        <v>160</v>
      </c>
      <c r="AU645" s="234" t="s">
        <v>87</v>
      </c>
      <c r="AV645" s="12" t="s">
        <v>87</v>
      </c>
      <c r="AW645" s="12" t="s">
        <v>35</v>
      </c>
      <c r="AX645" s="12" t="s">
        <v>78</v>
      </c>
      <c r="AY645" s="234" t="s">
        <v>151</v>
      </c>
    </row>
    <row r="646" spans="2:51" s="12" customFormat="1" ht="12">
      <c r="B646" s="224"/>
      <c r="C646" s="225"/>
      <c r="D646" s="215" t="s">
        <v>160</v>
      </c>
      <c r="E646" s="226" t="s">
        <v>20</v>
      </c>
      <c r="F646" s="227" t="s">
        <v>499</v>
      </c>
      <c r="G646" s="225"/>
      <c r="H646" s="228">
        <v>64.088</v>
      </c>
      <c r="I646" s="229"/>
      <c r="J646" s="225"/>
      <c r="K646" s="225"/>
      <c r="L646" s="230"/>
      <c r="M646" s="231"/>
      <c r="N646" s="232"/>
      <c r="O646" s="232"/>
      <c r="P646" s="232"/>
      <c r="Q646" s="232"/>
      <c r="R646" s="232"/>
      <c r="S646" s="232"/>
      <c r="T646" s="233"/>
      <c r="AT646" s="234" t="s">
        <v>160</v>
      </c>
      <c r="AU646" s="234" t="s">
        <v>87</v>
      </c>
      <c r="AV646" s="12" t="s">
        <v>87</v>
      </c>
      <c r="AW646" s="12" t="s">
        <v>35</v>
      </c>
      <c r="AX646" s="12" t="s">
        <v>78</v>
      </c>
      <c r="AY646" s="234" t="s">
        <v>151</v>
      </c>
    </row>
    <row r="647" spans="2:51" s="11" customFormat="1" ht="12">
      <c r="B647" s="213"/>
      <c r="C647" s="214"/>
      <c r="D647" s="215" t="s">
        <v>160</v>
      </c>
      <c r="E647" s="216" t="s">
        <v>20</v>
      </c>
      <c r="F647" s="217" t="s">
        <v>500</v>
      </c>
      <c r="G647" s="214"/>
      <c r="H647" s="216" t="s">
        <v>20</v>
      </c>
      <c r="I647" s="218"/>
      <c r="J647" s="214"/>
      <c r="K647" s="214"/>
      <c r="L647" s="219"/>
      <c r="M647" s="220"/>
      <c r="N647" s="221"/>
      <c r="O647" s="221"/>
      <c r="P647" s="221"/>
      <c r="Q647" s="221"/>
      <c r="R647" s="221"/>
      <c r="S647" s="221"/>
      <c r="T647" s="222"/>
      <c r="AT647" s="223" t="s">
        <v>160</v>
      </c>
      <c r="AU647" s="223" t="s">
        <v>87</v>
      </c>
      <c r="AV647" s="11" t="s">
        <v>22</v>
      </c>
      <c r="AW647" s="11" t="s">
        <v>35</v>
      </c>
      <c r="AX647" s="11" t="s">
        <v>78</v>
      </c>
      <c r="AY647" s="223" t="s">
        <v>151</v>
      </c>
    </row>
    <row r="648" spans="2:51" s="11" customFormat="1" ht="12">
      <c r="B648" s="213"/>
      <c r="C648" s="214"/>
      <c r="D648" s="215" t="s">
        <v>160</v>
      </c>
      <c r="E648" s="216" t="s">
        <v>20</v>
      </c>
      <c r="F648" s="217" t="s">
        <v>327</v>
      </c>
      <c r="G648" s="214"/>
      <c r="H648" s="216" t="s">
        <v>20</v>
      </c>
      <c r="I648" s="218"/>
      <c r="J648" s="214"/>
      <c r="K648" s="214"/>
      <c r="L648" s="219"/>
      <c r="M648" s="220"/>
      <c r="N648" s="221"/>
      <c r="O648" s="221"/>
      <c r="P648" s="221"/>
      <c r="Q648" s="221"/>
      <c r="R648" s="221"/>
      <c r="S648" s="221"/>
      <c r="T648" s="222"/>
      <c r="AT648" s="223" t="s">
        <v>160</v>
      </c>
      <c r="AU648" s="223" t="s">
        <v>87</v>
      </c>
      <c r="AV648" s="11" t="s">
        <v>22</v>
      </c>
      <c r="AW648" s="11" t="s">
        <v>35</v>
      </c>
      <c r="AX648" s="11" t="s">
        <v>78</v>
      </c>
      <c r="AY648" s="223" t="s">
        <v>151</v>
      </c>
    </row>
    <row r="649" spans="2:51" s="12" customFormat="1" ht="12">
      <c r="B649" s="224"/>
      <c r="C649" s="225"/>
      <c r="D649" s="215" t="s">
        <v>160</v>
      </c>
      <c r="E649" s="226" t="s">
        <v>20</v>
      </c>
      <c r="F649" s="227" t="s">
        <v>501</v>
      </c>
      <c r="G649" s="225"/>
      <c r="H649" s="228">
        <v>-206.2764</v>
      </c>
      <c r="I649" s="229"/>
      <c r="J649" s="225"/>
      <c r="K649" s="225"/>
      <c r="L649" s="230"/>
      <c r="M649" s="231"/>
      <c r="N649" s="232"/>
      <c r="O649" s="232"/>
      <c r="P649" s="232"/>
      <c r="Q649" s="232"/>
      <c r="R649" s="232"/>
      <c r="S649" s="232"/>
      <c r="T649" s="233"/>
      <c r="AT649" s="234" t="s">
        <v>160</v>
      </c>
      <c r="AU649" s="234" t="s">
        <v>87</v>
      </c>
      <c r="AV649" s="12" t="s">
        <v>87</v>
      </c>
      <c r="AW649" s="12" t="s">
        <v>35</v>
      </c>
      <c r="AX649" s="12" t="s">
        <v>78</v>
      </c>
      <c r="AY649" s="234" t="s">
        <v>151</v>
      </c>
    </row>
    <row r="650" spans="2:51" s="12" customFormat="1" ht="12">
      <c r="B650" s="224"/>
      <c r="C650" s="225"/>
      <c r="D650" s="215" t="s">
        <v>160</v>
      </c>
      <c r="E650" s="226" t="s">
        <v>20</v>
      </c>
      <c r="F650" s="227" t="s">
        <v>502</v>
      </c>
      <c r="G650" s="225"/>
      <c r="H650" s="228">
        <v>-9</v>
      </c>
      <c r="I650" s="229"/>
      <c r="J650" s="225"/>
      <c r="K650" s="225"/>
      <c r="L650" s="230"/>
      <c r="M650" s="231"/>
      <c r="N650" s="232"/>
      <c r="O650" s="232"/>
      <c r="P650" s="232"/>
      <c r="Q650" s="232"/>
      <c r="R650" s="232"/>
      <c r="S650" s="232"/>
      <c r="T650" s="233"/>
      <c r="AT650" s="234" t="s">
        <v>160</v>
      </c>
      <c r="AU650" s="234" t="s">
        <v>87</v>
      </c>
      <c r="AV650" s="12" t="s">
        <v>87</v>
      </c>
      <c r="AW650" s="12" t="s">
        <v>35</v>
      </c>
      <c r="AX650" s="12" t="s">
        <v>78</v>
      </c>
      <c r="AY650" s="234" t="s">
        <v>151</v>
      </c>
    </row>
    <row r="651" spans="2:51" s="13" customFormat="1" ht="12">
      <c r="B651" s="235"/>
      <c r="C651" s="236"/>
      <c r="D651" s="215" t="s">
        <v>160</v>
      </c>
      <c r="E651" s="237" t="s">
        <v>20</v>
      </c>
      <c r="F651" s="238" t="s">
        <v>384</v>
      </c>
      <c r="G651" s="236"/>
      <c r="H651" s="239">
        <v>569.2285</v>
      </c>
      <c r="I651" s="240"/>
      <c r="J651" s="236"/>
      <c r="K651" s="236"/>
      <c r="L651" s="241"/>
      <c r="M651" s="242"/>
      <c r="N651" s="243"/>
      <c r="O651" s="243"/>
      <c r="P651" s="243"/>
      <c r="Q651" s="243"/>
      <c r="R651" s="243"/>
      <c r="S651" s="243"/>
      <c r="T651" s="244"/>
      <c r="AT651" s="245" t="s">
        <v>160</v>
      </c>
      <c r="AU651" s="245" t="s">
        <v>87</v>
      </c>
      <c r="AV651" s="13" t="s">
        <v>181</v>
      </c>
      <c r="AW651" s="13" t="s">
        <v>35</v>
      </c>
      <c r="AX651" s="13" t="s">
        <v>78</v>
      </c>
      <c r="AY651" s="245" t="s">
        <v>151</v>
      </c>
    </row>
    <row r="652" spans="2:51" s="14" customFormat="1" ht="12">
      <c r="B652" s="246"/>
      <c r="C652" s="247"/>
      <c r="D652" s="215" t="s">
        <v>160</v>
      </c>
      <c r="E652" s="248" t="s">
        <v>20</v>
      </c>
      <c r="F652" s="249" t="s">
        <v>204</v>
      </c>
      <c r="G652" s="247"/>
      <c r="H652" s="250">
        <v>569.2285</v>
      </c>
      <c r="I652" s="251"/>
      <c r="J652" s="247"/>
      <c r="K652" s="247"/>
      <c r="L652" s="252"/>
      <c r="M652" s="253"/>
      <c r="N652" s="254"/>
      <c r="O652" s="254"/>
      <c r="P652" s="254"/>
      <c r="Q652" s="254"/>
      <c r="R652" s="254"/>
      <c r="S652" s="254"/>
      <c r="T652" s="255"/>
      <c r="AT652" s="256" t="s">
        <v>160</v>
      </c>
      <c r="AU652" s="256" t="s">
        <v>87</v>
      </c>
      <c r="AV652" s="14" t="s">
        <v>158</v>
      </c>
      <c r="AW652" s="14" t="s">
        <v>35</v>
      </c>
      <c r="AX652" s="14" t="s">
        <v>22</v>
      </c>
      <c r="AY652" s="256" t="s">
        <v>151</v>
      </c>
    </row>
    <row r="653" spans="2:65" s="1" customFormat="1" ht="16.5" customHeight="1">
      <c r="B653" s="38"/>
      <c r="C653" s="201" t="s">
        <v>795</v>
      </c>
      <c r="D653" s="201" t="s">
        <v>153</v>
      </c>
      <c r="E653" s="202" t="s">
        <v>796</v>
      </c>
      <c r="F653" s="203" t="s">
        <v>797</v>
      </c>
      <c r="G653" s="204" t="s">
        <v>798</v>
      </c>
      <c r="H653" s="205">
        <v>1</v>
      </c>
      <c r="I653" s="206"/>
      <c r="J653" s="207">
        <f>ROUND(I653*H653,2)</f>
        <v>0</v>
      </c>
      <c r="K653" s="203" t="s">
        <v>20</v>
      </c>
      <c r="L653" s="43"/>
      <c r="M653" s="208" t="s">
        <v>20</v>
      </c>
      <c r="N653" s="209" t="s">
        <v>49</v>
      </c>
      <c r="O653" s="79"/>
      <c r="P653" s="210">
        <f>O653*H653</f>
        <v>0</v>
      </c>
      <c r="Q653" s="210">
        <v>4E-05</v>
      </c>
      <c r="R653" s="210">
        <f>Q653*H653</f>
        <v>4E-05</v>
      </c>
      <c r="S653" s="210">
        <v>0</v>
      </c>
      <c r="T653" s="211">
        <f>S653*H653</f>
        <v>0</v>
      </c>
      <c r="AR653" s="17" t="s">
        <v>158</v>
      </c>
      <c r="AT653" s="17" t="s">
        <v>153</v>
      </c>
      <c r="AU653" s="17" t="s">
        <v>87</v>
      </c>
      <c r="AY653" s="17" t="s">
        <v>151</v>
      </c>
      <c r="BE653" s="212">
        <f>IF(N653="základní",J653,0)</f>
        <v>0</v>
      </c>
      <c r="BF653" s="212">
        <f>IF(N653="snížená",J653,0)</f>
        <v>0</v>
      </c>
      <c r="BG653" s="212">
        <f>IF(N653="zákl. přenesená",J653,0)</f>
        <v>0</v>
      </c>
      <c r="BH653" s="212">
        <f>IF(N653="sníž. přenesená",J653,0)</f>
        <v>0</v>
      </c>
      <c r="BI653" s="212">
        <f>IF(N653="nulová",J653,0)</f>
        <v>0</v>
      </c>
      <c r="BJ653" s="17" t="s">
        <v>22</v>
      </c>
      <c r="BK653" s="212">
        <f>ROUND(I653*H653,2)</f>
        <v>0</v>
      </c>
      <c r="BL653" s="17" t="s">
        <v>158</v>
      </c>
      <c r="BM653" s="17" t="s">
        <v>799</v>
      </c>
    </row>
    <row r="654" spans="2:65" s="1" customFormat="1" ht="16.5" customHeight="1">
      <c r="B654" s="38"/>
      <c r="C654" s="201" t="s">
        <v>800</v>
      </c>
      <c r="D654" s="201" t="s">
        <v>153</v>
      </c>
      <c r="E654" s="202" t="s">
        <v>801</v>
      </c>
      <c r="F654" s="203" t="s">
        <v>802</v>
      </c>
      <c r="G654" s="204" t="s">
        <v>798</v>
      </c>
      <c r="H654" s="205">
        <v>1</v>
      </c>
      <c r="I654" s="206"/>
      <c r="J654" s="207">
        <f>ROUND(I654*H654,2)</f>
        <v>0</v>
      </c>
      <c r="K654" s="203" t="s">
        <v>20</v>
      </c>
      <c r="L654" s="43"/>
      <c r="M654" s="208" t="s">
        <v>20</v>
      </c>
      <c r="N654" s="209" t="s">
        <v>49</v>
      </c>
      <c r="O654" s="79"/>
      <c r="P654" s="210">
        <f>O654*H654</f>
        <v>0</v>
      </c>
      <c r="Q654" s="210">
        <v>4E-05</v>
      </c>
      <c r="R654" s="210">
        <f>Q654*H654</f>
        <v>4E-05</v>
      </c>
      <c r="S654" s="210">
        <v>0</v>
      </c>
      <c r="T654" s="211">
        <f>S654*H654</f>
        <v>0</v>
      </c>
      <c r="AR654" s="17" t="s">
        <v>158</v>
      </c>
      <c r="AT654" s="17" t="s">
        <v>153</v>
      </c>
      <c r="AU654" s="17" t="s">
        <v>87</v>
      </c>
      <c r="AY654" s="17" t="s">
        <v>151</v>
      </c>
      <c r="BE654" s="212">
        <f>IF(N654="základní",J654,0)</f>
        <v>0</v>
      </c>
      <c r="BF654" s="212">
        <f>IF(N654="snížená",J654,0)</f>
        <v>0</v>
      </c>
      <c r="BG654" s="212">
        <f>IF(N654="zákl. přenesená",J654,0)</f>
        <v>0</v>
      </c>
      <c r="BH654" s="212">
        <f>IF(N654="sníž. přenesená",J654,0)</f>
        <v>0</v>
      </c>
      <c r="BI654" s="212">
        <f>IF(N654="nulová",J654,0)</f>
        <v>0</v>
      </c>
      <c r="BJ654" s="17" t="s">
        <v>22</v>
      </c>
      <c r="BK654" s="212">
        <f>ROUND(I654*H654,2)</f>
        <v>0</v>
      </c>
      <c r="BL654" s="17" t="s">
        <v>158</v>
      </c>
      <c r="BM654" s="17" t="s">
        <v>803</v>
      </c>
    </row>
    <row r="655" spans="2:65" s="1" customFormat="1" ht="16.5" customHeight="1">
      <c r="B655" s="38"/>
      <c r="C655" s="201" t="s">
        <v>804</v>
      </c>
      <c r="D655" s="201" t="s">
        <v>153</v>
      </c>
      <c r="E655" s="202" t="s">
        <v>805</v>
      </c>
      <c r="F655" s="203" t="s">
        <v>806</v>
      </c>
      <c r="G655" s="204" t="s">
        <v>798</v>
      </c>
      <c r="H655" s="205">
        <v>1</v>
      </c>
      <c r="I655" s="206"/>
      <c r="J655" s="207">
        <f>ROUND(I655*H655,2)</f>
        <v>0</v>
      </c>
      <c r="K655" s="203" t="s">
        <v>20</v>
      </c>
      <c r="L655" s="43"/>
      <c r="M655" s="208" t="s">
        <v>20</v>
      </c>
      <c r="N655" s="209" t="s">
        <v>49</v>
      </c>
      <c r="O655" s="79"/>
      <c r="P655" s="210">
        <f>O655*H655</f>
        <v>0</v>
      </c>
      <c r="Q655" s="210">
        <v>4E-05</v>
      </c>
      <c r="R655" s="210">
        <f>Q655*H655</f>
        <v>4E-05</v>
      </c>
      <c r="S655" s="210">
        <v>0</v>
      </c>
      <c r="T655" s="211">
        <f>S655*H655</f>
        <v>0</v>
      </c>
      <c r="AR655" s="17" t="s">
        <v>158</v>
      </c>
      <c r="AT655" s="17" t="s">
        <v>153</v>
      </c>
      <c r="AU655" s="17" t="s">
        <v>87</v>
      </c>
      <c r="AY655" s="17" t="s">
        <v>151</v>
      </c>
      <c r="BE655" s="212">
        <f>IF(N655="základní",J655,0)</f>
        <v>0</v>
      </c>
      <c r="BF655" s="212">
        <f>IF(N655="snížená",J655,0)</f>
        <v>0</v>
      </c>
      <c r="BG655" s="212">
        <f>IF(N655="zákl. přenesená",J655,0)</f>
        <v>0</v>
      </c>
      <c r="BH655" s="212">
        <f>IF(N655="sníž. přenesená",J655,0)</f>
        <v>0</v>
      </c>
      <c r="BI655" s="212">
        <f>IF(N655="nulová",J655,0)</f>
        <v>0</v>
      </c>
      <c r="BJ655" s="17" t="s">
        <v>22</v>
      </c>
      <c r="BK655" s="212">
        <f>ROUND(I655*H655,2)</f>
        <v>0</v>
      </c>
      <c r="BL655" s="17" t="s">
        <v>158</v>
      </c>
      <c r="BM655" s="17" t="s">
        <v>807</v>
      </c>
    </row>
    <row r="656" spans="2:65" s="1" customFormat="1" ht="16.5" customHeight="1">
      <c r="B656" s="38"/>
      <c r="C656" s="201" t="s">
        <v>808</v>
      </c>
      <c r="D656" s="201" t="s">
        <v>153</v>
      </c>
      <c r="E656" s="202" t="s">
        <v>809</v>
      </c>
      <c r="F656" s="203" t="s">
        <v>810</v>
      </c>
      <c r="G656" s="204" t="s">
        <v>798</v>
      </c>
      <c r="H656" s="205">
        <v>1</v>
      </c>
      <c r="I656" s="206"/>
      <c r="J656" s="207">
        <f>ROUND(I656*H656,2)</f>
        <v>0</v>
      </c>
      <c r="K656" s="203" t="s">
        <v>20</v>
      </c>
      <c r="L656" s="43"/>
      <c r="M656" s="208" t="s">
        <v>20</v>
      </c>
      <c r="N656" s="209" t="s">
        <v>49</v>
      </c>
      <c r="O656" s="79"/>
      <c r="P656" s="210">
        <f>O656*H656</f>
        <v>0</v>
      </c>
      <c r="Q656" s="210">
        <v>4E-05</v>
      </c>
      <c r="R656" s="210">
        <f>Q656*H656</f>
        <v>4E-05</v>
      </c>
      <c r="S656" s="210">
        <v>0</v>
      </c>
      <c r="T656" s="211">
        <f>S656*H656</f>
        <v>0</v>
      </c>
      <c r="AR656" s="17" t="s">
        <v>158</v>
      </c>
      <c r="AT656" s="17" t="s">
        <v>153</v>
      </c>
      <c r="AU656" s="17" t="s">
        <v>87</v>
      </c>
      <c r="AY656" s="17" t="s">
        <v>151</v>
      </c>
      <c r="BE656" s="212">
        <f>IF(N656="základní",J656,0)</f>
        <v>0</v>
      </c>
      <c r="BF656" s="212">
        <f>IF(N656="snížená",J656,0)</f>
        <v>0</v>
      </c>
      <c r="BG656" s="212">
        <f>IF(N656="zákl. přenesená",J656,0)</f>
        <v>0</v>
      </c>
      <c r="BH656" s="212">
        <f>IF(N656="sníž. přenesená",J656,0)</f>
        <v>0</v>
      </c>
      <c r="BI656" s="212">
        <f>IF(N656="nulová",J656,0)</f>
        <v>0</v>
      </c>
      <c r="BJ656" s="17" t="s">
        <v>22</v>
      </c>
      <c r="BK656" s="212">
        <f>ROUND(I656*H656,2)</f>
        <v>0</v>
      </c>
      <c r="BL656" s="17" t="s">
        <v>158</v>
      </c>
      <c r="BM656" s="17" t="s">
        <v>811</v>
      </c>
    </row>
    <row r="657" spans="2:65" s="1" customFormat="1" ht="16.5" customHeight="1">
      <c r="B657" s="38"/>
      <c r="C657" s="201" t="s">
        <v>812</v>
      </c>
      <c r="D657" s="201" t="s">
        <v>153</v>
      </c>
      <c r="E657" s="202" t="s">
        <v>813</v>
      </c>
      <c r="F657" s="203" t="s">
        <v>814</v>
      </c>
      <c r="G657" s="204" t="s">
        <v>798</v>
      </c>
      <c r="H657" s="205">
        <v>1</v>
      </c>
      <c r="I657" s="206"/>
      <c r="J657" s="207">
        <f>ROUND(I657*H657,2)</f>
        <v>0</v>
      </c>
      <c r="K657" s="203" t="s">
        <v>20</v>
      </c>
      <c r="L657" s="43"/>
      <c r="M657" s="208" t="s">
        <v>20</v>
      </c>
      <c r="N657" s="209" t="s">
        <v>49</v>
      </c>
      <c r="O657" s="79"/>
      <c r="P657" s="210">
        <f>O657*H657</f>
        <v>0</v>
      </c>
      <c r="Q657" s="210">
        <v>4E-05</v>
      </c>
      <c r="R657" s="210">
        <f>Q657*H657</f>
        <v>4E-05</v>
      </c>
      <c r="S657" s="210">
        <v>0</v>
      </c>
      <c r="T657" s="211">
        <f>S657*H657</f>
        <v>0</v>
      </c>
      <c r="AR657" s="17" t="s">
        <v>158</v>
      </c>
      <c r="AT657" s="17" t="s">
        <v>153</v>
      </c>
      <c r="AU657" s="17" t="s">
        <v>87</v>
      </c>
      <c r="AY657" s="17" t="s">
        <v>151</v>
      </c>
      <c r="BE657" s="212">
        <f>IF(N657="základní",J657,0)</f>
        <v>0</v>
      </c>
      <c r="BF657" s="212">
        <f>IF(N657="snížená",J657,0)</f>
        <v>0</v>
      </c>
      <c r="BG657" s="212">
        <f>IF(N657="zákl. přenesená",J657,0)</f>
        <v>0</v>
      </c>
      <c r="BH657" s="212">
        <f>IF(N657="sníž. přenesená",J657,0)</f>
        <v>0</v>
      </c>
      <c r="BI657" s="212">
        <f>IF(N657="nulová",J657,0)</f>
        <v>0</v>
      </c>
      <c r="BJ657" s="17" t="s">
        <v>22</v>
      </c>
      <c r="BK657" s="212">
        <f>ROUND(I657*H657,2)</f>
        <v>0</v>
      </c>
      <c r="BL657" s="17" t="s">
        <v>158</v>
      </c>
      <c r="BM657" s="17" t="s">
        <v>815</v>
      </c>
    </row>
    <row r="658" spans="2:65" s="1" customFormat="1" ht="16.5" customHeight="1">
      <c r="B658" s="38"/>
      <c r="C658" s="201" t="s">
        <v>816</v>
      </c>
      <c r="D658" s="201" t="s">
        <v>153</v>
      </c>
      <c r="E658" s="202" t="s">
        <v>817</v>
      </c>
      <c r="F658" s="203" t="s">
        <v>818</v>
      </c>
      <c r="G658" s="204" t="s">
        <v>156</v>
      </c>
      <c r="H658" s="205">
        <v>55.855</v>
      </c>
      <c r="I658" s="206"/>
      <c r="J658" s="207">
        <f>ROUND(I658*H658,2)</f>
        <v>0</v>
      </c>
      <c r="K658" s="203" t="s">
        <v>20</v>
      </c>
      <c r="L658" s="43"/>
      <c r="M658" s="208" t="s">
        <v>20</v>
      </c>
      <c r="N658" s="209" t="s">
        <v>49</v>
      </c>
      <c r="O658" s="79"/>
      <c r="P658" s="210">
        <f>O658*H658</f>
        <v>0</v>
      </c>
      <c r="Q658" s="210">
        <v>4E-05</v>
      </c>
      <c r="R658" s="210">
        <f>Q658*H658</f>
        <v>0.0022342</v>
      </c>
      <c r="S658" s="210">
        <v>0</v>
      </c>
      <c r="T658" s="211">
        <f>S658*H658</f>
        <v>0</v>
      </c>
      <c r="AR658" s="17" t="s">
        <v>158</v>
      </c>
      <c r="AT658" s="17" t="s">
        <v>153</v>
      </c>
      <c r="AU658" s="17" t="s">
        <v>87</v>
      </c>
      <c r="AY658" s="17" t="s">
        <v>151</v>
      </c>
      <c r="BE658" s="212">
        <f>IF(N658="základní",J658,0)</f>
        <v>0</v>
      </c>
      <c r="BF658" s="212">
        <f>IF(N658="snížená",J658,0)</f>
        <v>0</v>
      </c>
      <c r="BG658" s="212">
        <f>IF(N658="zákl. přenesená",J658,0)</f>
        <v>0</v>
      </c>
      <c r="BH658" s="212">
        <f>IF(N658="sníž. přenesená",J658,0)</f>
        <v>0</v>
      </c>
      <c r="BI658" s="212">
        <f>IF(N658="nulová",J658,0)</f>
        <v>0</v>
      </c>
      <c r="BJ658" s="17" t="s">
        <v>22</v>
      </c>
      <c r="BK658" s="212">
        <f>ROUND(I658*H658,2)</f>
        <v>0</v>
      </c>
      <c r="BL658" s="17" t="s">
        <v>158</v>
      </c>
      <c r="BM658" s="17" t="s">
        <v>819</v>
      </c>
    </row>
    <row r="659" spans="2:51" s="12" customFormat="1" ht="12">
      <c r="B659" s="224"/>
      <c r="C659" s="225"/>
      <c r="D659" s="215" t="s">
        <v>160</v>
      </c>
      <c r="E659" s="226" t="s">
        <v>20</v>
      </c>
      <c r="F659" s="227" t="s">
        <v>820</v>
      </c>
      <c r="G659" s="225"/>
      <c r="H659" s="228">
        <v>55.855</v>
      </c>
      <c r="I659" s="229"/>
      <c r="J659" s="225"/>
      <c r="K659" s="225"/>
      <c r="L659" s="230"/>
      <c r="M659" s="231"/>
      <c r="N659" s="232"/>
      <c r="O659" s="232"/>
      <c r="P659" s="232"/>
      <c r="Q659" s="232"/>
      <c r="R659" s="232"/>
      <c r="S659" s="232"/>
      <c r="T659" s="233"/>
      <c r="AT659" s="234" t="s">
        <v>160</v>
      </c>
      <c r="AU659" s="234" t="s">
        <v>87</v>
      </c>
      <c r="AV659" s="12" t="s">
        <v>87</v>
      </c>
      <c r="AW659" s="12" t="s">
        <v>35</v>
      </c>
      <c r="AX659" s="12" t="s">
        <v>22</v>
      </c>
      <c r="AY659" s="234" t="s">
        <v>151</v>
      </c>
    </row>
    <row r="660" spans="2:63" s="10" customFormat="1" ht="20.85" customHeight="1">
      <c r="B660" s="185"/>
      <c r="C660" s="186"/>
      <c r="D660" s="187" t="s">
        <v>77</v>
      </c>
      <c r="E660" s="199" t="s">
        <v>812</v>
      </c>
      <c r="F660" s="199" t="s">
        <v>821</v>
      </c>
      <c r="G660" s="186"/>
      <c r="H660" s="186"/>
      <c r="I660" s="189"/>
      <c r="J660" s="200">
        <f>BK660</f>
        <v>0</v>
      </c>
      <c r="K660" s="186"/>
      <c r="L660" s="191"/>
      <c r="M660" s="192"/>
      <c r="N660" s="193"/>
      <c r="O660" s="193"/>
      <c r="P660" s="194">
        <f>SUM(P661:P676)</f>
        <v>0</v>
      </c>
      <c r="Q660" s="193"/>
      <c r="R660" s="194">
        <f>SUM(R661:R676)</f>
        <v>0.010633080000000001</v>
      </c>
      <c r="S660" s="193"/>
      <c r="T660" s="195">
        <f>SUM(T661:T676)</f>
        <v>0</v>
      </c>
      <c r="AR660" s="196" t="s">
        <v>22</v>
      </c>
      <c r="AT660" s="197" t="s">
        <v>77</v>
      </c>
      <c r="AU660" s="197" t="s">
        <v>87</v>
      </c>
      <c r="AY660" s="196" t="s">
        <v>151</v>
      </c>
      <c r="BK660" s="198">
        <f>SUM(BK661:BK676)</f>
        <v>0</v>
      </c>
    </row>
    <row r="661" spans="2:65" s="1" customFormat="1" ht="16.5" customHeight="1">
      <c r="B661" s="38"/>
      <c r="C661" s="201" t="s">
        <v>822</v>
      </c>
      <c r="D661" s="201" t="s">
        <v>153</v>
      </c>
      <c r="E661" s="202" t="s">
        <v>697</v>
      </c>
      <c r="F661" s="203" t="s">
        <v>698</v>
      </c>
      <c r="G661" s="204" t="s">
        <v>156</v>
      </c>
      <c r="H661" s="205">
        <v>265.827</v>
      </c>
      <c r="I661" s="206"/>
      <c r="J661" s="207">
        <f>ROUND(I661*H661,2)</f>
        <v>0</v>
      </c>
      <c r="K661" s="203" t="s">
        <v>157</v>
      </c>
      <c r="L661" s="43"/>
      <c r="M661" s="208" t="s">
        <v>20</v>
      </c>
      <c r="N661" s="209" t="s">
        <v>49</v>
      </c>
      <c r="O661" s="79"/>
      <c r="P661" s="210">
        <f>O661*H661</f>
        <v>0</v>
      </c>
      <c r="Q661" s="210">
        <v>4E-05</v>
      </c>
      <c r="R661" s="210">
        <f>Q661*H661</f>
        <v>0.010633080000000001</v>
      </c>
      <c r="S661" s="210">
        <v>0</v>
      </c>
      <c r="T661" s="211">
        <f>S661*H661</f>
        <v>0</v>
      </c>
      <c r="AR661" s="17" t="s">
        <v>158</v>
      </c>
      <c r="AT661" s="17" t="s">
        <v>153</v>
      </c>
      <c r="AU661" s="17" t="s">
        <v>181</v>
      </c>
      <c r="AY661" s="17" t="s">
        <v>151</v>
      </c>
      <c r="BE661" s="212">
        <f>IF(N661="základní",J661,0)</f>
        <v>0</v>
      </c>
      <c r="BF661" s="212">
        <f>IF(N661="snížená",J661,0)</f>
        <v>0</v>
      </c>
      <c r="BG661" s="212">
        <f>IF(N661="zákl. přenesená",J661,0)</f>
        <v>0</v>
      </c>
      <c r="BH661" s="212">
        <f>IF(N661="sníž. přenesená",J661,0)</f>
        <v>0</v>
      </c>
      <c r="BI661" s="212">
        <f>IF(N661="nulová",J661,0)</f>
        <v>0</v>
      </c>
      <c r="BJ661" s="17" t="s">
        <v>22</v>
      </c>
      <c r="BK661" s="212">
        <f>ROUND(I661*H661,2)</f>
        <v>0</v>
      </c>
      <c r="BL661" s="17" t="s">
        <v>158</v>
      </c>
      <c r="BM661" s="17" t="s">
        <v>823</v>
      </c>
    </row>
    <row r="662" spans="2:51" s="11" customFormat="1" ht="12">
      <c r="B662" s="213"/>
      <c r="C662" s="214"/>
      <c r="D662" s="215" t="s">
        <v>160</v>
      </c>
      <c r="E662" s="216" t="s">
        <v>20</v>
      </c>
      <c r="F662" s="217" t="s">
        <v>326</v>
      </c>
      <c r="G662" s="214"/>
      <c r="H662" s="216" t="s">
        <v>20</v>
      </c>
      <c r="I662" s="218"/>
      <c r="J662" s="214"/>
      <c r="K662" s="214"/>
      <c r="L662" s="219"/>
      <c r="M662" s="220"/>
      <c r="N662" s="221"/>
      <c r="O662" s="221"/>
      <c r="P662" s="221"/>
      <c r="Q662" s="221"/>
      <c r="R662" s="221"/>
      <c r="S662" s="221"/>
      <c r="T662" s="222"/>
      <c r="AT662" s="223" t="s">
        <v>160</v>
      </c>
      <c r="AU662" s="223" t="s">
        <v>181</v>
      </c>
      <c r="AV662" s="11" t="s">
        <v>22</v>
      </c>
      <c r="AW662" s="11" t="s">
        <v>35</v>
      </c>
      <c r="AX662" s="11" t="s">
        <v>78</v>
      </c>
      <c r="AY662" s="223" t="s">
        <v>151</v>
      </c>
    </row>
    <row r="663" spans="2:51" s="11" customFormat="1" ht="12">
      <c r="B663" s="213"/>
      <c r="C663" s="214"/>
      <c r="D663" s="215" t="s">
        <v>160</v>
      </c>
      <c r="E663" s="216" t="s">
        <v>20</v>
      </c>
      <c r="F663" s="217" t="s">
        <v>327</v>
      </c>
      <c r="G663" s="214"/>
      <c r="H663" s="216" t="s">
        <v>20</v>
      </c>
      <c r="I663" s="218"/>
      <c r="J663" s="214"/>
      <c r="K663" s="214"/>
      <c r="L663" s="219"/>
      <c r="M663" s="220"/>
      <c r="N663" s="221"/>
      <c r="O663" s="221"/>
      <c r="P663" s="221"/>
      <c r="Q663" s="221"/>
      <c r="R663" s="221"/>
      <c r="S663" s="221"/>
      <c r="T663" s="222"/>
      <c r="AT663" s="223" t="s">
        <v>160</v>
      </c>
      <c r="AU663" s="223" t="s">
        <v>181</v>
      </c>
      <c r="AV663" s="11" t="s">
        <v>22</v>
      </c>
      <c r="AW663" s="11" t="s">
        <v>35</v>
      </c>
      <c r="AX663" s="11" t="s">
        <v>78</v>
      </c>
      <c r="AY663" s="223" t="s">
        <v>151</v>
      </c>
    </row>
    <row r="664" spans="2:51" s="12" customFormat="1" ht="12">
      <c r="B664" s="224"/>
      <c r="C664" s="225"/>
      <c r="D664" s="215" t="s">
        <v>160</v>
      </c>
      <c r="E664" s="226" t="s">
        <v>20</v>
      </c>
      <c r="F664" s="227" t="s">
        <v>611</v>
      </c>
      <c r="G664" s="225"/>
      <c r="H664" s="228">
        <v>52.7135</v>
      </c>
      <c r="I664" s="229"/>
      <c r="J664" s="225"/>
      <c r="K664" s="225"/>
      <c r="L664" s="230"/>
      <c r="M664" s="231"/>
      <c r="N664" s="232"/>
      <c r="O664" s="232"/>
      <c r="P664" s="232"/>
      <c r="Q664" s="232"/>
      <c r="R664" s="232"/>
      <c r="S664" s="232"/>
      <c r="T664" s="233"/>
      <c r="AT664" s="234" t="s">
        <v>160</v>
      </c>
      <c r="AU664" s="234" t="s">
        <v>181</v>
      </c>
      <c r="AV664" s="12" t="s">
        <v>87</v>
      </c>
      <c r="AW664" s="12" t="s">
        <v>35</v>
      </c>
      <c r="AX664" s="12" t="s">
        <v>78</v>
      </c>
      <c r="AY664" s="234" t="s">
        <v>151</v>
      </c>
    </row>
    <row r="665" spans="2:51" s="12" customFormat="1" ht="12">
      <c r="B665" s="224"/>
      <c r="C665" s="225"/>
      <c r="D665" s="215" t="s">
        <v>160</v>
      </c>
      <c r="E665" s="226" t="s">
        <v>20</v>
      </c>
      <c r="F665" s="227" t="s">
        <v>612</v>
      </c>
      <c r="G665" s="225"/>
      <c r="H665" s="228">
        <v>61.34</v>
      </c>
      <c r="I665" s="229"/>
      <c r="J665" s="225"/>
      <c r="K665" s="225"/>
      <c r="L665" s="230"/>
      <c r="M665" s="231"/>
      <c r="N665" s="232"/>
      <c r="O665" s="232"/>
      <c r="P665" s="232"/>
      <c r="Q665" s="232"/>
      <c r="R665" s="232"/>
      <c r="S665" s="232"/>
      <c r="T665" s="233"/>
      <c r="AT665" s="234" t="s">
        <v>160</v>
      </c>
      <c r="AU665" s="234" t="s">
        <v>181</v>
      </c>
      <c r="AV665" s="12" t="s">
        <v>87</v>
      </c>
      <c r="AW665" s="12" t="s">
        <v>35</v>
      </c>
      <c r="AX665" s="12" t="s">
        <v>78</v>
      </c>
      <c r="AY665" s="234" t="s">
        <v>151</v>
      </c>
    </row>
    <row r="666" spans="2:51" s="12" customFormat="1" ht="12">
      <c r="B666" s="224"/>
      <c r="C666" s="225"/>
      <c r="D666" s="215" t="s">
        <v>160</v>
      </c>
      <c r="E666" s="226" t="s">
        <v>20</v>
      </c>
      <c r="F666" s="227" t="s">
        <v>613</v>
      </c>
      <c r="G666" s="225"/>
      <c r="H666" s="228">
        <v>49.0566</v>
      </c>
      <c r="I666" s="229"/>
      <c r="J666" s="225"/>
      <c r="K666" s="225"/>
      <c r="L666" s="230"/>
      <c r="M666" s="231"/>
      <c r="N666" s="232"/>
      <c r="O666" s="232"/>
      <c r="P666" s="232"/>
      <c r="Q666" s="232"/>
      <c r="R666" s="232"/>
      <c r="S666" s="232"/>
      <c r="T666" s="233"/>
      <c r="AT666" s="234" t="s">
        <v>160</v>
      </c>
      <c r="AU666" s="234" t="s">
        <v>181</v>
      </c>
      <c r="AV666" s="12" t="s">
        <v>87</v>
      </c>
      <c r="AW666" s="12" t="s">
        <v>35</v>
      </c>
      <c r="AX666" s="12" t="s">
        <v>78</v>
      </c>
      <c r="AY666" s="234" t="s">
        <v>151</v>
      </c>
    </row>
    <row r="667" spans="2:51" s="12" customFormat="1" ht="12">
      <c r="B667" s="224"/>
      <c r="C667" s="225"/>
      <c r="D667" s="215" t="s">
        <v>160</v>
      </c>
      <c r="E667" s="226" t="s">
        <v>20</v>
      </c>
      <c r="F667" s="227" t="s">
        <v>614</v>
      </c>
      <c r="G667" s="225"/>
      <c r="H667" s="228">
        <v>54.808</v>
      </c>
      <c r="I667" s="229"/>
      <c r="J667" s="225"/>
      <c r="K667" s="225"/>
      <c r="L667" s="230"/>
      <c r="M667" s="231"/>
      <c r="N667" s="232"/>
      <c r="O667" s="232"/>
      <c r="P667" s="232"/>
      <c r="Q667" s="232"/>
      <c r="R667" s="232"/>
      <c r="S667" s="232"/>
      <c r="T667" s="233"/>
      <c r="AT667" s="234" t="s">
        <v>160</v>
      </c>
      <c r="AU667" s="234" t="s">
        <v>181</v>
      </c>
      <c r="AV667" s="12" t="s">
        <v>87</v>
      </c>
      <c r="AW667" s="12" t="s">
        <v>35</v>
      </c>
      <c r="AX667" s="12" t="s">
        <v>78</v>
      </c>
      <c r="AY667" s="234" t="s">
        <v>151</v>
      </c>
    </row>
    <row r="668" spans="2:51" s="12" customFormat="1" ht="12">
      <c r="B668" s="224"/>
      <c r="C668" s="225"/>
      <c r="D668" s="215" t="s">
        <v>160</v>
      </c>
      <c r="E668" s="226" t="s">
        <v>20</v>
      </c>
      <c r="F668" s="227" t="s">
        <v>615</v>
      </c>
      <c r="G668" s="225"/>
      <c r="H668" s="228">
        <v>13.344</v>
      </c>
      <c r="I668" s="229"/>
      <c r="J668" s="225"/>
      <c r="K668" s="225"/>
      <c r="L668" s="230"/>
      <c r="M668" s="231"/>
      <c r="N668" s="232"/>
      <c r="O668" s="232"/>
      <c r="P668" s="232"/>
      <c r="Q668" s="232"/>
      <c r="R668" s="232"/>
      <c r="S668" s="232"/>
      <c r="T668" s="233"/>
      <c r="AT668" s="234" t="s">
        <v>160</v>
      </c>
      <c r="AU668" s="234" t="s">
        <v>181</v>
      </c>
      <c r="AV668" s="12" t="s">
        <v>87</v>
      </c>
      <c r="AW668" s="12" t="s">
        <v>35</v>
      </c>
      <c r="AX668" s="12" t="s">
        <v>78</v>
      </c>
      <c r="AY668" s="234" t="s">
        <v>151</v>
      </c>
    </row>
    <row r="669" spans="2:51" s="12" customFormat="1" ht="12">
      <c r="B669" s="224"/>
      <c r="C669" s="225"/>
      <c r="D669" s="215" t="s">
        <v>160</v>
      </c>
      <c r="E669" s="226" t="s">
        <v>20</v>
      </c>
      <c r="F669" s="227" t="s">
        <v>616</v>
      </c>
      <c r="G669" s="225"/>
      <c r="H669" s="228">
        <v>2.057</v>
      </c>
      <c r="I669" s="229"/>
      <c r="J669" s="225"/>
      <c r="K669" s="225"/>
      <c r="L669" s="230"/>
      <c r="M669" s="231"/>
      <c r="N669" s="232"/>
      <c r="O669" s="232"/>
      <c r="P669" s="232"/>
      <c r="Q669" s="232"/>
      <c r="R669" s="232"/>
      <c r="S669" s="232"/>
      <c r="T669" s="233"/>
      <c r="AT669" s="234" t="s">
        <v>160</v>
      </c>
      <c r="AU669" s="234" t="s">
        <v>181</v>
      </c>
      <c r="AV669" s="12" t="s">
        <v>87</v>
      </c>
      <c r="AW669" s="12" t="s">
        <v>35</v>
      </c>
      <c r="AX669" s="12" t="s">
        <v>78</v>
      </c>
      <c r="AY669" s="234" t="s">
        <v>151</v>
      </c>
    </row>
    <row r="670" spans="2:51" s="12" customFormat="1" ht="12">
      <c r="B670" s="224"/>
      <c r="C670" s="225"/>
      <c r="D670" s="215" t="s">
        <v>160</v>
      </c>
      <c r="E670" s="226" t="s">
        <v>20</v>
      </c>
      <c r="F670" s="227" t="s">
        <v>479</v>
      </c>
      <c r="G670" s="225"/>
      <c r="H670" s="228">
        <v>4.02705</v>
      </c>
      <c r="I670" s="229"/>
      <c r="J670" s="225"/>
      <c r="K670" s="225"/>
      <c r="L670" s="230"/>
      <c r="M670" s="231"/>
      <c r="N670" s="232"/>
      <c r="O670" s="232"/>
      <c r="P670" s="232"/>
      <c r="Q670" s="232"/>
      <c r="R670" s="232"/>
      <c r="S670" s="232"/>
      <c r="T670" s="233"/>
      <c r="AT670" s="234" t="s">
        <v>160</v>
      </c>
      <c r="AU670" s="234" t="s">
        <v>181</v>
      </c>
      <c r="AV670" s="12" t="s">
        <v>87</v>
      </c>
      <c r="AW670" s="12" t="s">
        <v>35</v>
      </c>
      <c r="AX670" s="12" t="s">
        <v>78</v>
      </c>
      <c r="AY670" s="234" t="s">
        <v>151</v>
      </c>
    </row>
    <row r="671" spans="2:51" s="12" customFormat="1" ht="12">
      <c r="B671" s="224"/>
      <c r="C671" s="225"/>
      <c r="D671" s="215" t="s">
        <v>160</v>
      </c>
      <c r="E671" s="226" t="s">
        <v>20</v>
      </c>
      <c r="F671" s="227" t="s">
        <v>617</v>
      </c>
      <c r="G671" s="225"/>
      <c r="H671" s="228">
        <v>6.59</v>
      </c>
      <c r="I671" s="229"/>
      <c r="J671" s="225"/>
      <c r="K671" s="225"/>
      <c r="L671" s="230"/>
      <c r="M671" s="231"/>
      <c r="N671" s="232"/>
      <c r="O671" s="232"/>
      <c r="P671" s="232"/>
      <c r="Q671" s="232"/>
      <c r="R671" s="232"/>
      <c r="S671" s="232"/>
      <c r="T671" s="233"/>
      <c r="AT671" s="234" t="s">
        <v>160</v>
      </c>
      <c r="AU671" s="234" t="s">
        <v>181</v>
      </c>
      <c r="AV671" s="12" t="s">
        <v>87</v>
      </c>
      <c r="AW671" s="12" t="s">
        <v>35</v>
      </c>
      <c r="AX671" s="12" t="s">
        <v>78</v>
      </c>
      <c r="AY671" s="234" t="s">
        <v>151</v>
      </c>
    </row>
    <row r="672" spans="2:51" s="12" customFormat="1" ht="12">
      <c r="B672" s="224"/>
      <c r="C672" s="225"/>
      <c r="D672" s="215" t="s">
        <v>160</v>
      </c>
      <c r="E672" s="226" t="s">
        <v>20</v>
      </c>
      <c r="F672" s="227" t="s">
        <v>618</v>
      </c>
      <c r="G672" s="225"/>
      <c r="H672" s="228">
        <v>6.796</v>
      </c>
      <c r="I672" s="229"/>
      <c r="J672" s="225"/>
      <c r="K672" s="225"/>
      <c r="L672" s="230"/>
      <c r="M672" s="231"/>
      <c r="N672" s="232"/>
      <c r="O672" s="232"/>
      <c r="P672" s="232"/>
      <c r="Q672" s="232"/>
      <c r="R672" s="232"/>
      <c r="S672" s="232"/>
      <c r="T672" s="233"/>
      <c r="AT672" s="234" t="s">
        <v>160</v>
      </c>
      <c r="AU672" s="234" t="s">
        <v>181</v>
      </c>
      <c r="AV672" s="12" t="s">
        <v>87</v>
      </c>
      <c r="AW672" s="12" t="s">
        <v>35</v>
      </c>
      <c r="AX672" s="12" t="s">
        <v>78</v>
      </c>
      <c r="AY672" s="234" t="s">
        <v>151</v>
      </c>
    </row>
    <row r="673" spans="2:51" s="12" customFormat="1" ht="12">
      <c r="B673" s="224"/>
      <c r="C673" s="225"/>
      <c r="D673" s="215" t="s">
        <v>160</v>
      </c>
      <c r="E673" s="226" t="s">
        <v>20</v>
      </c>
      <c r="F673" s="227" t="s">
        <v>619</v>
      </c>
      <c r="G673" s="225"/>
      <c r="H673" s="228">
        <v>15.0945</v>
      </c>
      <c r="I673" s="229"/>
      <c r="J673" s="225"/>
      <c r="K673" s="225"/>
      <c r="L673" s="230"/>
      <c r="M673" s="231"/>
      <c r="N673" s="232"/>
      <c r="O673" s="232"/>
      <c r="P673" s="232"/>
      <c r="Q673" s="232"/>
      <c r="R673" s="232"/>
      <c r="S673" s="232"/>
      <c r="T673" s="233"/>
      <c r="AT673" s="234" t="s">
        <v>160</v>
      </c>
      <c r="AU673" s="234" t="s">
        <v>181</v>
      </c>
      <c r="AV673" s="12" t="s">
        <v>87</v>
      </c>
      <c r="AW673" s="12" t="s">
        <v>35</v>
      </c>
      <c r="AX673" s="12" t="s">
        <v>78</v>
      </c>
      <c r="AY673" s="234" t="s">
        <v>151</v>
      </c>
    </row>
    <row r="674" spans="2:51" s="13" customFormat="1" ht="12">
      <c r="B674" s="235"/>
      <c r="C674" s="236"/>
      <c r="D674" s="215" t="s">
        <v>160</v>
      </c>
      <c r="E674" s="237" t="s">
        <v>20</v>
      </c>
      <c r="F674" s="238" t="s">
        <v>384</v>
      </c>
      <c r="G674" s="236"/>
      <c r="H674" s="239">
        <v>265.82665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AT674" s="245" t="s">
        <v>160</v>
      </c>
      <c r="AU674" s="245" t="s">
        <v>181</v>
      </c>
      <c r="AV674" s="13" t="s">
        <v>181</v>
      </c>
      <c r="AW674" s="13" t="s">
        <v>35</v>
      </c>
      <c r="AX674" s="13" t="s">
        <v>22</v>
      </c>
      <c r="AY674" s="245" t="s">
        <v>151</v>
      </c>
    </row>
    <row r="675" spans="2:65" s="1" customFormat="1" ht="16.5" customHeight="1">
      <c r="B675" s="38"/>
      <c r="C675" s="201" t="s">
        <v>824</v>
      </c>
      <c r="D675" s="201" t="s">
        <v>153</v>
      </c>
      <c r="E675" s="202" t="s">
        <v>825</v>
      </c>
      <c r="F675" s="203" t="s">
        <v>826</v>
      </c>
      <c r="G675" s="204" t="s">
        <v>156</v>
      </c>
      <c r="H675" s="205">
        <v>1329.135</v>
      </c>
      <c r="I675" s="206"/>
      <c r="J675" s="207">
        <f>ROUND(I675*H675,2)</f>
        <v>0</v>
      </c>
      <c r="K675" s="203" t="s">
        <v>20</v>
      </c>
      <c r="L675" s="43"/>
      <c r="M675" s="208" t="s">
        <v>20</v>
      </c>
      <c r="N675" s="209" t="s">
        <v>49</v>
      </c>
      <c r="O675" s="79"/>
      <c r="P675" s="210">
        <f>O675*H675</f>
        <v>0</v>
      </c>
      <c r="Q675" s="210">
        <v>0</v>
      </c>
      <c r="R675" s="210">
        <f>Q675*H675</f>
        <v>0</v>
      </c>
      <c r="S675" s="210">
        <v>0</v>
      </c>
      <c r="T675" s="211">
        <f>S675*H675</f>
        <v>0</v>
      </c>
      <c r="AR675" s="17" t="s">
        <v>158</v>
      </c>
      <c r="AT675" s="17" t="s">
        <v>153</v>
      </c>
      <c r="AU675" s="17" t="s">
        <v>181</v>
      </c>
      <c r="AY675" s="17" t="s">
        <v>151</v>
      </c>
      <c r="BE675" s="212">
        <f>IF(N675="základní",J675,0)</f>
        <v>0</v>
      </c>
      <c r="BF675" s="212">
        <f>IF(N675="snížená",J675,0)</f>
        <v>0</v>
      </c>
      <c r="BG675" s="212">
        <f>IF(N675="zákl. přenesená",J675,0)</f>
        <v>0</v>
      </c>
      <c r="BH675" s="212">
        <f>IF(N675="sníž. přenesená",J675,0)</f>
        <v>0</v>
      </c>
      <c r="BI675" s="212">
        <f>IF(N675="nulová",J675,0)</f>
        <v>0</v>
      </c>
      <c r="BJ675" s="17" t="s">
        <v>22</v>
      </c>
      <c r="BK675" s="212">
        <f>ROUND(I675*H675,2)</f>
        <v>0</v>
      </c>
      <c r="BL675" s="17" t="s">
        <v>158</v>
      </c>
      <c r="BM675" s="17" t="s">
        <v>827</v>
      </c>
    </row>
    <row r="676" spans="2:51" s="12" customFormat="1" ht="12">
      <c r="B676" s="224"/>
      <c r="C676" s="225"/>
      <c r="D676" s="215" t="s">
        <v>160</v>
      </c>
      <c r="E676" s="225"/>
      <c r="F676" s="227" t="s">
        <v>828</v>
      </c>
      <c r="G676" s="225"/>
      <c r="H676" s="228">
        <v>1329.135</v>
      </c>
      <c r="I676" s="229"/>
      <c r="J676" s="225"/>
      <c r="K676" s="225"/>
      <c r="L676" s="230"/>
      <c r="M676" s="231"/>
      <c r="N676" s="232"/>
      <c r="O676" s="232"/>
      <c r="P676" s="232"/>
      <c r="Q676" s="232"/>
      <c r="R676" s="232"/>
      <c r="S676" s="232"/>
      <c r="T676" s="233"/>
      <c r="AT676" s="234" t="s">
        <v>160</v>
      </c>
      <c r="AU676" s="234" t="s">
        <v>181</v>
      </c>
      <c r="AV676" s="12" t="s">
        <v>87</v>
      </c>
      <c r="AW676" s="12" t="s">
        <v>4</v>
      </c>
      <c r="AX676" s="12" t="s">
        <v>22</v>
      </c>
      <c r="AY676" s="234" t="s">
        <v>151</v>
      </c>
    </row>
    <row r="677" spans="2:63" s="10" customFormat="1" ht="20.85" customHeight="1">
      <c r="B677" s="185"/>
      <c r="C677" s="186"/>
      <c r="D677" s="187" t="s">
        <v>77</v>
      </c>
      <c r="E677" s="199" t="s">
        <v>829</v>
      </c>
      <c r="F677" s="199" t="s">
        <v>830</v>
      </c>
      <c r="G677" s="186"/>
      <c r="H677" s="186"/>
      <c r="I677" s="189"/>
      <c r="J677" s="200">
        <f>BK677</f>
        <v>0</v>
      </c>
      <c r="K677" s="186"/>
      <c r="L677" s="191"/>
      <c r="M677" s="192"/>
      <c r="N677" s="193"/>
      <c r="O677" s="193"/>
      <c r="P677" s="194">
        <f>SUM(P678:P679)</f>
        <v>0</v>
      </c>
      <c r="Q677" s="193"/>
      <c r="R677" s="194">
        <f>SUM(R678:R679)</f>
        <v>0</v>
      </c>
      <c r="S677" s="193"/>
      <c r="T677" s="195">
        <f>SUM(T678:T679)</f>
        <v>0</v>
      </c>
      <c r="AR677" s="196" t="s">
        <v>22</v>
      </c>
      <c r="AT677" s="197" t="s">
        <v>77</v>
      </c>
      <c r="AU677" s="197" t="s">
        <v>87</v>
      </c>
      <c r="AY677" s="196" t="s">
        <v>151</v>
      </c>
      <c r="BK677" s="198">
        <f>SUM(BK678:BK679)</f>
        <v>0</v>
      </c>
    </row>
    <row r="678" spans="2:65" s="1" customFormat="1" ht="16.5" customHeight="1">
      <c r="B678" s="38"/>
      <c r="C678" s="201" t="s">
        <v>829</v>
      </c>
      <c r="D678" s="201" t="s">
        <v>153</v>
      </c>
      <c r="E678" s="202" t="s">
        <v>831</v>
      </c>
      <c r="F678" s="203" t="s">
        <v>832</v>
      </c>
      <c r="G678" s="204" t="s">
        <v>798</v>
      </c>
      <c r="H678" s="205">
        <v>1</v>
      </c>
      <c r="I678" s="206"/>
      <c r="J678" s="207">
        <f>ROUND(I678*H678,2)</f>
        <v>0</v>
      </c>
      <c r="K678" s="203" t="s">
        <v>20</v>
      </c>
      <c r="L678" s="43"/>
      <c r="M678" s="208" t="s">
        <v>20</v>
      </c>
      <c r="N678" s="209" t="s">
        <v>49</v>
      </c>
      <c r="O678" s="79"/>
      <c r="P678" s="210">
        <f>O678*H678</f>
        <v>0</v>
      </c>
      <c r="Q678" s="210">
        <v>0</v>
      </c>
      <c r="R678" s="210">
        <f>Q678*H678</f>
        <v>0</v>
      </c>
      <c r="S678" s="210">
        <v>0</v>
      </c>
      <c r="T678" s="211">
        <f>S678*H678</f>
        <v>0</v>
      </c>
      <c r="AR678" s="17" t="s">
        <v>158</v>
      </c>
      <c r="AT678" s="17" t="s">
        <v>153</v>
      </c>
      <c r="AU678" s="17" t="s">
        <v>181</v>
      </c>
      <c r="AY678" s="17" t="s">
        <v>151</v>
      </c>
      <c r="BE678" s="212">
        <f>IF(N678="základní",J678,0)</f>
        <v>0</v>
      </c>
      <c r="BF678" s="212">
        <f>IF(N678="snížená",J678,0)</f>
        <v>0</v>
      </c>
      <c r="BG678" s="212">
        <f>IF(N678="zákl. přenesená",J678,0)</f>
        <v>0</v>
      </c>
      <c r="BH678" s="212">
        <f>IF(N678="sníž. přenesená",J678,0)</f>
        <v>0</v>
      </c>
      <c r="BI678" s="212">
        <f>IF(N678="nulová",J678,0)</f>
        <v>0</v>
      </c>
      <c r="BJ678" s="17" t="s">
        <v>22</v>
      </c>
      <c r="BK678" s="212">
        <f>ROUND(I678*H678,2)</f>
        <v>0</v>
      </c>
      <c r="BL678" s="17" t="s">
        <v>158</v>
      </c>
      <c r="BM678" s="17" t="s">
        <v>833</v>
      </c>
    </row>
    <row r="679" spans="2:65" s="1" customFormat="1" ht="22.5" customHeight="1">
      <c r="B679" s="38"/>
      <c r="C679" s="201" t="s">
        <v>28</v>
      </c>
      <c r="D679" s="201" t="s">
        <v>153</v>
      </c>
      <c r="E679" s="202" t="s">
        <v>834</v>
      </c>
      <c r="F679" s="203" t="s">
        <v>835</v>
      </c>
      <c r="G679" s="204" t="s">
        <v>238</v>
      </c>
      <c r="H679" s="205">
        <v>139.774</v>
      </c>
      <c r="I679" s="206"/>
      <c r="J679" s="207">
        <f>ROUND(I679*H679,2)</f>
        <v>0</v>
      </c>
      <c r="K679" s="203" t="s">
        <v>157</v>
      </c>
      <c r="L679" s="43"/>
      <c r="M679" s="208" t="s">
        <v>20</v>
      </c>
      <c r="N679" s="209" t="s">
        <v>49</v>
      </c>
      <c r="O679" s="79"/>
      <c r="P679" s="210">
        <f>O679*H679</f>
        <v>0</v>
      </c>
      <c r="Q679" s="210">
        <v>0</v>
      </c>
      <c r="R679" s="210">
        <f>Q679*H679</f>
        <v>0</v>
      </c>
      <c r="S679" s="210">
        <v>0</v>
      </c>
      <c r="T679" s="211">
        <f>S679*H679</f>
        <v>0</v>
      </c>
      <c r="AR679" s="17" t="s">
        <v>158</v>
      </c>
      <c r="AT679" s="17" t="s">
        <v>153</v>
      </c>
      <c r="AU679" s="17" t="s">
        <v>181</v>
      </c>
      <c r="AY679" s="17" t="s">
        <v>151</v>
      </c>
      <c r="BE679" s="212">
        <f>IF(N679="základní",J679,0)</f>
        <v>0</v>
      </c>
      <c r="BF679" s="212">
        <f>IF(N679="snížená",J679,0)</f>
        <v>0</v>
      </c>
      <c r="BG679" s="212">
        <f>IF(N679="zákl. přenesená",J679,0)</f>
        <v>0</v>
      </c>
      <c r="BH679" s="212">
        <f>IF(N679="sníž. přenesená",J679,0)</f>
        <v>0</v>
      </c>
      <c r="BI679" s="212">
        <f>IF(N679="nulová",J679,0)</f>
        <v>0</v>
      </c>
      <c r="BJ679" s="17" t="s">
        <v>22</v>
      </c>
      <c r="BK679" s="212">
        <f>ROUND(I679*H679,2)</f>
        <v>0</v>
      </c>
      <c r="BL679" s="17" t="s">
        <v>158</v>
      </c>
      <c r="BM679" s="17" t="s">
        <v>836</v>
      </c>
    </row>
    <row r="680" spans="2:63" s="10" customFormat="1" ht="22.8" customHeight="1">
      <c r="B680" s="185"/>
      <c r="C680" s="186"/>
      <c r="D680" s="187" t="s">
        <v>77</v>
      </c>
      <c r="E680" s="199" t="s">
        <v>837</v>
      </c>
      <c r="F680" s="199" t="s">
        <v>838</v>
      </c>
      <c r="G680" s="186"/>
      <c r="H680" s="186"/>
      <c r="I680" s="189"/>
      <c r="J680" s="200">
        <f>BK680</f>
        <v>0</v>
      </c>
      <c r="K680" s="186"/>
      <c r="L680" s="191"/>
      <c r="M680" s="192"/>
      <c r="N680" s="193"/>
      <c r="O680" s="193"/>
      <c r="P680" s="194">
        <f>SUM(P681:P687)</f>
        <v>0</v>
      </c>
      <c r="Q680" s="193"/>
      <c r="R680" s="194">
        <f>SUM(R681:R687)</f>
        <v>0</v>
      </c>
      <c r="S680" s="193"/>
      <c r="T680" s="195">
        <f>SUM(T681:T687)</f>
        <v>0</v>
      </c>
      <c r="AR680" s="196" t="s">
        <v>22</v>
      </c>
      <c r="AT680" s="197" t="s">
        <v>77</v>
      </c>
      <c r="AU680" s="197" t="s">
        <v>22</v>
      </c>
      <c r="AY680" s="196" t="s">
        <v>151</v>
      </c>
      <c r="BK680" s="198">
        <f>SUM(BK681:BK687)</f>
        <v>0</v>
      </c>
    </row>
    <row r="681" spans="2:65" s="1" customFormat="1" ht="22.5" customHeight="1">
      <c r="B681" s="38"/>
      <c r="C681" s="201" t="s">
        <v>839</v>
      </c>
      <c r="D681" s="201" t="s">
        <v>153</v>
      </c>
      <c r="E681" s="202" t="s">
        <v>840</v>
      </c>
      <c r="F681" s="203" t="s">
        <v>841</v>
      </c>
      <c r="G681" s="204" t="s">
        <v>238</v>
      </c>
      <c r="H681" s="205">
        <v>212.01</v>
      </c>
      <c r="I681" s="206"/>
      <c r="J681" s="207">
        <f>ROUND(I681*H681,2)</f>
        <v>0</v>
      </c>
      <c r="K681" s="203" t="s">
        <v>157</v>
      </c>
      <c r="L681" s="43"/>
      <c r="M681" s="208" t="s">
        <v>20</v>
      </c>
      <c r="N681" s="209" t="s">
        <v>49</v>
      </c>
      <c r="O681" s="79"/>
      <c r="P681" s="210">
        <f>O681*H681</f>
        <v>0</v>
      </c>
      <c r="Q681" s="210">
        <v>0</v>
      </c>
      <c r="R681" s="210">
        <f>Q681*H681</f>
        <v>0</v>
      </c>
      <c r="S681" s="210">
        <v>0</v>
      </c>
      <c r="T681" s="211">
        <f>S681*H681</f>
        <v>0</v>
      </c>
      <c r="AR681" s="17" t="s">
        <v>158</v>
      </c>
      <c r="AT681" s="17" t="s">
        <v>153</v>
      </c>
      <c r="AU681" s="17" t="s">
        <v>87</v>
      </c>
      <c r="AY681" s="17" t="s">
        <v>151</v>
      </c>
      <c r="BE681" s="212">
        <f>IF(N681="základní",J681,0)</f>
        <v>0</v>
      </c>
      <c r="BF681" s="212">
        <f>IF(N681="snížená",J681,0)</f>
        <v>0</v>
      </c>
      <c r="BG681" s="212">
        <f>IF(N681="zákl. přenesená",J681,0)</f>
        <v>0</v>
      </c>
      <c r="BH681" s="212">
        <f>IF(N681="sníž. přenesená",J681,0)</f>
        <v>0</v>
      </c>
      <c r="BI681" s="212">
        <f>IF(N681="nulová",J681,0)</f>
        <v>0</v>
      </c>
      <c r="BJ681" s="17" t="s">
        <v>22</v>
      </c>
      <c r="BK681" s="212">
        <f>ROUND(I681*H681,2)</f>
        <v>0</v>
      </c>
      <c r="BL681" s="17" t="s">
        <v>158</v>
      </c>
      <c r="BM681" s="17" t="s">
        <v>842</v>
      </c>
    </row>
    <row r="682" spans="2:65" s="1" customFormat="1" ht="22.5" customHeight="1">
      <c r="B682" s="38"/>
      <c r="C682" s="201" t="s">
        <v>843</v>
      </c>
      <c r="D682" s="201" t="s">
        <v>153</v>
      </c>
      <c r="E682" s="202" t="s">
        <v>844</v>
      </c>
      <c r="F682" s="203" t="s">
        <v>845</v>
      </c>
      <c r="G682" s="204" t="s">
        <v>238</v>
      </c>
      <c r="H682" s="205">
        <v>636.03</v>
      </c>
      <c r="I682" s="206"/>
      <c r="J682" s="207">
        <f>ROUND(I682*H682,2)</f>
        <v>0</v>
      </c>
      <c r="K682" s="203" t="s">
        <v>157</v>
      </c>
      <c r="L682" s="43"/>
      <c r="M682" s="208" t="s">
        <v>20</v>
      </c>
      <c r="N682" s="209" t="s">
        <v>49</v>
      </c>
      <c r="O682" s="79"/>
      <c r="P682" s="210">
        <f>O682*H682</f>
        <v>0</v>
      </c>
      <c r="Q682" s="210">
        <v>0</v>
      </c>
      <c r="R682" s="210">
        <f>Q682*H682</f>
        <v>0</v>
      </c>
      <c r="S682" s="210">
        <v>0</v>
      </c>
      <c r="T682" s="211">
        <f>S682*H682</f>
        <v>0</v>
      </c>
      <c r="AR682" s="17" t="s">
        <v>158</v>
      </c>
      <c r="AT682" s="17" t="s">
        <v>153</v>
      </c>
      <c r="AU682" s="17" t="s">
        <v>87</v>
      </c>
      <c r="AY682" s="17" t="s">
        <v>151</v>
      </c>
      <c r="BE682" s="212">
        <f>IF(N682="základní",J682,0)</f>
        <v>0</v>
      </c>
      <c r="BF682" s="212">
        <f>IF(N682="snížená",J682,0)</f>
        <v>0</v>
      </c>
      <c r="BG682" s="212">
        <f>IF(N682="zákl. přenesená",J682,0)</f>
        <v>0</v>
      </c>
      <c r="BH682" s="212">
        <f>IF(N682="sníž. přenesená",J682,0)</f>
        <v>0</v>
      </c>
      <c r="BI682" s="212">
        <f>IF(N682="nulová",J682,0)</f>
        <v>0</v>
      </c>
      <c r="BJ682" s="17" t="s">
        <v>22</v>
      </c>
      <c r="BK682" s="212">
        <f>ROUND(I682*H682,2)</f>
        <v>0</v>
      </c>
      <c r="BL682" s="17" t="s">
        <v>158</v>
      </c>
      <c r="BM682" s="17" t="s">
        <v>846</v>
      </c>
    </row>
    <row r="683" spans="2:51" s="12" customFormat="1" ht="12">
      <c r="B683" s="224"/>
      <c r="C683" s="225"/>
      <c r="D683" s="215" t="s">
        <v>160</v>
      </c>
      <c r="E683" s="225"/>
      <c r="F683" s="227" t="s">
        <v>847</v>
      </c>
      <c r="G683" s="225"/>
      <c r="H683" s="228">
        <v>636.03</v>
      </c>
      <c r="I683" s="229"/>
      <c r="J683" s="225"/>
      <c r="K683" s="225"/>
      <c r="L683" s="230"/>
      <c r="M683" s="231"/>
      <c r="N683" s="232"/>
      <c r="O683" s="232"/>
      <c r="P683" s="232"/>
      <c r="Q683" s="232"/>
      <c r="R683" s="232"/>
      <c r="S683" s="232"/>
      <c r="T683" s="233"/>
      <c r="AT683" s="234" t="s">
        <v>160</v>
      </c>
      <c r="AU683" s="234" t="s">
        <v>87</v>
      </c>
      <c r="AV683" s="12" t="s">
        <v>87</v>
      </c>
      <c r="AW683" s="12" t="s">
        <v>4</v>
      </c>
      <c r="AX683" s="12" t="s">
        <v>22</v>
      </c>
      <c r="AY683" s="234" t="s">
        <v>151</v>
      </c>
    </row>
    <row r="684" spans="2:65" s="1" customFormat="1" ht="16.5" customHeight="1">
      <c r="B684" s="38"/>
      <c r="C684" s="201" t="s">
        <v>848</v>
      </c>
      <c r="D684" s="201" t="s">
        <v>153</v>
      </c>
      <c r="E684" s="202" t="s">
        <v>849</v>
      </c>
      <c r="F684" s="203" t="s">
        <v>850</v>
      </c>
      <c r="G684" s="204" t="s">
        <v>238</v>
      </c>
      <c r="H684" s="205">
        <v>212.01</v>
      </c>
      <c r="I684" s="206"/>
      <c r="J684" s="207">
        <f>ROUND(I684*H684,2)</f>
        <v>0</v>
      </c>
      <c r="K684" s="203" t="s">
        <v>157</v>
      </c>
      <c r="L684" s="43"/>
      <c r="M684" s="208" t="s">
        <v>20</v>
      </c>
      <c r="N684" s="209" t="s">
        <v>49</v>
      </c>
      <c r="O684" s="79"/>
      <c r="P684" s="210">
        <f>O684*H684</f>
        <v>0</v>
      </c>
      <c r="Q684" s="210">
        <v>0</v>
      </c>
      <c r="R684" s="210">
        <f>Q684*H684</f>
        <v>0</v>
      </c>
      <c r="S684" s="210">
        <v>0</v>
      </c>
      <c r="T684" s="211">
        <f>S684*H684</f>
        <v>0</v>
      </c>
      <c r="AR684" s="17" t="s">
        <v>158</v>
      </c>
      <c r="AT684" s="17" t="s">
        <v>153</v>
      </c>
      <c r="AU684" s="17" t="s">
        <v>87</v>
      </c>
      <c r="AY684" s="17" t="s">
        <v>151</v>
      </c>
      <c r="BE684" s="212">
        <f>IF(N684="základní",J684,0)</f>
        <v>0</v>
      </c>
      <c r="BF684" s="212">
        <f>IF(N684="snížená",J684,0)</f>
        <v>0</v>
      </c>
      <c r="BG684" s="212">
        <f>IF(N684="zákl. přenesená",J684,0)</f>
        <v>0</v>
      </c>
      <c r="BH684" s="212">
        <f>IF(N684="sníž. přenesená",J684,0)</f>
        <v>0</v>
      </c>
      <c r="BI684" s="212">
        <f>IF(N684="nulová",J684,0)</f>
        <v>0</v>
      </c>
      <c r="BJ684" s="17" t="s">
        <v>22</v>
      </c>
      <c r="BK684" s="212">
        <f>ROUND(I684*H684,2)</f>
        <v>0</v>
      </c>
      <c r="BL684" s="17" t="s">
        <v>158</v>
      </c>
      <c r="BM684" s="17" t="s">
        <v>851</v>
      </c>
    </row>
    <row r="685" spans="2:65" s="1" customFormat="1" ht="22.5" customHeight="1">
      <c r="B685" s="38"/>
      <c r="C685" s="201" t="s">
        <v>852</v>
      </c>
      <c r="D685" s="201" t="s">
        <v>153</v>
      </c>
      <c r="E685" s="202" t="s">
        <v>853</v>
      </c>
      <c r="F685" s="203" t="s">
        <v>854</v>
      </c>
      <c r="G685" s="204" t="s">
        <v>238</v>
      </c>
      <c r="H685" s="205">
        <v>2120.1</v>
      </c>
      <c r="I685" s="206"/>
      <c r="J685" s="207">
        <f>ROUND(I685*H685,2)</f>
        <v>0</v>
      </c>
      <c r="K685" s="203" t="s">
        <v>157</v>
      </c>
      <c r="L685" s="43"/>
      <c r="M685" s="208" t="s">
        <v>20</v>
      </c>
      <c r="N685" s="209" t="s">
        <v>49</v>
      </c>
      <c r="O685" s="79"/>
      <c r="P685" s="210">
        <f>O685*H685</f>
        <v>0</v>
      </c>
      <c r="Q685" s="210">
        <v>0</v>
      </c>
      <c r="R685" s="210">
        <f>Q685*H685</f>
        <v>0</v>
      </c>
      <c r="S685" s="210">
        <v>0</v>
      </c>
      <c r="T685" s="211">
        <f>S685*H685</f>
        <v>0</v>
      </c>
      <c r="AR685" s="17" t="s">
        <v>158</v>
      </c>
      <c r="AT685" s="17" t="s">
        <v>153</v>
      </c>
      <c r="AU685" s="17" t="s">
        <v>87</v>
      </c>
      <c r="AY685" s="17" t="s">
        <v>151</v>
      </c>
      <c r="BE685" s="212">
        <f>IF(N685="základní",J685,0)</f>
        <v>0</v>
      </c>
      <c r="BF685" s="212">
        <f>IF(N685="snížená",J685,0)</f>
        <v>0</v>
      </c>
      <c r="BG685" s="212">
        <f>IF(N685="zákl. přenesená",J685,0)</f>
        <v>0</v>
      </c>
      <c r="BH685" s="212">
        <f>IF(N685="sníž. přenesená",J685,0)</f>
        <v>0</v>
      </c>
      <c r="BI685" s="212">
        <f>IF(N685="nulová",J685,0)</f>
        <v>0</v>
      </c>
      <c r="BJ685" s="17" t="s">
        <v>22</v>
      </c>
      <c r="BK685" s="212">
        <f>ROUND(I685*H685,2)</f>
        <v>0</v>
      </c>
      <c r="BL685" s="17" t="s">
        <v>158</v>
      </c>
      <c r="BM685" s="17" t="s">
        <v>855</v>
      </c>
    </row>
    <row r="686" spans="2:51" s="12" customFormat="1" ht="12">
      <c r="B686" s="224"/>
      <c r="C686" s="225"/>
      <c r="D686" s="215" t="s">
        <v>160</v>
      </c>
      <c r="E686" s="225"/>
      <c r="F686" s="227" t="s">
        <v>856</v>
      </c>
      <c r="G686" s="225"/>
      <c r="H686" s="228">
        <v>2120.1</v>
      </c>
      <c r="I686" s="229"/>
      <c r="J686" s="225"/>
      <c r="K686" s="225"/>
      <c r="L686" s="230"/>
      <c r="M686" s="231"/>
      <c r="N686" s="232"/>
      <c r="O686" s="232"/>
      <c r="P686" s="232"/>
      <c r="Q686" s="232"/>
      <c r="R686" s="232"/>
      <c r="S686" s="232"/>
      <c r="T686" s="233"/>
      <c r="AT686" s="234" t="s">
        <v>160</v>
      </c>
      <c r="AU686" s="234" t="s">
        <v>87</v>
      </c>
      <c r="AV686" s="12" t="s">
        <v>87</v>
      </c>
      <c r="AW686" s="12" t="s">
        <v>4</v>
      </c>
      <c r="AX686" s="12" t="s">
        <v>22</v>
      </c>
      <c r="AY686" s="234" t="s">
        <v>151</v>
      </c>
    </row>
    <row r="687" spans="2:65" s="1" customFormat="1" ht="22.5" customHeight="1">
      <c r="B687" s="38"/>
      <c r="C687" s="201" t="s">
        <v>857</v>
      </c>
      <c r="D687" s="201" t="s">
        <v>153</v>
      </c>
      <c r="E687" s="202" t="s">
        <v>858</v>
      </c>
      <c r="F687" s="203" t="s">
        <v>859</v>
      </c>
      <c r="G687" s="204" t="s">
        <v>238</v>
      </c>
      <c r="H687" s="205">
        <v>212.01</v>
      </c>
      <c r="I687" s="206"/>
      <c r="J687" s="207">
        <f>ROUND(I687*H687,2)</f>
        <v>0</v>
      </c>
      <c r="K687" s="203" t="s">
        <v>157</v>
      </c>
      <c r="L687" s="43"/>
      <c r="M687" s="208" t="s">
        <v>20</v>
      </c>
      <c r="N687" s="209" t="s">
        <v>49</v>
      </c>
      <c r="O687" s="79"/>
      <c r="P687" s="210">
        <f>O687*H687</f>
        <v>0</v>
      </c>
      <c r="Q687" s="210">
        <v>0</v>
      </c>
      <c r="R687" s="210">
        <f>Q687*H687</f>
        <v>0</v>
      </c>
      <c r="S687" s="210">
        <v>0</v>
      </c>
      <c r="T687" s="211">
        <f>S687*H687</f>
        <v>0</v>
      </c>
      <c r="AR687" s="17" t="s">
        <v>158</v>
      </c>
      <c r="AT687" s="17" t="s">
        <v>153</v>
      </c>
      <c r="AU687" s="17" t="s">
        <v>87</v>
      </c>
      <c r="AY687" s="17" t="s">
        <v>151</v>
      </c>
      <c r="BE687" s="212">
        <f>IF(N687="základní",J687,0)</f>
        <v>0</v>
      </c>
      <c r="BF687" s="212">
        <f>IF(N687="snížená",J687,0)</f>
        <v>0</v>
      </c>
      <c r="BG687" s="212">
        <f>IF(N687="zákl. přenesená",J687,0)</f>
        <v>0</v>
      </c>
      <c r="BH687" s="212">
        <f>IF(N687="sníž. přenesená",J687,0)</f>
        <v>0</v>
      </c>
      <c r="BI687" s="212">
        <f>IF(N687="nulová",J687,0)</f>
        <v>0</v>
      </c>
      <c r="BJ687" s="17" t="s">
        <v>22</v>
      </c>
      <c r="BK687" s="212">
        <f>ROUND(I687*H687,2)</f>
        <v>0</v>
      </c>
      <c r="BL687" s="17" t="s">
        <v>158</v>
      </c>
      <c r="BM687" s="17" t="s">
        <v>860</v>
      </c>
    </row>
    <row r="688" spans="2:63" s="10" customFormat="1" ht="25.9" customHeight="1">
      <c r="B688" s="185"/>
      <c r="C688" s="186"/>
      <c r="D688" s="187" t="s">
        <v>77</v>
      </c>
      <c r="E688" s="188" t="s">
        <v>861</v>
      </c>
      <c r="F688" s="188" t="s">
        <v>862</v>
      </c>
      <c r="G688" s="186"/>
      <c r="H688" s="186"/>
      <c r="I688" s="189"/>
      <c r="J688" s="190">
        <f>BK688</f>
        <v>0</v>
      </c>
      <c r="K688" s="186"/>
      <c r="L688" s="191"/>
      <c r="M688" s="192"/>
      <c r="N688" s="193"/>
      <c r="O688" s="193"/>
      <c r="P688" s="194">
        <f>P689+P728+P768+P812+P851+P883+P890+P927+P935+P940+P945+P959+P977+P1044+P1049+P1065+P1113+P1170+P1174+P1237+P1274+P1285+P1308+P1312</f>
        <v>0</v>
      </c>
      <c r="Q688" s="193"/>
      <c r="R688" s="194">
        <f>R689+R728+R768+R812+R851+R883+R890+R927+R935+R940+R945+R959+R977+R1044+R1049+R1065+R1113+R1170+R1174+R1237+R1274+R1285+R1308+R1312</f>
        <v>19.333579483</v>
      </c>
      <c r="S688" s="193"/>
      <c r="T688" s="195">
        <f>T689+T728+T768+T812+T851+T883+T890+T927+T935+T940+T945+T959+T977+T1044+T1049+T1065+T1113+T1170+T1174+T1237+T1274+T1285+T1308+T1312</f>
        <v>29.189987499999997</v>
      </c>
      <c r="AR688" s="196" t="s">
        <v>87</v>
      </c>
      <c r="AT688" s="197" t="s">
        <v>77</v>
      </c>
      <c r="AU688" s="197" t="s">
        <v>78</v>
      </c>
      <c r="AY688" s="196" t="s">
        <v>151</v>
      </c>
      <c r="BK688" s="198">
        <f>BK689+BK728+BK768+BK812+BK851+BK883+BK890+BK927+BK935+BK940+BK945+BK959+BK977+BK1044+BK1049+BK1065+BK1113+BK1170+BK1174+BK1237+BK1274+BK1285+BK1308+BK1312</f>
        <v>0</v>
      </c>
    </row>
    <row r="689" spans="2:63" s="10" customFormat="1" ht="22.8" customHeight="1">
      <c r="B689" s="185"/>
      <c r="C689" s="186"/>
      <c r="D689" s="187" t="s">
        <v>77</v>
      </c>
      <c r="E689" s="199" t="s">
        <v>863</v>
      </c>
      <c r="F689" s="199" t="s">
        <v>864</v>
      </c>
      <c r="G689" s="186"/>
      <c r="H689" s="186"/>
      <c r="I689" s="189"/>
      <c r="J689" s="200">
        <f>BK689</f>
        <v>0</v>
      </c>
      <c r="K689" s="186"/>
      <c r="L689" s="191"/>
      <c r="M689" s="192"/>
      <c r="N689" s="193"/>
      <c r="O689" s="193"/>
      <c r="P689" s="194">
        <f>SUM(P690:P727)</f>
        <v>0</v>
      </c>
      <c r="Q689" s="193"/>
      <c r="R689" s="194">
        <f>SUM(R690:R727)</f>
        <v>2.67833864</v>
      </c>
      <c r="S689" s="193"/>
      <c r="T689" s="195">
        <f>SUM(T690:T727)</f>
        <v>0</v>
      </c>
      <c r="AR689" s="196" t="s">
        <v>87</v>
      </c>
      <c r="AT689" s="197" t="s">
        <v>77</v>
      </c>
      <c r="AU689" s="197" t="s">
        <v>22</v>
      </c>
      <c r="AY689" s="196" t="s">
        <v>151</v>
      </c>
      <c r="BK689" s="198">
        <f>SUM(BK690:BK727)</f>
        <v>0</v>
      </c>
    </row>
    <row r="690" spans="2:65" s="1" customFormat="1" ht="16.5" customHeight="1">
      <c r="B690" s="38"/>
      <c r="C690" s="201" t="s">
        <v>865</v>
      </c>
      <c r="D690" s="201" t="s">
        <v>153</v>
      </c>
      <c r="E690" s="202" t="s">
        <v>866</v>
      </c>
      <c r="F690" s="203" t="s">
        <v>867</v>
      </c>
      <c r="G690" s="204" t="s">
        <v>156</v>
      </c>
      <c r="H690" s="205">
        <v>268.225</v>
      </c>
      <c r="I690" s="206"/>
      <c r="J690" s="207">
        <f>ROUND(I690*H690,2)</f>
        <v>0</v>
      </c>
      <c r="K690" s="203" t="s">
        <v>157</v>
      </c>
      <c r="L690" s="43"/>
      <c r="M690" s="208" t="s">
        <v>20</v>
      </c>
      <c r="N690" s="209" t="s">
        <v>49</v>
      </c>
      <c r="O690" s="79"/>
      <c r="P690" s="210">
        <f>O690*H690</f>
        <v>0</v>
      </c>
      <c r="Q690" s="210">
        <v>0</v>
      </c>
      <c r="R690" s="210">
        <f>Q690*H690</f>
        <v>0</v>
      </c>
      <c r="S690" s="210">
        <v>0</v>
      </c>
      <c r="T690" s="211">
        <f>S690*H690</f>
        <v>0</v>
      </c>
      <c r="AR690" s="17" t="s">
        <v>260</v>
      </c>
      <c r="AT690" s="17" t="s">
        <v>153</v>
      </c>
      <c r="AU690" s="17" t="s">
        <v>87</v>
      </c>
      <c r="AY690" s="17" t="s">
        <v>151</v>
      </c>
      <c r="BE690" s="212">
        <f>IF(N690="základní",J690,0)</f>
        <v>0</v>
      </c>
      <c r="BF690" s="212">
        <f>IF(N690="snížená",J690,0)</f>
        <v>0</v>
      </c>
      <c r="BG690" s="212">
        <f>IF(N690="zákl. přenesená",J690,0)</f>
        <v>0</v>
      </c>
      <c r="BH690" s="212">
        <f>IF(N690="sníž. přenesená",J690,0)</f>
        <v>0</v>
      </c>
      <c r="BI690" s="212">
        <f>IF(N690="nulová",J690,0)</f>
        <v>0</v>
      </c>
      <c r="BJ690" s="17" t="s">
        <v>22</v>
      </c>
      <c r="BK690" s="212">
        <f>ROUND(I690*H690,2)</f>
        <v>0</v>
      </c>
      <c r="BL690" s="17" t="s">
        <v>260</v>
      </c>
      <c r="BM690" s="17" t="s">
        <v>868</v>
      </c>
    </row>
    <row r="691" spans="2:51" s="11" customFormat="1" ht="12">
      <c r="B691" s="213"/>
      <c r="C691" s="214"/>
      <c r="D691" s="215" t="s">
        <v>160</v>
      </c>
      <c r="E691" s="216" t="s">
        <v>20</v>
      </c>
      <c r="F691" s="217" t="s">
        <v>297</v>
      </c>
      <c r="G691" s="214"/>
      <c r="H691" s="216" t="s">
        <v>20</v>
      </c>
      <c r="I691" s="218"/>
      <c r="J691" s="214"/>
      <c r="K691" s="214"/>
      <c r="L691" s="219"/>
      <c r="M691" s="220"/>
      <c r="N691" s="221"/>
      <c r="O691" s="221"/>
      <c r="P691" s="221"/>
      <c r="Q691" s="221"/>
      <c r="R691" s="221"/>
      <c r="S691" s="221"/>
      <c r="T691" s="222"/>
      <c r="AT691" s="223" t="s">
        <v>160</v>
      </c>
      <c r="AU691" s="223" t="s">
        <v>87</v>
      </c>
      <c r="AV691" s="11" t="s">
        <v>22</v>
      </c>
      <c r="AW691" s="11" t="s">
        <v>35</v>
      </c>
      <c r="AX691" s="11" t="s">
        <v>78</v>
      </c>
      <c r="AY691" s="223" t="s">
        <v>151</v>
      </c>
    </row>
    <row r="692" spans="2:51" s="11" customFormat="1" ht="12">
      <c r="B692" s="213"/>
      <c r="C692" s="214"/>
      <c r="D692" s="215" t="s">
        <v>160</v>
      </c>
      <c r="E692" s="216" t="s">
        <v>20</v>
      </c>
      <c r="F692" s="217" t="s">
        <v>298</v>
      </c>
      <c r="G692" s="214"/>
      <c r="H692" s="216" t="s">
        <v>20</v>
      </c>
      <c r="I692" s="218"/>
      <c r="J692" s="214"/>
      <c r="K692" s="214"/>
      <c r="L692" s="219"/>
      <c r="M692" s="220"/>
      <c r="N692" s="221"/>
      <c r="O692" s="221"/>
      <c r="P692" s="221"/>
      <c r="Q692" s="221"/>
      <c r="R692" s="221"/>
      <c r="S692" s="221"/>
      <c r="T692" s="222"/>
      <c r="AT692" s="223" t="s">
        <v>160</v>
      </c>
      <c r="AU692" s="223" t="s">
        <v>87</v>
      </c>
      <c r="AV692" s="11" t="s">
        <v>22</v>
      </c>
      <c r="AW692" s="11" t="s">
        <v>35</v>
      </c>
      <c r="AX692" s="11" t="s">
        <v>78</v>
      </c>
      <c r="AY692" s="223" t="s">
        <v>151</v>
      </c>
    </row>
    <row r="693" spans="2:51" s="11" customFormat="1" ht="12">
      <c r="B693" s="213"/>
      <c r="C693" s="214"/>
      <c r="D693" s="215" t="s">
        <v>160</v>
      </c>
      <c r="E693" s="216" t="s">
        <v>20</v>
      </c>
      <c r="F693" s="217" t="s">
        <v>299</v>
      </c>
      <c r="G693" s="214"/>
      <c r="H693" s="216" t="s">
        <v>20</v>
      </c>
      <c r="I693" s="218"/>
      <c r="J693" s="214"/>
      <c r="K693" s="214"/>
      <c r="L693" s="219"/>
      <c r="M693" s="220"/>
      <c r="N693" s="221"/>
      <c r="O693" s="221"/>
      <c r="P693" s="221"/>
      <c r="Q693" s="221"/>
      <c r="R693" s="221"/>
      <c r="S693" s="221"/>
      <c r="T693" s="222"/>
      <c r="AT693" s="223" t="s">
        <v>160</v>
      </c>
      <c r="AU693" s="223" t="s">
        <v>87</v>
      </c>
      <c r="AV693" s="11" t="s">
        <v>22</v>
      </c>
      <c r="AW693" s="11" t="s">
        <v>35</v>
      </c>
      <c r="AX693" s="11" t="s">
        <v>78</v>
      </c>
      <c r="AY693" s="223" t="s">
        <v>151</v>
      </c>
    </row>
    <row r="694" spans="2:51" s="12" customFormat="1" ht="12">
      <c r="B694" s="224"/>
      <c r="C694" s="225"/>
      <c r="D694" s="215" t="s">
        <v>160</v>
      </c>
      <c r="E694" s="226" t="s">
        <v>20</v>
      </c>
      <c r="F694" s="227" t="s">
        <v>869</v>
      </c>
      <c r="G694" s="225"/>
      <c r="H694" s="228">
        <v>50.5435</v>
      </c>
      <c r="I694" s="229"/>
      <c r="J694" s="225"/>
      <c r="K694" s="225"/>
      <c r="L694" s="230"/>
      <c r="M694" s="231"/>
      <c r="N694" s="232"/>
      <c r="O694" s="232"/>
      <c r="P694" s="232"/>
      <c r="Q694" s="232"/>
      <c r="R694" s="232"/>
      <c r="S694" s="232"/>
      <c r="T694" s="233"/>
      <c r="AT694" s="234" t="s">
        <v>160</v>
      </c>
      <c r="AU694" s="234" t="s">
        <v>87</v>
      </c>
      <c r="AV694" s="12" t="s">
        <v>87</v>
      </c>
      <c r="AW694" s="12" t="s">
        <v>35</v>
      </c>
      <c r="AX694" s="12" t="s">
        <v>78</v>
      </c>
      <c r="AY694" s="234" t="s">
        <v>151</v>
      </c>
    </row>
    <row r="695" spans="2:51" s="12" customFormat="1" ht="12">
      <c r="B695" s="224"/>
      <c r="C695" s="225"/>
      <c r="D695" s="215" t="s">
        <v>160</v>
      </c>
      <c r="E695" s="226" t="s">
        <v>20</v>
      </c>
      <c r="F695" s="227" t="s">
        <v>870</v>
      </c>
      <c r="G695" s="225"/>
      <c r="H695" s="228">
        <v>61.4225</v>
      </c>
      <c r="I695" s="229"/>
      <c r="J695" s="225"/>
      <c r="K695" s="225"/>
      <c r="L695" s="230"/>
      <c r="M695" s="231"/>
      <c r="N695" s="232"/>
      <c r="O695" s="232"/>
      <c r="P695" s="232"/>
      <c r="Q695" s="232"/>
      <c r="R695" s="232"/>
      <c r="S695" s="232"/>
      <c r="T695" s="233"/>
      <c r="AT695" s="234" t="s">
        <v>160</v>
      </c>
      <c r="AU695" s="234" t="s">
        <v>87</v>
      </c>
      <c r="AV695" s="12" t="s">
        <v>87</v>
      </c>
      <c r="AW695" s="12" t="s">
        <v>35</v>
      </c>
      <c r="AX695" s="12" t="s">
        <v>78</v>
      </c>
      <c r="AY695" s="234" t="s">
        <v>151</v>
      </c>
    </row>
    <row r="696" spans="2:51" s="12" customFormat="1" ht="12">
      <c r="B696" s="224"/>
      <c r="C696" s="225"/>
      <c r="D696" s="215" t="s">
        <v>160</v>
      </c>
      <c r="E696" s="226" t="s">
        <v>20</v>
      </c>
      <c r="F696" s="227" t="s">
        <v>613</v>
      </c>
      <c r="G696" s="225"/>
      <c r="H696" s="228">
        <v>49.0566</v>
      </c>
      <c r="I696" s="229"/>
      <c r="J696" s="225"/>
      <c r="K696" s="225"/>
      <c r="L696" s="230"/>
      <c r="M696" s="231"/>
      <c r="N696" s="232"/>
      <c r="O696" s="232"/>
      <c r="P696" s="232"/>
      <c r="Q696" s="232"/>
      <c r="R696" s="232"/>
      <c r="S696" s="232"/>
      <c r="T696" s="233"/>
      <c r="AT696" s="234" t="s">
        <v>160</v>
      </c>
      <c r="AU696" s="234" t="s">
        <v>87</v>
      </c>
      <c r="AV696" s="12" t="s">
        <v>87</v>
      </c>
      <c r="AW696" s="12" t="s">
        <v>35</v>
      </c>
      <c r="AX696" s="12" t="s">
        <v>78</v>
      </c>
      <c r="AY696" s="234" t="s">
        <v>151</v>
      </c>
    </row>
    <row r="697" spans="2:51" s="12" customFormat="1" ht="12">
      <c r="B697" s="224"/>
      <c r="C697" s="225"/>
      <c r="D697" s="215" t="s">
        <v>160</v>
      </c>
      <c r="E697" s="226" t="s">
        <v>20</v>
      </c>
      <c r="F697" s="227" t="s">
        <v>701</v>
      </c>
      <c r="G697" s="225"/>
      <c r="H697" s="228">
        <v>53.244</v>
      </c>
      <c r="I697" s="229"/>
      <c r="J697" s="225"/>
      <c r="K697" s="225"/>
      <c r="L697" s="230"/>
      <c r="M697" s="231"/>
      <c r="N697" s="232"/>
      <c r="O697" s="232"/>
      <c r="P697" s="232"/>
      <c r="Q697" s="232"/>
      <c r="R697" s="232"/>
      <c r="S697" s="232"/>
      <c r="T697" s="233"/>
      <c r="AT697" s="234" t="s">
        <v>160</v>
      </c>
      <c r="AU697" s="234" t="s">
        <v>87</v>
      </c>
      <c r="AV697" s="12" t="s">
        <v>87</v>
      </c>
      <c r="AW697" s="12" t="s">
        <v>35</v>
      </c>
      <c r="AX697" s="12" t="s">
        <v>78</v>
      </c>
      <c r="AY697" s="234" t="s">
        <v>151</v>
      </c>
    </row>
    <row r="698" spans="2:51" s="12" customFormat="1" ht="12">
      <c r="B698" s="224"/>
      <c r="C698" s="225"/>
      <c r="D698" s="215" t="s">
        <v>160</v>
      </c>
      <c r="E698" s="226" t="s">
        <v>20</v>
      </c>
      <c r="F698" s="227" t="s">
        <v>871</v>
      </c>
      <c r="G698" s="225"/>
      <c r="H698" s="228">
        <v>13.644</v>
      </c>
      <c r="I698" s="229"/>
      <c r="J698" s="225"/>
      <c r="K698" s="225"/>
      <c r="L698" s="230"/>
      <c r="M698" s="231"/>
      <c r="N698" s="232"/>
      <c r="O698" s="232"/>
      <c r="P698" s="232"/>
      <c r="Q698" s="232"/>
      <c r="R698" s="232"/>
      <c r="S698" s="232"/>
      <c r="T698" s="233"/>
      <c r="AT698" s="234" t="s">
        <v>160</v>
      </c>
      <c r="AU698" s="234" t="s">
        <v>87</v>
      </c>
      <c r="AV698" s="12" t="s">
        <v>87</v>
      </c>
      <c r="AW698" s="12" t="s">
        <v>35</v>
      </c>
      <c r="AX698" s="12" t="s">
        <v>78</v>
      </c>
      <c r="AY698" s="234" t="s">
        <v>151</v>
      </c>
    </row>
    <row r="699" spans="2:51" s="12" customFormat="1" ht="12">
      <c r="B699" s="224"/>
      <c r="C699" s="225"/>
      <c r="D699" s="215" t="s">
        <v>160</v>
      </c>
      <c r="E699" s="226" t="s">
        <v>20</v>
      </c>
      <c r="F699" s="227" t="s">
        <v>872</v>
      </c>
      <c r="G699" s="225"/>
      <c r="H699" s="228">
        <v>6.5</v>
      </c>
      <c r="I699" s="229"/>
      <c r="J699" s="225"/>
      <c r="K699" s="225"/>
      <c r="L699" s="230"/>
      <c r="M699" s="231"/>
      <c r="N699" s="232"/>
      <c r="O699" s="232"/>
      <c r="P699" s="232"/>
      <c r="Q699" s="232"/>
      <c r="R699" s="232"/>
      <c r="S699" s="232"/>
      <c r="T699" s="233"/>
      <c r="AT699" s="234" t="s">
        <v>160</v>
      </c>
      <c r="AU699" s="234" t="s">
        <v>87</v>
      </c>
      <c r="AV699" s="12" t="s">
        <v>87</v>
      </c>
      <c r="AW699" s="12" t="s">
        <v>35</v>
      </c>
      <c r="AX699" s="12" t="s">
        <v>78</v>
      </c>
      <c r="AY699" s="234" t="s">
        <v>151</v>
      </c>
    </row>
    <row r="700" spans="2:51" s="12" customFormat="1" ht="12">
      <c r="B700" s="224"/>
      <c r="C700" s="225"/>
      <c r="D700" s="215" t="s">
        <v>160</v>
      </c>
      <c r="E700" s="226" t="s">
        <v>20</v>
      </c>
      <c r="F700" s="227" t="s">
        <v>616</v>
      </c>
      <c r="G700" s="225"/>
      <c r="H700" s="228">
        <v>2.057</v>
      </c>
      <c r="I700" s="229"/>
      <c r="J700" s="225"/>
      <c r="K700" s="225"/>
      <c r="L700" s="230"/>
      <c r="M700" s="231"/>
      <c r="N700" s="232"/>
      <c r="O700" s="232"/>
      <c r="P700" s="232"/>
      <c r="Q700" s="232"/>
      <c r="R700" s="232"/>
      <c r="S700" s="232"/>
      <c r="T700" s="233"/>
      <c r="AT700" s="234" t="s">
        <v>160</v>
      </c>
      <c r="AU700" s="234" t="s">
        <v>87</v>
      </c>
      <c r="AV700" s="12" t="s">
        <v>87</v>
      </c>
      <c r="AW700" s="12" t="s">
        <v>35</v>
      </c>
      <c r="AX700" s="12" t="s">
        <v>78</v>
      </c>
      <c r="AY700" s="234" t="s">
        <v>151</v>
      </c>
    </row>
    <row r="701" spans="2:51" s="12" customFormat="1" ht="12">
      <c r="B701" s="224"/>
      <c r="C701" s="225"/>
      <c r="D701" s="215" t="s">
        <v>160</v>
      </c>
      <c r="E701" s="226" t="s">
        <v>20</v>
      </c>
      <c r="F701" s="227" t="s">
        <v>873</v>
      </c>
      <c r="G701" s="225"/>
      <c r="H701" s="228">
        <v>4.1291</v>
      </c>
      <c r="I701" s="229"/>
      <c r="J701" s="225"/>
      <c r="K701" s="225"/>
      <c r="L701" s="230"/>
      <c r="M701" s="231"/>
      <c r="N701" s="232"/>
      <c r="O701" s="232"/>
      <c r="P701" s="232"/>
      <c r="Q701" s="232"/>
      <c r="R701" s="232"/>
      <c r="S701" s="232"/>
      <c r="T701" s="233"/>
      <c r="AT701" s="234" t="s">
        <v>160</v>
      </c>
      <c r="AU701" s="234" t="s">
        <v>87</v>
      </c>
      <c r="AV701" s="12" t="s">
        <v>87</v>
      </c>
      <c r="AW701" s="12" t="s">
        <v>35</v>
      </c>
      <c r="AX701" s="12" t="s">
        <v>78</v>
      </c>
      <c r="AY701" s="234" t="s">
        <v>151</v>
      </c>
    </row>
    <row r="702" spans="2:51" s="12" customFormat="1" ht="12">
      <c r="B702" s="224"/>
      <c r="C702" s="225"/>
      <c r="D702" s="215" t="s">
        <v>160</v>
      </c>
      <c r="E702" s="226" t="s">
        <v>20</v>
      </c>
      <c r="F702" s="227" t="s">
        <v>874</v>
      </c>
      <c r="G702" s="225"/>
      <c r="H702" s="228">
        <v>6.23</v>
      </c>
      <c r="I702" s="229"/>
      <c r="J702" s="225"/>
      <c r="K702" s="225"/>
      <c r="L702" s="230"/>
      <c r="M702" s="231"/>
      <c r="N702" s="232"/>
      <c r="O702" s="232"/>
      <c r="P702" s="232"/>
      <c r="Q702" s="232"/>
      <c r="R702" s="232"/>
      <c r="S702" s="232"/>
      <c r="T702" s="233"/>
      <c r="AT702" s="234" t="s">
        <v>160</v>
      </c>
      <c r="AU702" s="234" t="s">
        <v>87</v>
      </c>
      <c r="AV702" s="12" t="s">
        <v>87</v>
      </c>
      <c r="AW702" s="12" t="s">
        <v>35</v>
      </c>
      <c r="AX702" s="12" t="s">
        <v>78</v>
      </c>
      <c r="AY702" s="234" t="s">
        <v>151</v>
      </c>
    </row>
    <row r="703" spans="2:51" s="12" customFormat="1" ht="12">
      <c r="B703" s="224"/>
      <c r="C703" s="225"/>
      <c r="D703" s="215" t="s">
        <v>160</v>
      </c>
      <c r="E703" s="226" t="s">
        <v>20</v>
      </c>
      <c r="F703" s="227" t="s">
        <v>875</v>
      </c>
      <c r="G703" s="225"/>
      <c r="H703" s="228">
        <v>6.396</v>
      </c>
      <c r="I703" s="229"/>
      <c r="J703" s="225"/>
      <c r="K703" s="225"/>
      <c r="L703" s="230"/>
      <c r="M703" s="231"/>
      <c r="N703" s="232"/>
      <c r="O703" s="232"/>
      <c r="P703" s="232"/>
      <c r="Q703" s="232"/>
      <c r="R703" s="232"/>
      <c r="S703" s="232"/>
      <c r="T703" s="233"/>
      <c r="AT703" s="234" t="s">
        <v>160</v>
      </c>
      <c r="AU703" s="234" t="s">
        <v>87</v>
      </c>
      <c r="AV703" s="12" t="s">
        <v>87</v>
      </c>
      <c r="AW703" s="12" t="s">
        <v>35</v>
      </c>
      <c r="AX703" s="12" t="s">
        <v>78</v>
      </c>
      <c r="AY703" s="234" t="s">
        <v>151</v>
      </c>
    </row>
    <row r="704" spans="2:51" s="12" customFormat="1" ht="12">
      <c r="B704" s="224"/>
      <c r="C704" s="225"/>
      <c r="D704" s="215" t="s">
        <v>160</v>
      </c>
      <c r="E704" s="226" t="s">
        <v>20</v>
      </c>
      <c r="F704" s="227" t="s">
        <v>876</v>
      </c>
      <c r="G704" s="225"/>
      <c r="H704" s="228">
        <v>15.00225</v>
      </c>
      <c r="I704" s="229"/>
      <c r="J704" s="225"/>
      <c r="K704" s="225"/>
      <c r="L704" s="230"/>
      <c r="M704" s="231"/>
      <c r="N704" s="232"/>
      <c r="O704" s="232"/>
      <c r="P704" s="232"/>
      <c r="Q704" s="232"/>
      <c r="R704" s="232"/>
      <c r="S704" s="232"/>
      <c r="T704" s="233"/>
      <c r="AT704" s="234" t="s">
        <v>160</v>
      </c>
      <c r="AU704" s="234" t="s">
        <v>87</v>
      </c>
      <c r="AV704" s="12" t="s">
        <v>87</v>
      </c>
      <c r="AW704" s="12" t="s">
        <v>35</v>
      </c>
      <c r="AX704" s="12" t="s">
        <v>78</v>
      </c>
      <c r="AY704" s="234" t="s">
        <v>151</v>
      </c>
    </row>
    <row r="705" spans="2:51" s="13" customFormat="1" ht="12">
      <c r="B705" s="235"/>
      <c r="C705" s="236"/>
      <c r="D705" s="215" t="s">
        <v>160</v>
      </c>
      <c r="E705" s="237" t="s">
        <v>20</v>
      </c>
      <c r="F705" s="238" t="s">
        <v>311</v>
      </c>
      <c r="G705" s="236"/>
      <c r="H705" s="239">
        <v>268.22495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AT705" s="245" t="s">
        <v>160</v>
      </c>
      <c r="AU705" s="245" t="s">
        <v>87</v>
      </c>
      <c r="AV705" s="13" t="s">
        <v>181</v>
      </c>
      <c r="AW705" s="13" t="s">
        <v>35</v>
      </c>
      <c r="AX705" s="13" t="s">
        <v>22</v>
      </c>
      <c r="AY705" s="245" t="s">
        <v>151</v>
      </c>
    </row>
    <row r="706" spans="2:65" s="1" customFormat="1" ht="16.5" customHeight="1">
      <c r="B706" s="38"/>
      <c r="C706" s="201" t="s">
        <v>877</v>
      </c>
      <c r="D706" s="201" t="s">
        <v>153</v>
      </c>
      <c r="E706" s="202" t="s">
        <v>878</v>
      </c>
      <c r="F706" s="203" t="s">
        <v>879</v>
      </c>
      <c r="G706" s="204" t="s">
        <v>156</v>
      </c>
      <c r="H706" s="205">
        <v>37.414</v>
      </c>
      <c r="I706" s="206"/>
      <c r="J706" s="207">
        <f>ROUND(I706*H706,2)</f>
        <v>0</v>
      </c>
      <c r="K706" s="203" t="s">
        <v>157</v>
      </c>
      <c r="L706" s="43"/>
      <c r="M706" s="208" t="s">
        <v>20</v>
      </c>
      <c r="N706" s="209" t="s">
        <v>49</v>
      </c>
      <c r="O706" s="79"/>
      <c r="P706" s="210">
        <f>O706*H706</f>
        <v>0</v>
      </c>
      <c r="Q706" s="210">
        <v>0</v>
      </c>
      <c r="R706" s="210">
        <f>Q706*H706</f>
        <v>0</v>
      </c>
      <c r="S706" s="210">
        <v>0</v>
      </c>
      <c r="T706" s="211">
        <f>S706*H706</f>
        <v>0</v>
      </c>
      <c r="AR706" s="17" t="s">
        <v>260</v>
      </c>
      <c r="AT706" s="17" t="s">
        <v>153</v>
      </c>
      <c r="AU706" s="17" t="s">
        <v>87</v>
      </c>
      <c r="AY706" s="17" t="s">
        <v>151</v>
      </c>
      <c r="BE706" s="212">
        <f>IF(N706="základní",J706,0)</f>
        <v>0</v>
      </c>
      <c r="BF706" s="212">
        <f>IF(N706="snížená",J706,0)</f>
        <v>0</v>
      </c>
      <c r="BG706" s="212">
        <f>IF(N706="zákl. přenesená",J706,0)</f>
        <v>0</v>
      </c>
      <c r="BH706" s="212">
        <f>IF(N706="sníž. přenesená",J706,0)</f>
        <v>0</v>
      </c>
      <c r="BI706" s="212">
        <f>IF(N706="nulová",J706,0)</f>
        <v>0</v>
      </c>
      <c r="BJ706" s="17" t="s">
        <v>22</v>
      </c>
      <c r="BK706" s="212">
        <f>ROUND(I706*H706,2)</f>
        <v>0</v>
      </c>
      <c r="BL706" s="17" t="s">
        <v>260</v>
      </c>
      <c r="BM706" s="17" t="s">
        <v>880</v>
      </c>
    </row>
    <row r="707" spans="2:51" s="11" customFormat="1" ht="12">
      <c r="B707" s="213"/>
      <c r="C707" s="214"/>
      <c r="D707" s="215" t="s">
        <v>160</v>
      </c>
      <c r="E707" s="216" t="s">
        <v>20</v>
      </c>
      <c r="F707" s="217" t="s">
        <v>326</v>
      </c>
      <c r="G707" s="214"/>
      <c r="H707" s="216" t="s">
        <v>20</v>
      </c>
      <c r="I707" s="218"/>
      <c r="J707" s="214"/>
      <c r="K707" s="214"/>
      <c r="L707" s="219"/>
      <c r="M707" s="220"/>
      <c r="N707" s="221"/>
      <c r="O707" s="221"/>
      <c r="P707" s="221"/>
      <c r="Q707" s="221"/>
      <c r="R707" s="221"/>
      <c r="S707" s="221"/>
      <c r="T707" s="222"/>
      <c r="AT707" s="223" t="s">
        <v>160</v>
      </c>
      <c r="AU707" s="223" t="s">
        <v>87</v>
      </c>
      <c r="AV707" s="11" t="s">
        <v>22</v>
      </c>
      <c r="AW707" s="11" t="s">
        <v>35</v>
      </c>
      <c r="AX707" s="11" t="s">
        <v>78</v>
      </c>
      <c r="AY707" s="223" t="s">
        <v>151</v>
      </c>
    </row>
    <row r="708" spans="2:51" s="11" customFormat="1" ht="12">
      <c r="B708" s="213"/>
      <c r="C708" s="214"/>
      <c r="D708" s="215" t="s">
        <v>160</v>
      </c>
      <c r="E708" s="216" t="s">
        <v>20</v>
      </c>
      <c r="F708" s="217" t="s">
        <v>327</v>
      </c>
      <c r="G708" s="214"/>
      <c r="H708" s="216" t="s">
        <v>20</v>
      </c>
      <c r="I708" s="218"/>
      <c r="J708" s="214"/>
      <c r="K708" s="214"/>
      <c r="L708" s="219"/>
      <c r="M708" s="220"/>
      <c r="N708" s="221"/>
      <c r="O708" s="221"/>
      <c r="P708" s="221"/>
      <c r="Q708" s="221"/>
      <c r="R708" s="221"/>
      <c r="S708" s="221"/>
      <c r="T708" s="222"/>
      <c r="AT708" s="223" t="s">
        <v>160</v>
      </c>
      <c r="AU708" s="223" t="s">
        <v>87</v>
      </c>
      <c r="AV708" s="11" t="s">
        <v>22</v>
      </c>
      <c r="AW708" s="11" t="s">
        <v>35</v>
      </c>
      <c r="AX708" s="11" t="s">
        <v>78</v>
      </c>
      <c r="AY708" s="223" t="s">
        <v>151</v>
      </c>
    </row>
    <row r="709" spans="2:51" s="12" customFormat="1" ht="12">
      <c r="B709" s="224"/>
      <c r="C709" s="225"/>
      <c r="D709" s="215" t="s">
        <v>160</v>
      </c>
      <c r="E709" s="226" t="s">
        <v>20</v>
      </c>
      <c r="F709" s="227" t="s">
        <v>881</v>
      </c>
      <c r="G709" s="225"/>
      <c r="H709" s="228">
        <v>11.1984</v>
      </c>
      <c r="I709" s="229"/>
      <c r="J709" s="225"/>
      <c r="K709" s="225"/>
      <c r="L709" s="230"/>
      <c r="M709" s="231"/>
      <c r="N709" s="232"/>
      <c r="O709" s="232"/>
      <c r="P709" s="232"/>
      <c r="Q709" s="232"/>
      <c r="R709" s="232"/>
      <c r="S709" s="232"/>
      <c r="T709" s="233"/>
      <c r="AT709" s="234" t="s">
        <v>160</v>
      </c>
      <c r="AU709" s="234" t="s">
        <v>87</v>
      </c>
      <c r="AV709" s="12" t="s">
        <v>87</v>
      </c>
      <c r="AW709" s="12" t="s">
        <v>35</v>
      </c>
      <c r="AX709" s="12" t="s">
        <v>78</v>
      </c>
      <c r="AY709" s="234" t="s">
        <v>151</v>
      </c>
    </row>
    <row r="710" spans="2:51" s="12" customFormat="1" ht="12">
      <c r="B710" s="224"/>
      <c r="C710" s="225"/>
      <c r="D710" s="215" t="s">
        <v>160</v>
      </c>
      <c r="E710" s="226" t="s">
        <v>20</v>
      </c>
      <c r="F710" s="227" t="s">
        <v>882</v>
      </c>
      <c r="G710" s="225"/>
      <c r="H710" s="228">
        <v>5.392</v>
      </c>
      <c r="I710" s="229"/>
      <c r="J710" s="225"/>
      <c r="K710" s="225"/>
      <c r="L710" s="230"/>
      <c r="M710" s="231"/>
      <c r="N710" s="232"/>
      <c r="O710" s="232"/>
      <c r="P710" s="232"/>
      <c r="Q710" s="232"/>
      <c r="R710" s="232"/>
      <c r="S710" s="232"/>
      <c r="T710" s="233"/>
      <c r="AT710" s="234" t="s">
        <v>160</v>
      </c>
      <c r="AU710" s="234" t="s">
        <v>87</v>
      </c>
      <c r="AV710" s="12" t="s">
        <v>87</v>
      </c>
      <c r="AW710" s="12" t="s">
        <v>35</v>
      </c>
      <c r="AX710" s="12" t="s">
        <v>78</v>
      </c>
      <c r="AY710" s="234" t="s">
        <v>151</v>
      </c>
    </row>
    <row r="711" spans="2:51" s="12" customFormat="1" ht="12">
      <c r="B711" s="224"/>
      <c r="C711" s="225"/>
      <c r="D711" s="215" t="s">
        <v>160</v>
      </c>
      <c r="E711" s="226" t="s">
        <v>20</v>
      </c>
      <c r="F711" s="227" t="s">
        <v>883</v>
      </c>
      <c r="G711" s="225"/>
      <c r="H711" s="228">
        <v>4.688</v>
      </c>
      <c r="I711" s="229"/>
      <c r="J711" s="225"/>
      <c r="K711" s="225"/>
      <c r="L711" s="230"/>
      <c r="M711" s="231"/>
      <c r="N711" s="232"/>
      <c r="O711" s="232"/>
      <c r="P711" s="232"/>
      <c r="Q711" s="232"/>
      <c r="R711" s="232"/>
      <c r="S711" s="232"/>
      <c r="T711" s="233"/>
      <c r="AT711" s="234" t="s">
        <v>160</v>
      </c>
      <c r="AU711" s="234" t="s">
        <v>87</v>
      </c>
      <c r="AV711" s="12" t="s">
        <v>87</v>
      </c>
      <c r="AW711" s="12" t="s">
        <v>35</v>
      </c>
      <c r="AX711" s="12" t="s">
        <v>78</v>
      </c>
      <c r="AY711" s="234" t="s">
        <v>151</v>
      </c>
    </row>
    <row r="712" spans="2:51" s="12" customFormat="1" ht="12">
      <c r="B712" s="224"/>
      <c r="C712" s="225"/>
      <c r="D712" s="215" t="s">
        <v>160</v>
      </c>
      <c r="E712" s="226" t="s">
        <v>20</v>
      </c>
      <c r="F712" s="227" t="s">
        <v>884</v>
      </c>
      <c r="G712" s="225"/>
      <c r="H712" s="228">
        <v>4.6816</v>
      </c>
      <c r="I712" s="229"/>
      <c r="J712" s="225"/>
      <c r="K712" s="225"/>
      <c r="L712" s="230"/>
      <c r="M712" s="231"/>
      <c r="N712" s="232"/>
      <c r="O712" s="232"/>
      <c r="P712" s="232"/>
      <c r="Q712" s="232"/>
      <c r="R712" s="232"/>
      <c r="S712" s="232"/>
      <c r="T712" s="233"/>
      <c r="AT712" s="234" t="s">
        <v>160</v>
      </c>
      <c r="AU712" s="234" t="s">
        <v>87</v>
      </c>
      <c r="AV712" s="12" t="s">
        <v>87</v>
      </c>
      <c r="AW712" s="12" t="s">
        <v>35</v>
      </c>
      <c r="AX712" s="12" t="s">
        <v>78</v>
      </c>
      <c r="AY712" s="234" t="s">
        <v>151</v>
      </c>
    </row>
    <row r="713" spans="2:51" s="12" customFormat="1" ht="12">
      <c r="B713" s="224"/>
      <c r="C713" s="225"/>
      <c r="D713" s="215" t="s">
        <v>160</v>
      </c>
      <c r="E713" s="226" t="s">
        <v>20</v>
      </c>
      <c r="F713" s="227" t="s">
        <v>885</v>
      </c>
      <c r="G713" s="225"/>
      <c r="H713" s="228">
        <v>2.4736</v>
      </c>
      <c r="I713" s="229"/>
      <c r="J713" s="225"/>
      <c r="K713" s="225"/>
      <c r="L713" s="230"/>
      <c r="M713" s="231"/>
      <c r="N713" s="232"/>
      <c r="O713" s="232"/>
      <c r="P713" s="232"/>
      <c r="Q713" s="232"/>
      <c r="R713" s="232"/>
      <c r="S713" s="232"/>
      <c r="T713" s="233"/>
      <c r="AT713" s="234" t="s">
        <v>160</v>
      </c>
      <c r="AU713" s="234" t="s">
        <v>87</v>
      </c>
      <c r="AV713" s="12" t="s">
        <v>87</v>
      </c>
      <c r="AW713" s="12" t="s">
        <v>35</v>
      </c>
      <c r="AX713" s="12" t="s">
        <v>78</v>
      </c>
      <c r="AY713" s="234" t="s">
        <v>151</v>
      </c>
    </row>
    <row r="714" spans="2:51" s="12" customFormat="1" ht="12">
      <c r="B714" s="224"/>
      <c r="C714" s="225"/>
      <c r="D714" s="215" t="s">
        <v>160</v>
      </c>
      <c r="E714" s="226" t="s">
        <v>20</v>
      </c>
      <c r="F714" s="227" t="s">
        <v>886</v>
      </c>
      <c r="G714" s="225"/>
      <c r="H714" s="228">
        <v>0.9312</v>
      </c>
      <c r="I714" s="229"/>
      <c r="J714" s="225"/>
      <c r="K714" s="225"/>
      <c r="L714" s="230"/>
      <c r="M714" s="231"/>
      <c r="N714" s="232"/>
      <c r="O714" s="232"/>
      <c r="P714" s="232"/>
      <c r="Q714" s="232"/>
      <c r="R714" s="232"/>
      <c r="S714" s="232"/>
      <c r="T714" s="233"/>
      <c r="AT714" s="234" t="s">
        <v>160</v>
      </c>
      <c r="AU714" s="234" t="s">
        <v>87</v>
      </c>
      <c r="AV714" s="12" t="s">
        <v>87</v>
      </c>
      <c r="AW714" s="12" t="s">
        <v>35</v>
      </c>
      <c r="AX714" s="12" t="s">
        <v>78</v>
      </c>
      <c r="AY714" s="234" t="s">
        <v>151</v>
      </c>
    </row>
    <row r="715" spans="2:51" s="12" customFormat="1" ht="12">
      <c r="B715" s="224"/>
      <c r="C715" s="225"/>
      <c r="D715" s="215" t="s">
        <v>160</v>
      </c>
      <c r="E715" s="226" t="s">
        <v>20</v>
      </c>
      <c r="F715" s="227" t="s">
        <v>887</v>
      </c>
      <c r="G715" s="225"/>
      <c r="H715" s="228">
        <v>1.3232</v>
      </c>
      <c r="I715" s="229"/>
      <c r="J715" s="225"/>
      <c r="K715" s="225"/>
      <c r="L715" s="230"/>
      <c r="M715" s="231"/>
      <c r="N715" s="232"/>
      <c r="O715" s="232"/>
      <c r="P715" s="232"/>
      <c r="Q715" s="232"/>
      <c r="R715" s="232"/>
      <c r="S715" s="232"/>
      <c r="T715" s="233"/>
      <c r="AT715" s="234" t="s">
        <v>160</v>
      </c>
      <c r="AU715" s="234" t="s">
        <v>87</v>
      </c>
      <c r="AV715" s="12" t="s">
        <v>87</v>
      </c>
      <c r="AW715" s="12" t="s">
        <v>35</v>
      </c>
      <c r="AX715" s="12" t="s">
        <v>78</v>
      </c>
      <c r="AY715" s="234" t="s">
        <v>151</v>
      </c>
    </row>
    <row r="716" spans="2:51" s="12" customFormat="1" ht="12">
      <c r="B716" s="224"/>
      <c r="C716" s="225"/>
      <c r="D716" s="215" t="s">
        <v>160</v>
      </c>
      <c r="E716" s="226" t="s">
        <v>20</v>
      </c>
      <c r="F716" s="227" t="s">
        <v>888</v>
      </c>
      <c r="G716" s="225"/>
      <c r="H716" s="228">
        <v>1.3216</v>
      </c>
      <c r="I716" s="229"/>
      <c r="J716" s="225"/>
      <c r="K716" s="225"/>
      <c r="L716" s="230"/>
      <c r="M716" s="231"/>
      <c r="N716" s="232"/>
      <c r="O716" s="232"/>
      <c r="P716" s="232"/>
      <c r="Q716" s="232"/>
      <c r="R716" s="232"/>
      <c r="S716" s="232"/>
      <c r="T716" s="233"/>
      <c r="AT716" s="234" t="s">
        <v>160</v>
      </c>
      <c r="AU716" s="234" t="s">
        <v>87</v>
      </c>
      <c r="AV716" s="12" t="s">
        <v>87</v>
      </c>
      <c r="AW716" s="12" t="s">
        <v>35</v>
      </c>
      <c r="AX716" s="12" t="s">
        <v>78</v>
      </c>
      <c r="AY716" s="234" t="s">
        <v>151</v>
      </c>
    </row>
    <row r="717" spans="2:51" s="12" customFormat="1" ht="12">
      <c r="B717" s="224"/>
      <c r="C717" s="225"/>
      <c r="D717" s="215" t="s">
        <v>160</v>
      </c>
      <c r="E717" s="226" t="s">
        <v>20</v>
      </c>
      <c r="F717" s="227" t="s">
        <v>889</v>
      </c>
      <c r="G717" s="225"/>
      <c r="H717" s="228">
        <v>2.5984</v>
      </c>
      <c r="I717" s="229"/>
      <c r="J717" s="225"/>
      <c r="K717" s="225"/>
      <c r="L717" s="230"/>
      <c r="M717" s="231"/>
      <c r="N717" s="232"/>
      <c r="O717" s="232"/>
      <c r="P717" s="232"/>
      <c r="Q717" s="232"/>
      <c r="R717" s="232"/>
      <c r="S717" s="232"/>
      <c r="T717" s="233"/>
      <c r="AT717" s="234" t="s">
        <v>160</v>
      </c>
      <c r="AU717" s="234" t="s">
        <v>87</v>
      </c>
      <c r="AV717" s="12" t="s">
        <v>87</v>
      </c>
      <c r="AW717" s="12" t="s">
        <v>35</v>
      </c>
      <c r="AX717" s="12" t="s">
        <v>78</v>
      </c>
      <c r="AY717" s="234" t="s">
        <v>151</v>
      </c>
    </row>
    <row r="718" spans="2:51" s="12" customFormat="1" ht="12">
      <c r="B718" s="224"/>
      <c r="C718" s="225"/>
      <c r="D718" s="215" t="s">
        <v>160</v>
      </c>
      <c r="E718" s="226" t="s">
        <v>20</v>
      </c>
      <c r="F718" s="227" t="s">
        <v>890</v>
      </c>
      <c r="G718" s="225"/>
      <c r="H718" s="228">
        <v>2.8064</v>
      </c>
      <c r="I718" s="229"/>
      <c r="J718" s="225"/>
      <c r="K718" s="225"/>
      <c r="L718" s="230"/>
      <c r="M718" s="231"/>
      <c r="N718" s="232"/>
      <c r="O718" s="232"/>
      <c r="P718" s="232"/>
      <c r="Q718" s="232"/>
      <c r="R718" s="232"/>
      <c r="S718" s="232"/>
      <c r="T718" s="233"/>
      <c r="AT718" s="234" t="s">
        <v>160</v>
      </c>
      <c r="AU718" s="234" t="s">
        <v>87</v>
      </c>
      <c r="AV718" s="12" t="s">
        <v>87</v>
      </c>
      <c r="AW718" s="12" t="s">
        <v>35</v>
      </c>
      <c r="AX718" s="12" t="s">
        <v>78</v>
      </c>
      <c r="AY718" s="234" t="s">
        <v>151</v>
      </c>
    </row>
    <row r="719" spans="2:51" s="13" customFormat="1" ht="12">
      <c r="B719" s="235"/>
      <c r="C719" s="236"/>
      <c r="D719" s="215" t="s">
        <v>160</v>
      </c>
      <c r="E719" s="237" t="s">
        <v>20</v>
      </c>
      <c r="F719" s="238" t="s">
        <v>384</v>
      </c>
      <c r="G719" s="236"/>
      <c r="H719" s="239">
        <v>37.4144</v>
      </c>
      <c r="I719" s="240"/>
      <c r="J719" s="236"/>
      <c r="K719" s="236"/>
      <c r="L719" s="241"/>
      <c r="M719" s="242"/>
      <c r="N719" s="243"/>
      <c r="O719" s="243"/>
      <c r="P719" s="243"/>
      <c r="Q719" s="243"/>
      <c r="R719" s="243"/>
      <c r="S719" s="243"/>
      <c r="T719" s="244"/>
      <c r="AT719" s="245" t="s">
        <v>160</v>
      </c>
      <c r="AU719" s="245" t="s">
        <v>87</v>
      </c>
      <c r="AV719" s="13" t="s">
        <v>181</v>
      </c>
      <c r="AW719" s="13" t="s">
        <v>35</v>
      </c>
      <c r="AX719" s="13" t="s">
        <v>22</v>
      </c>
      <c r="AY719" s="245" t="s">
        <v>151</v>
      </c>
    </row>
    <row r="720" spans="2:65" s="1" customFormat="1" ht="16.5" customHeight="1">
      <c r="B720" s="38"/>
      <c r="C720" s="257" t="s">
        <v>891</v>
      </c>
      <c r="D720" s="257" t="s">
        <v>235</v>
      </c>
      <c r="E720" s="258" t="s">
        <v>892</v>
      </c>
      <c r="F720" s="259" t="s">
        <v>893</v>
      </c>
      <c r="G720" s="260" t="s">
        <v>238</v>
      </c>
      <c r="H720" s="261">
        <v>0.092</v>
      </c>
      <c r="I720" s="262"/>
      <c r="J720" s="263">
        <f>ROUND(I720*H720,2)</f>
        <v>0</v>
      </c>
      <c r="K720" s="259" t="s">
        <v>157</v>
      </c>
      <c r="L720" s="264"/>
      <c r="M720" s="265" t="s">
        <v>20</v>
      </c>
      <c r="N720" s="266" t="s">
        <v>49</v>
      </c>
      <c r="O720" s="79"/>
      <c r="P720" s="210">
        <f>O720*H720</f>
        <v>0</v>
      </c>
      <c r="Q720" s="210">
        <v>1</v>
      </c>
      <c r="R720" s="210">
        <f>Q720*H720</f>
        <v>0.092</v>
      </c>
      <c r="S720" s="210">
        <v>0</v>
      </c>
      <c r="T720" s="211">
        <f>S720*H720</f>
        <v>0</v>
      </c>
      <c r="AR720" s="17" t="s">
        <v>379</v>
      </c>
      <c r="AT720" s="17" t="s">
        <v>235</v>
      </c>
      <c r="AU720" s="17" t="s">
        <v>87</v>
      </c>
      <c r="AY720" s="17" t="s">
        <v>151</v>
      </c>
      <c r="BE720" s="212">
        <f>IF(N720="základní",J720,0)</f>
        <v>0</v>
      </c>
      <c r="BF720" s="212">
        <f>IF(N720="snížená",J720,0)</f>
        <v>0</v>
      </c>
      <c r="BG720" s="212">
        <f>IF(N720="zákl. přenesená",J720,0)</f>
        <v>0</v>
      </c>
      <c r="BH720" s="212">
        <f>IF(N720="sníž. přenesená",J720,0)</f>
        <v>0</v>
      </c>
      <c r="BI720" s="212">
        <f>IF(N720="nulová",J720,0)</f>
        <v>0</v>
      </c>
      <c r="BJ720" s="17" t="s">
        <v>22</v>
      </c>
      <c r="BK720" s="212">
        <f>ROUND(I720*H720,2)</f>
        <v>0</v>
      </c>
      <c r="BL720" s="17" t="s">
        <v>260</v>
      </c>
      <c r="BM720" s="17" t="s">
        <v>894</v>
      </c>
    </row>
    <row r="721" spans="2:51" s="12" customFormat="1" ht="12">
      <c r="B721" s="224"/>
      <c r="C721" s="225"/>
      <c r="D721" s="215" t="s">
        <v>160</v>
      </c>
      <c r="E721" s="226" t="s">
        <v>20</v>
      </c>
      <c r="F721" s="227" t="s">
        <v>895</v>
      </c>
      <c r="G721" s="225"/>
      <c r="H721" s="228">
        <v>305.639</v>
      </c>
      <c r="I721" s="229"/>
      <c r="J721" s="225"/>
      <c r="K721" s="225"/>
      <c r="L721" s="230"/>
      <c r="M721" s="231"/>
      <c r="N721" s="232"/>
      <c r="O721" s="232"/>
      <c r="P721" s="232"/>
      <c r="Q721" s="232"/>
      <c r="R721" s="232"/>
      <c r="S721" s="232"/>
      <c r="T721" s="233"/>
      <c r="AT721" s="234" t="s">
        <v>160</v>
      </c>
      <c r="AU721" s="234" t="s">
        <v>87</v>
      </c>
      <c r="AV721" s="12" t="s">
        <v>87</v>
      </c>
      <c r="AW721" s="12" t="s">
        <v>35</v>
      </c>
      <c r="AX721" s="12" t="s">
        <v>22</v>
      </c>
      <c r="AY721" s="234" t="s">
        <v>151</v>
      </c>
    </row>
    <row r="722" spans="2:51" s="12" customFormat="1" ht="12">
      <c r="B722" s="224"/>
      <c r="C722" s="225"/>
      <c r="D722" s="215" t="s">
        <v>160</v>
      </c>
      <c r="E722" s="225"/>
      <c r="F722" s="227" t="s">
        <v>896</v>
      </c>
      <c r="G722" s="225"/>
      <c r="H722" s="228">
        <v>0.092</v>
      </c>
      <c r="I722" s="229"/>
      <c r="J722" s="225"/>
      <c r="K722" s="225"/>
      <c r="L722" s="230"/>
      <c r="M722" s="231"/>
      <c r="N722" s="232"/>
      <c r="O722" s="232"/>
      <c r="P722" s="232"/>
      <c r="Q722" s="232"/>
      <c r="R722" s="232"/>
      <c r="S722" s="232"/>
      <c r="T722" s="233"/>
      <c r="AT722" s="234" t="s">
        <v>160</v>
      </c>
      <c r="AU722" s="234" t="s">
        <v>87</v>
      </c>
      <c r="AV722" s="12" t="s">
        <v>87</v>
      </c>
      <c r="AW722" s="12" t="s">
        <v>4</v>
      </c>
      <c r="AX722" s="12" t="s">
        <v>22</v>
      </c>
      <c r="AY722" s="234" t="s">
        <v>151</v>
      </c>
    </row>
    <row r="723" spans="2:65" s="1" customFormat="1" ht="16.5" customHeight="1">
      <c r="B723" s="38"/>
      <c r="C723" s="201" t="s">
        <v>897</v>
      </c>
      <c r="D723" s="201" t="s">
        <v>153</v>
      </c>
      <c r="E723" s="202" t="s">
        <v>898</v>
      </c>
      <c r="F723" s="203" t="s">
        <v>899</v>
      </c>
      <c r="G723" s="204" t="s">
        <v>156</v>
      </c>
      <c r="H723" s="205">
        <v>536.45</v>
      </c>
      <c r="I723" s="206"/>
      <c r="J723" s="207">
        <f>ROUND(I723*H723,2)</f>
        <v>0</v>
      </c>
      <c r="K723" s="203" t="s">
        <v>157</v>
      </c>
      <c r="L723" s="43"/>
      <c r="M723" s="208" t="s">
        <v>20</v>
      </c>
      <c r="N723" s="209" t="s">
        <v>49</v>
      </c>
      <c r="O723" s="79"/>
      <c r="P723" s="210">
        <f>O723*H723</f>
        <v>0</v>
      </c>
      <c r="Q723" s="210">
        <v>0.0004</v>
      </c>
      <c r="R723" s="210">
        <f>Q723*H723</f>
        <v>0.21458000000000002</v>
      </c>
      <c r="S723" s="210">
        <v>0</v>
      </c>
      <c r="T723" s="211">
        <f>S723*H723</f>
        <v>0</v>
      </c>
      <c r="AR723" s="17" t="s">
        <v>260</v>
      </c>
      <c r="AT723" s="17" t="s">
        <v>153</v>
      </c>
      <c r="AU723" s="17" t="s">
        <v>87</v>
      </c>
      <c r="AY723" s="17" t="s">
        <v>151</v>
      </c>
      <c r="BE723" s="212">
        <f>IF(N723="základní",J723,0)</f>
        <v>0</v>
      </c>
      <c r="BF723" s="212">
        <f>IF(N723="snížená",J723,0)</f>
        <v>0</v>
      </c>
      <c r="BG723" s="212">
        <f>IF(N723="zákl. přenesená",J723,0)</f>
        <v>0</v>
      </c>
      <c r="BH723" s="212">
        <f>IF(N723="sníž. přenesená",J723,0)</f>
        <v>0</v>
      </c>
      <c r="BI723" s="212">
        <f>IF(N723="nulová",J723,0)</f>
        <v>0</v>
      </c>
      <c r="BJ723" s="17" t="s">
        <v>22</v>
      </c>
      <c r="BK723" s="212">
        <f>ROUND(I723*H723,2)</f>
        <v>0</v>
      </c>
      <c r="BL723" s="17" t="s">
        <v>260</v>
      </c>
      <c r="BM723" s="17" t="s">
        <v>900</v>
      </c>
    </row>
    <row r="724" spans="2:51" s="12" customFormat="1" ht="12">
      <c r="B724" s="224"/>
      <c r="C724" s="225"/>
      <c r="D724" s="215" t="s">
        <v>160</v>
      </c>
      <c r="E724" s="225"/>
      <c r="F724" s="227" t="s">
        <v>901</v>
      </c>
      <c r="G724" s="225"/>
      <c r="H724" s="228">
        <v>536.45</v>
      </c>
      <c r="I724" s="229"/>
      <c r="J724" s="225"/>
      <c r="K724" s="225"/>
      <c r="L724" s="230"/>
      <c r="M724" s="231"/>
      <c r="N724" s="232"/>
      <c r="O724" s="232"/>
      <c r="P724" s="232"/>
      <c r="Q724" s="232"/>
      <c r="R724" s="232"/>
      <c r="S724" s="232"/>
      <c r="T724" s="233"/>
      <c r="AT724" s="234" t="s">
        <v>160</v>
      </c>
      <c r="AU724" s="234" t="s">
        <v>87</v>
      </c>
      <c r="AV724" s="12" t="s">
        <v>87</v>
      </c>
      <c r="AW724" s="12" t="s">
        <v>4</v>
      </c>
      <c r="AX724" s="12" t="s">
        <v>22</v>
      </c>
      <c r="AY724" s="234" t="s">
        <v>151</v>
      </c>
    </row>
    <row r="725" spans="2:65" s="1" customFormat="1" ht="22.5" customHeight="1">
      <c r="B725" s="38"/>
      <c r="C725" s="257" t="s">
        <v>902</v>
      </c>
      <c r="D725" s="257" t="s">
        <v>235</v>
      </c>
      <c r="E725" s="258" t="s">
        <v>903</v>
      </c>
      <c r="F725" s="259" t="s">
        <v>904</v>
      </c>
      <c r="G725" s="260" t="s">
        <v>156</v>
      </c>
      <c r="H725" s="261">
        <v>611.278</v>
      </c>
      <c r="I725" s="262"/>
      <c r="J725" s="263">
        <f>ROUND(I725*H725,2)</f>
        <v>0</v>
      </c>
      <c r="K725" s="259" t="s">
        <v>157</v>
      </c>
      <c r="L725" s="264"/>
      <c r="M725" s="265" t="s">
        <v>20</v>
      </c>
      <c r="N725" s="266" t="s">
        <v>49</v>
      </c>
      <c r="O725" s="79"/>
      <c r="P725" s="210">
        <f>O725*H725</f>
        <v>0</v>
      </c>
      <c r="Q725" s="210">
        <v>0.00388</v>
      </c>
      <c r="R725" s="210">
        <f>Q725*H725</f>
        <v>2.3717586400000004</v>
      </c>
      <c r="S725" s="210">
        <v>0</v>
      </c>
      <c r="T725" s="211">
        <f>S725*H725</f>
        <v>0</v>
      </c>
      <c r="AR725" s="17" t="s">
        <v>379</v>
      </c>
      <c r="AT725" s="17" t="s">
        <v>235</v>
      </c>
      <c r="AU725" s="17" t="s">
        <v>87</v>
      </c>
      <c r="AY725" s="17" t="s">
        <v>151</v>
      </c>
      <c r="BE725" s="212">
        <f>IF(N725="základní",J725,0)</f>
        <v>0</v>
      </c>
      <c r="BF725" s="212">
        <f>IF(N725="snížená",J725,0)</f>
        <v>0</v>
      </c>
      <c r="BG725" s="212">
        <f>IF(N725="zákl. přenesená",J725,0)</f>
        <v>0</v>
      </c>
      <c r="BH725" s="212">
        <f>IF(N725="sníž. přenesená",J725,0)</f>
        <v>0</v>
      </c>
      <c r="BI725" s="212">
        <f>IF(N725="nulová",J725,0)</f>
        <v>0</v>
      </c>
      <c r="BJ725" s="17" t="s">
        <v>22</v>
      </c>
      <c r="BK725" s="212">
        <f>ROUND(I725*H725,2)</f>
        <v>0</v>
      </c>
      <c r="BL725" s="17" t="s">
        <v>260</v>
      </c>
      <c r="BM725" s="17" t="s">
        <v>905</v>
      </c>
    </row>
    <row r="726" spans="2:51" s="12" customFormat="1" ht="12">
      <c r="B726" s="224"/>
      <c r="C726" s="225"/>
      <c r="D726" s="215" t="s">
        <v>160</v>
      </c>
      <c r="E726" s="226" t="s">
        <v>20</v>
      </c>
      <c r="F726" s="227" t="s">
        <v>906</v>
      </c>
      <c r="G726" s="225"/>
      <c r="H726" s="228">
        <v>611.278</v>
      </c>
      <c r="I726" s="229"/>
      <c r="J726" s="225"/>
      <c r="K726" s="225"/>
      <c r="L726" s="230"/>
      <c r="M726" s="231"/>
      <c r="N726" s="232"/>
      <c r="O726" s="232"/>
      <c r="P726" s="232"/>
      <c r="Q726" s="232"/>
      <c r="R726" s="232"/>
      <c r="S726" s="232"/>
      <c r="T726" s="233"/>
      <c r="AT726" s="234" t="s">
        <v>160</v>
      </c>
      <c r="AU726" s="234" t="s">
        <v>87</v>
      </c>
      <c r="AV726" s="12" t="s">
        <v>87</v>
      </c>
      <c r="AW726" s="12" t="s">
        <v>35</v>
      </c>
      <c r="AX726" s="12" t="s">
        <v>22</v>
      </c>
      <c r="AY726" s="234" t="s">
        <v>151</v>
      </c>
    </row>
    <row r="727" spans="2:65" s="1" customFormat="1" ht="22.5" customHeight="1">
      <c r="B727" s="38"/>
      <c r="C727" s="201" t="s">
        <v>907</v>
      </c>
      <c r="D727" s="201" t="s">
        <v>153</v>
      </c>
      <c r="E727" s="202" t="s">
        <v>908</v>
      </c>
      <c r="F727" s="203" t="s">
        <v>909</v>
      </c>
      <c r="G727" s="204" t="s">
        <v>910</v>
      </c>
      <c r="H727" s="267"/>
      <c r="I727" s="206"/>
      <c r="J727" s="207">
        <f>ROUND(I727*H727,2)</f>
        <v>0</v>
      </c>
      <c r="K727" s="203" t="s">
        <v>157</v>
      </c>
      <c r="L727" s="43"/>
      <c r="M727" s="208" t="s">
        <v>20</v>
      </c>
      <c r="N727" s="209" t="s">
        <v>49</v>
      </c>
      <c r="O727" s="79"/>
      <c r="P727" s="210">
        <f>O727*H727</f>
        <v>0</v>
      </c>
      <c r="Q727" s="210">
        <v>0</v>
      </c>
      <c r="R727" s="210">
        <f>Q727*H727</f>
        <v>0</v>
      </c>
      <c r="S727" s="210">
        <v>0</v>
      </c>
      <c r="T727" s="211">
        <f>S727*H727</f>
        <v>0</v>
      </c>
      <c r="AR727" s="17" t="s">
        <v>260</v>
      </c>
      <c r="AT727" s="17" t="s">
        <v>153</v>
      </c>
      <c r="AU727" s="17" t="s">
        <v>87</v>
      </c>
      <c r="AY727" s="17" t="s">
        <v>151</v>
      </c>
      <c r="BE727" s="212">
        <f>IF(N727="základní",J727,0)</f>
        <v>0</v>
      </c>
      <c r="BF727" s="212">
        <f>IF(N727="snížená",J727,0)</f>
        <v>0</v>
      </c>
      <c r="BG727" s="212">
        <f>IF(N727="zákl. přenesená",J727,0)</f>
        <v>0</v>
      </c>
      <c r="BH727" s="212">
        <f>IF(N727="sníž. přenesená",J727,0)</f>
        <v>0</v>
      </c>
      <c r="BI727" s="212">
        <f>IF(N727="nulová",J727,0)</f>
        <v>0</v>
      </c>
      <c r="BJ727" s="17" t="s">
        <v>22</v>
      </c>
      <c r="BK727" s="212">
        <f>ROUND(I727*H727,2)</f>
        <v>0</v>
      </c>
      <c r="BL727" s="17" t="s">
        <v>260</v>
      </c>
      <c r="BM727" s="17" t="s">
        <v>911</v>
      </c>
    </row>
    <row r="728" spans="2:63" s="10" customFormat="1" ht="22.8" customHeight="1">
      <c r="B728" s="185"/>
      <c r="C728" s="186"/>
      <c r="D728" s="187" t="s">
        <v>77</v>
      </c>
      <c r="E728" s="199" t="s">
        <v>912</v>
      </c>
      <c r="F728" s="199" t="s">
        <v>913</v>
      </c>
      <c r="G728" s="186"/>
      <c r="H728" s="186"/>
      <c r="I728" s="189"/>
      <c r="J728" s="200">
        <f>BK728</f>
        <v>0</v>
      </c>
      <c r="K728" s="186"/>
      <c r="L728" s="191"/>
      <c r="M728" s="192"/>
      <c r="N728" s="193"/>
      <c r="O728" s="193"/>
      <c r="P728" s="194">
        <f>SUM(P729:P767)</f>
        <v>0</v>
      </c>
      <c r="Q728" s="193"/>
      <c r="R728" s="194">
        <f>SUM(R729:R767)</f>
        <v>0.27947521</v>
      </c>
      <c r="S728" s="193"/>
      <c r="T728" s="195">
        <f>SUM(T729:T767)</f>
        <v>0</v>
      </c>
      <c r="AR728" s="196" t="s">
        <v>87</v>
      </c>
      <c r="AT728" s="197" t="s">
        <v>77</v>
      </c>
      <c r="AU728" s="197" t="s">
        <v>22</v>
      </c>
      <c r="AY728" s="196" t="s">
        <v>151</v>
      </c>
      <c r="BK728" s="198">
        <f>SUM(BK729:BK767)</f>
        <v>0</v>
      </c>
    </row>
    <row r="729" spans="2:65" s="1" customFormat="1" ht="16.5" customHeight="1">
      <c r="B729" s="38"/>
      <c r="C729" s="201" t="s">
        <v>914</v>
      </c>
      <c r="D729" s="201" t="s">
        <v>153</v>
      </c>
      <c r="E729" s="202" t="s">
        <v>915</v>
      </c>
      <c r="F729" s="203" t="s">
        <v>916</v>
      </c>
      <c r="G729" s="204" t="s">
        <v>156</v>
      </c>
      <c r="H729" s="205">
        <v>31.217</v>
      </c>
      <c r="I729" s="206"/>
      <c r="J729" s="207">
        <f>ROUND(I729*H729,2)</f>
        <v>0</v>
      </c>
      <c r="K729" s="203" t="s">
        <v>157</v>
      </c>
      <c r="L729" s="43"/>
      <c r="M729" s="208" t="s">
        <v>20</v>
      </c>
      <c r="N729" s="209" t="s">
        <v>49</v>
      </c>
      <c r="O729" s="79"/>
      <c r="P729" s="210">
        <f>O729*H729</f>
        <v>0</v>
      </c>
      <c r="Q729" s="210">
        <v>3E-05</v>
      </c>
      <c r="R729" s="210">
        <f>Q729*H729</f>
        <v>0.00093651</v>
      </c>
      <c r="S729" s="210">
        <v>0</v>
      </c>
      <c r="T729" s="211">
        <f>S729*H729</f>
        <v>0</v>
      </c>
      <c r="AR729" s="17" t="s">
        <v>260</v>
      </c>
      <c r="AT729" s="17" t="s">
        <v>153</v>
      </c>
      <c r="AU729" s="17" t="s">
        <v>87</v>
      </c>
      <c r="AY729" s="17" t="s">
        <v>151</v>
      </c>
      <c r="BE729" s="212">
        <f>IF(N729="základní",J729,0)</f>
        <v>0</v>
      </c>
      <c r="BF729" s="212">
        <f>IF(N729="snížená",J729,0)</f>
        <v>0</v>
      </c>
      <c r="BG729" s="212">
        <f>IF(N729="zákl. přenesená",J729,0)</f>
        <v>0</v>
      </c>
      <c r="BH729" s="212">
        <f>IF(N729="sníž. přenesená",J729,0)</f>
        <v>0</v>
      </c>
      <c r="BI729" s="212">
        <f>IF(N729="nulová",J729,0)</f>
        <v>0</v>
      </c>
      <c r="BJ729" s="17" t="s">
        <v>22</v>
      </c>
      <c r="BK729" s="212">
        <f>ROUND(I729*H729,2)</f>
        <v>0</v>
      </c>
      <c r="BL729" s="17" t="s">
        <v>260</v>
      </c>
      <c r="BM729" s="17" t="s">
        <v>917</v>
      </c>
    </row>
    <row r="730" spans="2:51" s="12" customFormat="1" ht="12">
      <c r="B730" s="224"/>
      <c r="C730" s="225"/>
      <c r="D730" s="215" t="s">
        <v>160</v>
      </c>
      <c r="E730" s="226" t="s">
        <v>20</v>
      </c>
      <c r="F730" s="227" t="s">
        <v>918</v>
      </c>
      <c r="G730" s="225"/>
      <c r="H730" s="228">
        <v>17.784</v>
      </c>
      <c r="I730" s="229"/>
      <c r="J730" s="225"/>
      <c r="K730" s="225"/>
      <c r="L730" s="230"/>
      <c r="M730" s="231"/>
      <c r="N730" s="232"/>
      <c r="O730" s="232"/>
      <c r="P730" s="232"/>
      <c r="Q730" s="232"/>
      <c r="R730" s="232"/>
      <c r="S730" s="232"/>
      <c r="T730" s="233"/>
      <c r="AT730" s="234" t="s">
        <v>160</v>
      </c>
      <c r="AU730" s="234" t="s">
        <v>87</v>
      </c>
      <c r="AV730" s="12" t="s">
        <v>87</v>
      </c>
      <c r="AW730" s="12" t="s">
        <v>35</v>
      </c>
      <c r="AX730" s="12" t="s">
        <v>78</v>
      </c>
      <c r="AY730" s="234" t="s">
        <v>151</v>
      </c>
    </row>
    <row r="731" spans="2:51" s="12" customFormat="1" ht="12">
      <c r="B731" s="224"/>
      <c r="C731" s="225"/>
      <c r="D731" s="215" t="s">
        <v>160</v>
      </c>
      <c r="E731" s="226" t="s">
        <v>20</v>
      </c>
      <c r="F731" s="227" t="s">
        <v>919</v>
      </c>
      <c r="G731" s="225"/>
      <c r="H731" s="228">
        <v>13.433</v>
      </c>
      <c r="I731" s="229"/>
      <c r="J731" s="225"/>
      <c r="K731" s="225"/>
      <c r="L731" s="230"/>
      <c r="M731" s="231"/>
      <c r="N731" s="232"/>
      <c r="O731" s="232"/>
      <c r="P731" s="232"/>
      <c r="Q731" s="232"/>
      <c r="R731" s="232"/>
      <c r="S731" s="232"/>
      <c r="T731" s="233"/>
      <c r="AT731" s="234" t="s">
        <v>160</v>
      </c>
      <c r="AU731" s="234" t="s">
        <v>87</v>
      </c>
      <c r="AV731" s="12" t="s">
        <v>87</v>
      </c>
      <c r="AW731" s="12" t="s">
        <v>35</v>
      </c>
      <c r="AX731" s="12" t="s">
        <v>78</v>
      </c>
      <c r="AY731" s="234" t="s">
        <v>151</v>
      </c>
    </row>
    <row r="732" spans="2:51" s="14" customFormat="1" ht="12">
      <c r="B732" s="246"/>
      <c r="C732" s="247"/>
      <c r="D732" s="215" t="s">
        <v>160</v>
      </c>
      <c r="E732" s="248" t="s">
        <v>20</v>
      </c>
      <c r="F732" s="249" t="s">
        <v>204</v>
      </c>
      <c r="G732" s="247"/>
      <c r="H732" s="250">
        <v>31.217</v>
      </c>
      <c r="I732" s="251"/>
      <c r="J732" s="247"/>
      <c r="K732" s="247"/>
      <c r="L732" s="252"/>
      <c r="M732" s="253"/>
      <c r="N732" s="254"/>
      <c r="O732" s="254"/>
      <c r="P732" s="254"/>
      <c r="Q732" s="254"/>
      <c r="R732" s="254"/>
      <c r="S732" s="254"/>
      <c r="T732" s="255"/>
      <c r="AT732" s="256" t="s">
        <v>160</v>
      </c>
      <c r="AU732" s="256" t="s">
        <v>87</v>
      </c>
      <c r="AV732" s="14" t="s">
        <v>158</v>
      </c>
      <c r="AW732" s="14" t="s">
        <v>35</v>
      </c>
      <c r="AX732" s="14" t="s">
        <v>22</v>
      </c>
      <c r="AY732" s="256" t="s">
        <v>151</v>
      </c>
    </row>
    <row r="733" spans="2:65" s="1" customFormat="1" ht="16.5" customHeight="1">
      <c r="B733" s="38"/>
      <c r="C733" s="257" t="s">
        <v>920</v>
      </c>
      <c r="D733" s="257" t="s">
        <v>235</v>
      </c>
      <c r="E733" s="258" t="s">
        <v>892</v>
      </c>
      <c r="F733" s="259" t="s">
        <v>893</v>
      </c>
      <c r="G733" s="260" t="s">
        <v>238</v>
      </c>
      <c r="H733" s="261">
        <v>0.02</v>
      </c>
      <c r="I733" s="262"/>
      <c r="J733" s="263">
        <f>ROUND(I733*H733,2)</f>
        <v>0</v>
      </c>
      <c r="K733" s="259" t="s">
        <v>157</v>
      </c>
      <c r="L733" s="264"/>
      <c r="M733" s="265" t="s">
        <v>20</v>
      </c>
      <c r="N733" s="266" t="s">
        <v>49</v>
      </c>
      <c r="O733" s="79"/>
      <c r="P733" s="210">
        <f>O733*H733</f>
        <v>0</v>
      </c>
      <c r="Q733" s="210">
        <v>1</v>
      </c>
      <c r="R733" s="210">
        <f>Q733*H733</f>
        <v>0.02</v>
      </c>
      <c r="S733" s="210">
        <v>0</v>
      </c>
      <c r="T733" s="211">
        <f>S733*H733</f>
        <v>0</v>
      </c>
      <c r="AR733" s="17" t="s">
        <v>379</v>
      </c>
      <c r="AT733" s="17" t="s">
        <v>235</v>
      </c>
      <c r="AU733" s="17" t="s">
        <v>87</v>
      </c>
      <c r="AY733" s="17" t="s">
        <v>151</v>
      </c>
      <c r="BE733" s="212">
        <f>IF(N733="základní",J733,0)</f>
        <v>0</v>
      </c>
      <c r="BF733" s="212">
        <f>IF(N733="snížená",J733,0)</f>
        <v>0</v>
      </c>
      <c r="BG733" s="212">
        <f>IF(N733="zákl. přenesená",J733,0)</f>
        <v>0</v>
      </c>
      <c r="BH733" s="212">
        <f>IF(N733="sníž. přenesená",J733,0)</f>
        <v>0</v>
      </c>
      <c r="BI733" s="212">
        <f>IF(N733="nulová",J733,0)</f>
        <v>0</v>
      </c>
      <c r="BJ733" s="17" t="s">
        <v>22</v>
      </c>
      <c r="BK733" s="212">
        <f>ROUND(I733*H733,2)</f>
        <v>0</v>
      </c>
      <c r="BL733" s="17" t="s">
        <v>260</v>
      </c>
      <c r="BM733" s="17" t="s">
        <v>921</v>
      </c>
    </row>
    <row r="734" spans="2:51" s="12" customFormat="1" ht="12">
      <c r="B734" s="224"/>
      <c r="C734" s="225"/>
      <c r="D734" s="215" t="s">
        <v>160</v>
      </c>
      <c r="E734" s="225"/>
      <c r="F734" s="227" t="s">
        <v>922</v>
      </c>
      <c r="G734" s="225"/>
      <c r="H734" s="228">
        <v>0.02</v>
      </c>
      <c r="I734" s="229"/>
      <c r="J734" s="225"/>
      <c r="K734" s="225"/>
      <c r="L734" s="230"/>
      <c r="M734" s="231"/>
      <c r="N734" s="232"/>
      <c r="O734" s="232"/>
      <c r="P734" s="232"/>
      <c r="Q734" s="232"/>
      <c r="R734" s="232"/>
      <c r="S734" s="232"/>
      <c r="T734" s="233"/>
      <c r="AT734" s="234" t="s">
        <v>160</v>
      </c>
      <c r="AU734" s="234" t="s">
        <v>87</v>
      </c>
      <c r="AV734" s="12" t="s">
        <v>87</v>
      </c>
      <c r="AW734" s="12" t="s">
        <v>4</v>
      </c>
      <c r="AX734" s="12" t="s">
        <v>22</v>
      </c>
      <c r="AY734" s="234" t="s">
        <v>151</v>
      </c>
    </row>
    <row r="735" spans="2:65" s="1" customFormat="1" ht="16.5" customHeight="1">
      <c r="B735" s="38"/>
      <c r="C735" s="201" t="s">
        <v>923</v>
      </c>
      <c r="D735" s="201" t="s">
        <v>153</v>
      </c>
      <c r="E735" s="202" t="s">
        <v>924</v>
      </c>
      <c r="F735" s="203" t="s">
        <v>925</v>
      </c>
      <c r="G735" s="204" t="s">
        <v>156</v>
      </c>
      <c r="H735" s="205">
        <v>31.217</v>
      </c>
      <c r="I735" s="206"/>
      <c r="J735" s="207">
        <f>ROUND(I735*H735,2)</f>
        <v>0</v>
      </c>
      <c r="K735" s="203" t="s">
        <v>157</v>
      </c>
      <c r="L735" s="43"/>
      <c r="M735" s="208" t="s">
        <v>20</v>
      </c>
      <c r="N735" s="209" t="s">
        <v>49</v>
      </c>
      <c r="O735" s="79"/>
      <c r="P735" s="210">
        <f>O735*H735</f>
        <v>0</v>
      </c>
      <c r="Q735" s="210">
        <v>0</v>
      </c>
      <c r="R735" s="210">
        <f>Q735*H735</f>
        <v>0</v>
      </c>
      <c r="S735" s="210">
        <v>0</v>
      </c>
      <c r="T735" s="211">
        <f>S735*H735</f>
        <v>0</v>
      </c>
      <c r="AR735" s="17" t="s">
        <v>260</v>
      </c>
      <c r="AT735" s="17" t="s">
        <v>153</v>
      </c>
      <c r="AU735" s="17" t="s">
        <v>87</v>
      </c>
      <c r="AY735" s="17" t="s">
        <v>151</v>
      </c>
      <c r="BE735" s="212">
        <f>IF(N735="základní",J735,0)</f>
        <v>0</v>
      </c>
      <c r="BF735" s="212">
        <f>IF(N735="snížená",J735,0)</f>
        <v>0</v>
      </c>
      <c r="BG735" s="212">
        <f>IF(N735="zákl. přenesená",J735,0)</f>
        <v>0</v>
      </c>
      <c r="BH735" s="212">
        <f>IF(N735="sníž. přenesená",J735,0)</f>
        <v>0</v>
      </c>
      <c r="BI735" s="212">
        <f>IF(N735="nulová",J735,0)</f>
        <v>0</v>
      </c>
      <c r="BJ735" s="17" t="s">
        <v>22</v>
      </c>
      <c r="BK735" s="212">
        <f>ROUND(I735*H735,2)</f>
        <v>0</v>
      </c>
      <c r="BL735" s="17" t="s">
        <v>260</v>
      </c>
      <c r="BM735" s="17" t="s">
        <v>926</v>
      </c>
    </row>
    <row r="736" spans="2:51" s="12" customFormat="1" ht="12">
      <c r="B736" s="224"/>
      <c r="C736" s="225"/>
      <c r="D736" s="215" t="s">
        <v>160</v>
      </c>
      <c r="E736" s="226" t="s">
        <v>20</v>
      </c>
      <c r="F736" s="227" t="s">
        <v>918</v>
      </c>
      <c r="G736" s="225"/>
      <c r="H736" s="228">
        <v>17.784</v>
      </c>
      <c r="I736" s="229"/>
      <c r="J736" s="225"/>
      <c r="K736" s="225"/>
      <c r="L736" s="230"/>
      <c r="M736" s="231"/>
      <c r="N736" s="232"/>
      <c r="O736" s="232"/>
      <c r="P736" s="232"/>
      <c r="Q736" s="232"/>
      <c r="R736" s="232"/>
      <c r="S736" s="232"/>
      <c r="T736" s="233"/>
      <c r="AT736" s="234" t="s">
        <v>160</v>
      </c>
      <c r="AU736" s="234" t="s">
        <v>87</v>
      </c>
      <c r="AV736" s="12" t="s">
        <v>87</v>
      </c>
      <c r="AW736" s="12" t="s">
        <v>35</v>
      </c>
      <c r="AX736" s="12" t="s">
        <v>78</v>
      </c>
      <c r="AY736" s="234" t="s">
        <v>151</v>
      </c>
    </row>
    <row r="737" spans="2:51" s="12" customFormat="1" ht="12">
      <c r="B737" s="224"/>
      <c r="C737" s="225"/>
      <c r="D737" s="215" t="s">
        <v>160</v>
      </c>
      <c r="E737" s="226" t="s">
        <v>20</v>
      </c>
      <c r="F737" s="227" t="s">
        <v>919</v>
      </c>
      <c r="G737" s="225"/>
      <c r="H737" s="228">
        <v>13.433</v>
      </c>
      <c r="I737" s="229"/>
      <c r="J737" s="225"/>
      <c r="K737" s="225"/>
      <c r="L737" s="230"/>
      <c r="M737" s="231"/>
      <c r="N737" s="232"/>
      <c r="O737" s="232"/>
      <c r="P737" s="232"/>
      <c r="Q737" s="232"/>
      <c r="R737" s="232"/>
      <c r="S737" s="232"/>
      <c r="T737" s="233"/>
      <c r="AT737" s="234" t="s">
        <v>160</v>
      </c>
      <c r="AU737" s="234" t="s">
        <v>87</v>
      </c>
      <c r="AV737" s="12" t="s">
        <v>87</v>
      </c>
      <c r="AW737" s="12" t="s">
        <v>35</v>
      </c>
      <c r="AX737" s="12" t="s">
        <v>78</v>
      </c>
      <c r="AY737" s="234" t="s">
        <v>151</v>
      </c>
    </row>
    <row r="738" spans="2:51" s="14" customFormat="1" ht="12">
      <c r="B738" s="246"/>
      <c r="C738" s="247"/>
      <c r="D738" s="215" t="s">
        <v>160</v>
      </c>
      <c r="E738" s="248" t="s">
        <v>20</v>
      </c>
      <c r="F738" s="249" t="s">
        <v>204</v>
      </c>
      <c r="G738" s="247"/>
      <c r="H738" s="250">
        <v>31.217</v>
      </c>
      <c r="I738" s="251"/>
      <c r="J738" s="247"/>
      <c r="K738" s="247"/>
      <c r="L738" s="252"/>
      <c r="M738" s="253"/>
      <c r="N738" s="254"/>
      <c r="O738" s="254"/>
      <c r="P738" s="254"/>
      <c r="Q738" s="254"/>
      <c r="R738" s="254"/>
      <c r="S738" s="254"/>
      <c r="T738" s="255"/>
      <c r="AT738" s="256" t="s">
        <v>160</v>
      </c>
      <c r="AU738" s="256" t="s">
        <v>87</v>
      </c>
      <c r="AV738" s="14" t="s">
        <v>158</v>
      </c>
      <c r="AW738" s="14" t="s">
        <v>35</v>
      </c>
      <c r="AX738" s="14" t="s">
        <v>22</v>
      </c>
      <c r="AY738" s="256" t="s">
        <v>151</v>
      </c>
    </row>
    <row r="739" spans="2:65" s="1" customFormat="1" ht="16.5" customHeight="1">
      <c r="B739" s="38"/>
      <c r="C739" s="257" t="s">
        <v>927</v>
      </c>
      <c r="D739" s="257" t="s">
        <v>235</v>
      </c>
      <c r="E739" s="258" t="s">
        <v>928</v>
      </c>
      <c r="F739" s="259" t="s">
        <v>929</v>
      </c>
      <c r="G739" s="260" t="s">
        <v>156</v>
      </c>
      <c r="H739" s="261">
        <v>35.9</v>
      </c>
      <c r="I739" s="262"/>
      <c r="J739" s="263">
        <f>ROUND(I739*H739,2)</f>
        <v>0</v>
      </c>
      <c r="K739" s="259" t="s">
        <v>157</v>
      </c>
      <c r="L739" s="264"/>
      <c r="M739" s="265" t="s">
        <v>20</v>
      </c>
      <c r="N739" s="266" t="s">
        <v>49</v>
      </c>
      <c r="O739" s="79"/>
      <c r="P739" s="210">
        <f>O739*H739</f>
        <v>0</v>
      </c>
      <c r="Q739" s="210">
        <v>0.00388</v>
      </c>
      <c r="R739" s="210">
        <f>Q739*H739</f>
        <v>0.139292</v>
      </c>
      <c r="S739" s="210">
        <v>0</v>
      </c>
      <c r="T739" s="211">
        <f>S739*H739</f>
        <v>0</v>
      </c>
      <c r="AR739" s="17" t="s">
        <v>379</v>
      </c>
      <c r="AT739" s="17" t="s">
        <v>235</v>
      </c>
      <c r="AU739" s="17" t="s">
        <v>87</v>
      </c>
      <c r="AY739" s="17" t="s">
        <v>151</v>
      </c>
      <c r="BE739" s="212">
        <f>IF(N739="základní",J739,0)</f>
        <v>0</v>
      </c>
      <c r="BF739" s="212">
        <f>IF(N739="snížená",J739,0)</f>
        <v>0</v>
      </c>
      <c r="BG739" s="212">
        <f>IF(N739="zákl. přenesená",J739,0)</f>
        <v>0</v>
      </c>
      <c r="BH739" s="212">
        <f>IF(N739="sníž. přenesená",J739,0)</f>
        <v>0</v>
      </c>
      <c r="BI739" s="212">
        <f>IF(N739="nulová",J739,0)</f>
        <v>0</v>
      </c>
      <c r="BJ739" s="17" t="s">
        <v>22</v>
      </c>
      <c r="BK739" s="212">
        <f>ROUND(I739*H739,2)</f>
        <v>0</v>
      </c>
      <c r="BL739" s="17" t="s">
        <v>260</v>
      </c>
      <c r="BM739" s="17" t="s">
        <v>930</v>
      </c>
    </row>
    <row r="740" spans="2:51" s="12" customFormat="1" ht="12">
      <c r="B740" s="224"/>
      <c r="C740" s="225"/>
      <c r="D740" s="215" t="s">
        <v>160</v>
      </c>
      <c r="E740" s="225"/>
      <c r="F740" s="227" t="s">
        <v>931</v>
      </c>
      <c r="G740" s="225"/>
      <c r="H740" s="228">
        <v>35.9</v>
      </c>
      <c r="I740" s="229"/>
      <c r="J740" s="225"/>
      <c r="K740" s="225"/>
      <c r="L740" s="230"/>
      <c r="M740" s="231"/>
      <c r="N740" s="232"/>
      <c r="O740" s="232"/>
      <c r="P740" s="232"/>
      <c r="Q740" s="232"/>
      <c r="R740" s="232"/>
      <c r="S740" s="232"/>
      <c r="T740" s="233"/>
      <c r="AT740" s="234" t="s">
        <v>160</v>
      </c>
      <c r="AU740" s="234" t="s">
        <v>87</v>
      </c>
      <c r="AV740" s="12" t="s">
        <v>87</v>
      </c>
      <c r="AW740" s="12" t="s">
        <v>4</v>
      </c>
      <c r="AX740" s="12" t="s">
        <v>22</v>
      </c>
      <c r="AY740" s="234" t="s">
        <v>151</v>
      </c>
    </row>
    <row r="741" spans="2:65" s="1" customFormat="1" ht="22.5" customHeight="1">
      <c r="B741" s="38"/>
      <c r="C741" s="201" t="s">
        <v>932</v>
      </c>
      <c r="D741" s="201" t="s">
        <v>153</v>
      </c>
      <c r="E741" s="202" t="s">
        <v>933</v>
      </c>
      <c r="F741" s="203" t="s">
        <v>934</v>
      </c>
      <c r="G741" s="204" t="s">
        <v>156</v>
      </c>
      <c r="H741" s="205">
        <v>17.784</v>
      </c>
      <c r="I741" s="206"/>
      <c r="J741" s="207">
        <f>ROUND(I741*H741,2)</f>
        <v>0</v>
      </c>
      <c r="K741" s="203" t="s">
        <v>157</v>
      </c>
      <c r="L741" s="43"/>
      <c r="M741" s="208" t="s">
        <v>20</v>
      </c>
      <c r="N741" s="209" t="s">
        <v>49</v>
      </c>
      <c r="O741" s="79"/>
      <c r="P741" s="210">
        <f>O741*H741</f>
        <v>0</v>
      </c>
      <c r="Q741" s="210">
        <v>0</v>
      </c>
      <c r="R741" s="210">
        <f>Q741*H741</f>
        <v>0</v>
      </c>
      <c r="S741" s="210">
        <v>0</v>
      </c>
      <c r="T741" s="211">
        <f>S741*H741</f>
        <v>0</v>
      </c>
      <c r="AR741" s="17" t="s">
        <v>260</v>
      </c>
      <c r="AT741" s="17" t="s">
        <v>153</v>
      </c>
      <c r="AU741" s="17" t="s">
        <v>87</v>
      </c>
      <c r="AY741" s="17" t="s">
        <v>151</v>
      </c>
      <c r="BE741" s="212">
        <f>IF(N741="základní",J741,0)</f>
        <v>0</v>
      </c>
      <c r="BF741" s="212">
        <f>IF(N741="snížená",J741,0)</f>
        <v>0</v>
      </c>
      <c r="BG741" s="212">
        <f>IF(N741="zákl. přenesená",J741,0)</f>
        <v>0</v>
      </c>
      <c r="BH741" s="212">
        <f>IF(N741="sníž. přenesená",J741,0)</f>
        <v>0</v>
      </c>
      <c r="BI741" s="212">
        <f>IF(N741="nulová",J741,0)</f>
        <v>0</v>
      </c>
      <c r="BJ741" s="17" t="s">
        <v>22</v>
      </c>
      <c r="BK741" s="212">
        <f>ROUND(I741*H741,2)</f>
        <v>0</v>
      </c>
      <c r="BL741" s="17" t="s">
        <v>260</v>
      </c>
      <c r="BM741" s="17" t="s">
        <v>935</v>
      </c>
    </row>
    <row r="742" spans="2:51" s="12" customFormat="1" ht="12">
      <c r="B742" s="224"/>
      <c r="C742" s="225"/>
      <c r="D742" s="215" t="s">
        <v>160</v>
      </c>
      <c r="E742" s="226" t="s">
        <v>20</v>
      </c>
      <c r="F742" s="227" t="s">
        <v>936</v>
      </c>
      <c r="G742" s="225"/>
      <c r="H742" s="228">
        <v>17.784</v>
      </c>
      <c r="I742" s="229"/>
      <c r="J742" s="225"/>
      <c r="K742" s="225"/>
      <c r="L742" s="230"/>
      <c r="M742" s="231"/>
      <c r="N742" s="232"/>
      <c r="O742" s="232"/>
      <c r="P742" s="232"/>
      <c r="Q742" s="232"/>
      <c r="R742" s="232"/>
      <c r="S742" s="232"/>
      <c r="T742" s="233"/>
      <c r="AT742" s="234" t="s">
        <v>160</v>
      </c>
      <c r="AU742" s="234" t="s">
        <v>87</v>
      </c>
      <c r="AV742" s="12" t="s">
        <v>87</v>
      </c>
      <c r="AW742" s="12" t="s">
        <v>35</v>
      </c>
      <c r="AX742" s="12" t="s">
        <v>22</v>
      </c>
      <c r="AY742" s="234" t="s">
        <v>151</v>
      </c>
    </row>
    <row r="743" spans="2:65" s="1" customFormat="1" ht="22.5" customHeight="1">
      <c r="B743" s="38"/>
      <c r="C743" s="201" t="s">
        <v>937</v>
      </c>
      <c r="D743" s="201" t="s">
        <v>153</v>
      </c>
      <c r="E743" s="202" t="s">
        <v>938</v>
      </c>
      <c r="F743" s="203" t="s">
        <v>939</v>
      </c>
      <c r="G743" s="204" t="s">
        <v>345</v>
      </c>
      <c r="H743" s="205">
        <v>17.784</v>
      </c>
      <c r="I743" s="206"/>
      <c r="J743" s="207">
        <f>ROUND(I743*H743,2)</f>
        <v>0</v>
      </c>
      <c r="K743" s="203" t="s">
        <v>157</v>
      </c>
      <c r="L743" s="43"/>
      <c r="M743" s="208" t="s">
        <v>20</v>
      </c>
      <c r="N743" s="209" t="s">
        <v>49</v>
      </c>
      <c r="O743" s="79"/>
      <c r="P743" s="210">
        <f>O743*H743</f>
        <v>0</v>
      </c>
      <c r="Q743" s="210">
        <v>0</v>
      </c>
      <c r="R743" s="210">
        <f>Q743*H743</f>
        <v>0</v>
      </c>
      <c r="S743" s="210">
        <v>0</v>
      </c>
      <c r="T743" s="211">
        <f>S743*H743</f>
        <v>0</v>
      </c>
      <c r="AR743" s="17" t="s">
        <v>260</v>
      </c>
      <c r="AT743" s="17" t="s">
        <v>153</v>
      </c>
      <c r="AU743" s="17" t="s">
        <v>87</v>
      </c>
      <c r="AY743" s="17" t="s">
        <v>151</v>
      </c>
      <c r="BE743" s="212">
        <f>IF(N743="základní",J743,0)</f>
        <v>0</v>
      </c>
      <c r="BF743" s="212">
        <f>IF(N743="snížená",J743,0)</f>
        <v>0</v>
      </c>
      <c r="BG743" s="212">
        <f>IF(N743="zákl. přenesená",J743,0)</f>
        <v>0</v>
      </c>
      <c r="BH743" s="212">
        <f>IF(N743="sníž. přenesená",J743,0)</f>
        <v>0</v>
      </c>
      <c r="BI743" s="212">
        <f>IF(N743="nulová",J743,0)</f>
        <v>0</v>
      </c>
      <c r="BJ743" s="17" t="s">
        <v>22</v>
      </c>
      <c r="BK743" s="212">
        <f>ROUND(I743*H743,2)</f>
        <v>0</v>
      </c>
      <c r="BL743" s="17" t="s">
        <v>260</v>
      </c>
      <c r="BM743" s="17" t="s">
        <v>940</v>
      </c>
    </row>
    <row r="744" spans="2:51" s="11" customFormat="1" ht="12">
      <c r="B744" s="213"/>
      <c r="C744" s="214"/>
      <c r="D744" s="215" t="s">
        <v>160</v>
      </c>
      <c r="E744" s="216" t="s">
        <v>20</v>
      </c>
      <c r="F744" s="217" t="s">
        <v>941</v>
      </c>
      <c r="G744" s="214"/>
      <c r="H744" s="216" t="s">
        <v>20</v>
      </c>
      <c r="I744" s="218"/>
      <c r="J744" s="214"/>
      <c r="K744" s="214"/>
      <c r="L744" s="219"/>
      <c r="M744" s="220"/>
      <c r="N744" s="221"/>
      <c r="O744" s="221"/>
      <c r="P744" s="221"/>
      <c r="Q744" s="221"/>
      <c r="R744" s="221"/>
      <c r="S744" s="221"/>
      <c r="T744" s="222"/>
      <c r="AT744" s="223" t="s">
        <v>160</v>
      </c>
      <c r="AU744" s="223" t="s">
        <v>87</v>
      </c>
      <c r="AV744" s="11" t="s">
        <v>22</v>
      </c>
      <c r="AW744" s="11" t="s">
        <v>35</v>
      </c>
      <c r="AX744" s="11" t="s">
        <v>78</v>
      </c>
      <c r="AY744" s="223" t="s">
        <v>151</v>
      </c>
    </row>
    <row r="745" spans="2:51" s="11" customFormat="1" ht="12">
      <c r="B745" s="213"/>
      <c r="C745" s="214"/>
      <c r="D745" s="215" t="s">
        <v>160</v>
      </c>
      <c r="E745" s="216" t="s">
        <v>20</v>
      </c>
      <c r="F745" s="217" t="s">
        <v>942</v>
      </c>
      <c r="G745" s="214"/>
      <c r="H745" s="216" t="s">
        <v>20</v>
      </c>
      <c r="I745" s="218"/>
      <c r="J745" s="214"/>
      <c r="K745" s="214"/>
      <c r="L745" s="219"/>
      <c r="M745" s="220"/>
      <c r="N745" s="221"/>
      <c r="O745" s="221"/>
      <c r="P745" s="221"/>
      <c r="Q745" s="221"/>
      <c r="R745" s="221"/>
      <c r="S745" s="221"/>
      <c r="T745" s="222"/>
      <c r="AT745" s="223" t="s">
        <v>160</v>
      </c>
      <c r="AU745" s="223" t="s">
        <v>87</v>
      </c>
      <c r="AV745" s="11" t="s">
        <v>22</v>
      </c>
      <c r="AW745" s="11" t="s">
        <v>35</v>
      </c>
      <c r="AX745" s="11" t="s">
        <v>78</v>
      </c>
      <c r="AY745" s="223" t="s">
        <v>151</v>
      </c>
    </row>
    <row r="746" spans="2:51" s="12" customFormat="1" ht="12">
      <c r="B746" s="224"/>
      <c r="C746" s="225"/>
      <c r="D746" s="215" t="s">
        <v>160</v>
      </c>
      <c r="E746" s="226" t="s">
        <v>20</v>
      </c>
      <c r="F746" s="227" t="s">
        <v>936</v>
      </c>
      <c r="G746" s="225"/>
      <c r="H746" s="228">
        <v>17.784</v>
      </c>
      <c r="I746" s="229"/>
      <c r="J746" s="225"/>
      <c r="K746" s="225"/>
      <c r="L746" s="230"/>
      <c r="M746" s="231"/>
      <c r="N746" s="232"/>
      <c r="O746" s="232"/>
      <c r="P746" s="232"/>
      <c r="Q746" s="232"/>
      <c r="R746" s="232"/>
      <c r="S746" s="232"/>
      <c r="T746" s="233"/>
      <c r="AT746" s="234" t="s">
        <v>160</v>
      </c>
      <c r="AU746" s="234" t="s">
        <v>87</v>
      </c>
      <c r="AV746" s="12" t="s">
        <v>87</v>
      </c>
      <c r="AW746" s="12" t="s">
        <v>35</v>
      </c>
      <c r="AX746" s="12" t="s">
        <v>22</v>
      </c>
      <c r="AY746" s="234" t="s">
        <v>151</v>
      </c>
    </row>
    <row r="747" spans="2:65" s="1" customFormat="1" ht="16.5" customHeight="1">
      <c r="B747" s="38"/>
      <c r="C747" s="257" t="s">
        <v>943</v>
      </c>
      <c r="D747" s="257" t="s">
        <v>235</v>
      </c>
      <c r="E747" s="258" t="s">
        <v>944</v>
      </c>
      <c r="F747" s="259" t="s">
        <v>945</v>
      </c>
      <c r="G747" s="260" t="s">
        <v>345</v>
      </c>
      <c r="H747" s="261">
        <v>90</v>
      </c>
      <c r="I747" s="262"/>
      <c r="J747" s="263">
        <f>ROUND(I747*H747,2)</f>
        <v>0</v>
      </c>
      <c r="K747" s="259" t="s">
        <v>20</v>
      </c>
      <c r="L747" s="264"/>
      <c r="M747" s="265" t="s">
        <v>20</v>
      </c>
      <c r="N747" s="266" t="s">
        <v>49</v>
      </c>
      <c r="O747" s="79"/>
      <c r="P747" s="210">
        <f>O747*H747</f>
        <v>0</v>
      </c>
      <c r="Q747" s="210">
        <v>1E-05</v>
      </c>
      <c r="R747" s="210">
        <f>Q747*H747</f>
        <v>0.0009000000000000001</v>
      </c>
      <c r="S747" s="210">
        <v>0</v>
      </c>
      <c r="T747" s="211">
        <f>S747*H747</f>
        <v>0</v>
      </c>
      <c r="AR747" s="17" t="s">
        <v>379</v>
      </c>
      <c r="AT747" s="17" t="s">
        <v>235</v>
      </c>
      <c r="AU747" s="17" t="s">
        <v>87</v>
      </c>
      <c r="AY747" s="17" t="s">
        <v>151</v>
      </c>
      <c r="BE747" s="212">
        <f>IF(N747="základní",J747,0)</f>
        <v>0</v>
      </c>
      <c r="BF747" s="212">
        <f>IF(N747="snížená",J747,0)</f>
        <v>0</v>
      </c>
      <c r="BG747" s="212">
        <f>IF(N747="zákl. přenesená",J747,0)</f>
        <v>0</v>
      </c>
      <c r="BH747" s="212">
        <f>IF(N747="sníž. přenesená",J747,0)</f>
        <v>0</v>
      </c>
      <c r="BI747" s="212">
        <f>IF(N747="nulová",J747,0)</f>
        <v>0</v>
      </c>
      <c r="BJ747" s="17" t="s">
        <v>22</v>
      </c>
      <c r="BK747" s="212">
        <f>ROUND(I747*H747,2)</f>
        <v>0</v>
      </c>
      <c r="BL747" s="17" t="s">
        <v>260</v>
      </c>
      <c r="BM747" s="17" t="s">
        <v>946</v>
      </c>
    </row>
    <row r="748" spans="2:65" s="1" customFormat="1" ht="16.5" customHeight="1">
      <c r="B748" s="38"/>
      <c r="C748" s="201" t="s">
        <v>947</v>
      </c>
      <c r="D748" s="201" t="s">
        <v>153</v>
      </c>
      <c r="E748" s="202" t="s">
        <v>948</v>
      </c>
      <c r="F748" s="203" t="s">
        <v>949</v>
      </c>
      <c r="G748" s="204" t="s">
        <v>339</v>
      </c>
      <c r="H748" s="205">
        <v>9</v>
      </c>
      <c r="I748" s="206"/>
      <c r="J748" s="207">
        <f>ROUND(I748*H748,2)</f>
        <v>0</v>
      </c>
      <c r="K748" s="203" t="s">
        <v>157</v>
      </c>
      <c r="L748" s="43"/>
      <c r="M748" s="208" t="s">
        <v>20</v>
      </c>
      <c r="N748" s="209" t="s">
        <v>49</v>
      </c>
      <c r="O748" s="79"/>
      <c r="P748" s="210">
        <f>O748*H748</f>
        <v>0</v>
      </c>
      <c r="Q748" s="210">
        <v>0.0006</v>
      </c>
      <c r="R748" s="210">
        <f>Q748*H748</f>
        <v>0.005399999999999999</v>
      </c>
      <c r="S748" s="210">
        <v>0</v>
      </c>
      <c r="T748" s="211">
        <f>S748*H748</f>
        <v>0</v>
      </c>
      <c r="AR748" s="17" t="s">
        <v>260</v>
      </c>
      <c r="AT748" s="17" t="s">
        <v>153</v>
      </c>
      <c r="AU748" s="17" t="s">
        <v>87</v>
      </c>
      <c r="AY748" s="17" t="s">
        <v>151</v>
      </c>
      <c r="BE748" s="212">
        <f>IF(N748="základní",J748,0)</f>
        <v>0</v>
      </c>
      <c r="BF748" s="212">
        <f>IF(N748="snížená",J748,0)</f>
        <v>0</v>
      </c>
      <c r="BG748" s="212">
        <f>IF(N748="zákl. přenesená",J748,0)</f>
        <v>0</v>
      </c>
      <c r="BH748" s="212">
        <f>IF(N748="sníž. přenesená",J748,0)</f>
        <v>0</v>
      </c>
      <c r="BI748" s="212">
        <f>IF(N748="nulová",J748,0)</f>
        <v>0</v>
      </c>
      <c r="BJ748" s="17" t="s">
        <v>22</v>
      </c>
      <c r="BK748" s="212">
        <f>ROUND(I748*H748,2)</f>
        <v>0</v>
      </c>
      <c r="BL748" s="17" t="s">
        <v>260</v>
      </c>
      <c r="BM748" s="17" t="s">
        <v>950</v>
      </c>
    </row>
    <row r="749" spans="2:65" s="1" customFormat="1" ht="16.5" customHeight="1">
      <c r="B749" s="38"/>
      <c r="C749" s="201" t="s">
        <v>951</v>
      </c>
      <c r="D749" s="201" t="s">
        <v>153</v>
      </c>
      <c r="E749" s="202" t="s">
        <v>952</v>
      </c>
      <c r="F749" s="203" t="s">
        <v>953</v>
      </c>
      <c r="G749" s="204" t="s">
        <v>339</v>
      </c>
      <c r="H749" s="205">
        <v>9</v>
      </c>
      <c r="I749" s="206"/>
      <c r="J749" s="207">
        <f>ROUND(I749*H749,2)</f>
        <v>0</v>
      </c>
      <c r="K749" s="203" t="s">
        <v>157</v>
      </c>
      <c r="L749" s="43"/>
      <c r="M749" s="208" t="s">
        <v>20</v>
      </c>
      <c r="N749" s="209" t="s">
        <v>49</v>
      </c>
      <c r="O749" s="79"/>
      <c r="P749" s="210">
        <f>O749*H749</f>
        <v>0</v>
      </c>
      <c r="Q749" s="210">
        <v>0.0006</v>
      </c>
      <c r="R749" s="210">
        <f>Q749*H749</f>
        <v>0.005399999999999999</v>
      </c>
      <c r="S749" s="210">
        <v>0</v>
      </c>
      <c r="T749" s="211">
        <f>S749*H749</f>
        <v>0</v>
      </c>
      <c r="AR749" s="17" t="s">
        <v>260</v>
      </c>
      <c r="AT749" s="17" t="s">
        <v>153</v>
      </c>
      <c r="AU749" s="17" t="s">
        <v>87</v>
      </c>
      <c r="AY749" s="17" t="s">
        <v>151</v>
      </c>
      <c r="BE749" s="212">
        <f>IF(N749="základní",J749,0)</f>
        <v>0</v>
      </c>
      <c r="BF749" s="212">
        <f>IF(N749="snížená",J749,0)</f>
        <v>0</v>
      </c>
      <c r="BG749" s="212">
        <f>IF(N749="zákl. přenesená",J749,0)</f>
        <v>0</v>
      </c>
      <c r="BH749" s="212">
        <f>IF(N749="sníž. přenesená",J749,0)</f>
        <v>0</v>
      </c>
      <c r="BI749" s="212">
        <f>IF(N749="nulová",J749,0)</f>
        <v>0</v>
      </c>
      <c r="BJ749" s="17" t="s">
        <v>22</v>
      </c>
      <c r="BK749" s="212">
        <f>ROUND(I749*H749,2)</f>
        <v>0</v>
      </c>
      <c r="BL749" s="17" t="s">
        <v>260</v>
      </c>
      <c r="BM749" s="17" t="s">
        <v>954</v>
      </c>
    </row>
    <row r="750" spans="2:65" s="1" customFormat="1" ht="16.5" customHeight="1">
      <c r="B750" s="38"/>
      <c r="C750" s="201" t="s">
        <v>955</v>
      </c>
      <c r="D750" s="201" t="s">
        <v>153</v>
      </c>
      <c r="E750" s="202" t="s">
        <v>956</v>
      </c>
      <c r="F750" s="203" t="s">
        <v>957</v>
      </c>
      <c r="G750" s="204" t="s">
        <v>339</v>
      </c>
      <c r="H750" s="205">
        <v>6</v>
      </c>
      <c r="I750" s="206"/>
      <c r="J750" s="207">
        <f>ROUND(I750*H750,2)</f>
        <v>0</v>
      </c>
      <c r="K750" s="203" t="s">
        <v>157</v>
      </c>
      <c r="L750" s="43"/>
      <c r="M750" s="208" t="s">
        <v>20</v>
      </c>
      <c r="N750" s="209" t="s">
        <v>49</v>
      </c>
      <c r="O750" s="79"/>
      <c r="P750" s="210">
        <f>O750*H750</f>
        <v>0</v>
      </c>
      <c r="Q750" s="210">
        <v>0.0012</v>
      </c>
      <c r="R750" s="210">
        <f>Q750*H750</f>
        <v>0.0072</v>
      </c>
      <c r="S750" s="210">
        <v>0</v>
      </c>
      <c r="T750" s="211">
        <f>S750*H750</f>
        <v>0</v>
      </c>
      <c r="AR750" s="17" t="s">
        <v>260</v>
      </c>
      <c r="AT750" s="17" t="s">
        <v>153</v>
      </c>
      <c r="AU750" s="17" t="s">
        <v>87</v>
      </c>
      <c r="AY750" s="17" t="s">
        <v>151</v>
      </c>
      <c r="BE750" s="212">
        <f>IF(N750="základní",J750,0)</f>
        <v>0</v>
      </c>
      <c r="BF750" s="212">
        <f>IF(N750="snížená",J750,0)</f>
        <v>0</v>
      </c>
      <c r="BG750" s="212">
        <f>IF(N750="zákl. přenesená",J750,0)</f>
        <v>0</v>
      </c>
      <c r="BH750" s="212">
        <f>IF(N750="sníž. přenesená",J750,0)</f>
        <v>0</v>
      </c>
      <c r="BI750" s="212">
        <f>IF(N750="nulová",J750,0)</f>
        <v>0</v>
      </c>
      <c r="BJ750" s="17" t="s">
        <v>22</v>
      </c>
      <c r="BK750" s="212">
        <f>ROUND(I750*H750,2)</f>
        <v>0</v>
      </c>
      <c r="BL750" s="17" t="s">
        <v>260</v>
      </c>
      <c r="BM750" s="17" t="s">
        <v>958</v>
      </c>
    </row>
    <row r="751" spans="2:65" s="1" customFormat="1" ht="22.5" customHeight="1">
      <c r="B751" s="38"/>
      <c r="C751" s="201" t="s">
        <v>959</v>
      </c>
      <c r="D751" s="201" t="s">
        <v>153</v>
      </c>
      <c r="E751" s="202" t="s">
        <v>960</v>
      </c>
      <c r="F751" s="203" t="s">
        <v>961</v>
      </c>
      <c r="G751" s="204" t="s">
        <v>156</v>
      </c>
      <c r="H751" s="205">
        <v>13.433</v>
      </c>
      <c r="I751" s="206"/>
      <c r="J751" s="207">
        <f>ROUND(I751*H751,2)</f>
        <v>0</v>
      </c>
      <c r="K751" s="203" t="s">
        <v>157</v>
      </c>
      <c r="L751" s="43"/>
      <c r="M751" s="208" t="s">
        <v>20</v>
      </c>
      <c r="N751" s="209" t="s">
        <v>49</v>
      </c>
      <c r="O751" s="79"/>
      <c r="P751" s="210">
        <f>O751*H751</f>
        <v>0</v>
      </c>
      <c r="Q751" s="210">
        <v>0.0005</v>
      </c>
      <c r="R751" s="210">
        <f>Q751*H751</f>
        <v>0.0067165</v>
      </c>
      <c r="S751" s="210">
        <v>0</v>
      </c>
      <c r="T751" s="211">
        <f>S751*H751</f>
        <v>0</v>
      </c>
      <c r="AR751" s="17" t="s">
        <v>260</v>
      </c>
      <c r="AT751" s="17" t="s">
        <v>153</v>
      </c>
      <c r="AU751" s="17" t="s">
        <v>87</v>
      </c>
      <c r="AY751" s="17" t="s">
        <v>151</v>
      </c>
      <c r="BE751" s="212">
        <f>IF(N751="základní",J751,0)</f>
        <v>0</v>
      </c>
      <c r="BF751" s="212">
        <f>IF(N751="snížená",J751,0)</f>
        <v>0</v>
      </c>
      <c r="BG751" s="212">
        <f>IF(N751="zákl. přenesená",J751,0)</f>
        <v>0</v>
      </c>
      <c r="BH751" s="212">
        <f>IF(N751="sníž. přenesená",J751,0)</f>
        <v>0</v>
      </c>
      <c r="BI751" s="212">
        <f>IF(N751="nulová",J751,0)</f>
        <v>0</v>
      </c>
      <c r="BJ751" s="17" t="s">
        <v>22</v>
      </c>
      <c r="BK751" s="212">
        <f>ROUND(I751*H751,2)</f>
        <v>0</v>
      </c>
      <c r="BL751" s="17" t="s">
        <v>260</v>
      </c>
      <c r="BM751" s="17" t="s">
        <v>962</v>
      </c>
    </row>
    <row r="752" spans="2:51" s="12" customFormat="1" ht="12">
      <c r="B752" s="224"/>
      <c r="C752" s="225"/>
      <c r="D752" s="215" t="s">
        <v>160</v>
      </c>
      <c r="E752" s="226" t="s">
        <v>20</v>
      </c>
      <c r="F752" s="227" t="s">
        <v>963</v>
      </c>
      <c r="G752" s="225"/>
      <c r="H752" s="228">
        <v>8.0032</v>
      </c>
      <c r="I752" s="229"/>
      <c r="J752" s="225"/>
      <c r="K752" s="225"/>
      <c r="L752" s="230"/>
      <c r="M752" s="231"/>
      <c r="N752" s="232"/>
      <c r="O752" s="232"/>
      <c r="P752" s="232"/>
      <c r="Q752" s="232"/>
      <c r="R752" s="232"/>
      <c r="S752" s="232"/>
      <c r="T752" s="233"/>
      <c r="AT752" s="234" t="s">
        <v>160</v>
      </c>
      <c r="AU752" s="234" t="s">
        <v>87</v>
      </c>
      <c r="AV752" s="12" t="s">
        <v>87</v>
      </c>
      <c r="AW752" s="12" t="s">
        <v>35</v>
      </c>
      <c r="AX752" s="12" t="s">
        <v>78</v>
      </c>
      <c r="AY752" s="234" t="s">
        <v>151</v>
      </c>
    </row>
    <row r="753" spans="2:51" s="12" customFormat="1" ht="12">
      <c r="B753" s="224"/>
      <c r="C753" s="225"/>
      <c r="D753" s="215" t="s">
        <v>160</v>
      </c>
      <c r="E753" s="226" t="s">
        <v>20</v>
      </c>
      <c r="F753" s="227" t="s">
        <v>964</v>
      </c>
      <c r="G753" s="225"/>
      <c r="H753" s="228">
        <v>5.43</v>
      </c>
      <c r="I753" s="229"/>
      <c r="J753" s="225"/>
      <c r="K753" s="225"/>
      <c r="L753" s="230"/>
      <c r="M753" s="231"/>
      <c r="N753" s="232"/>
      <c r="O753" s="232"/>
      <c r="P753" s="232"/>
      <c r="Q753" s="232"/>
      <c r="R753" s="232"/>
      <c r="S753" s="232"/>
      <c r="T753" s="233"/>
      <c r="AT753" s="234" t="s">
        <v>160</v>
      </c>
      <c r="AU753" s="234" t="s">
        <v>87</v>
      </c>
      <c r="AV753" s="12" t="s">
        <v>87</v>
      </c>
      <c r="AW753" s="12" t="s">
        <v>35</v>
      </c>
      <c r="AX753" s="12" t="s">
        <v>78</v>
      </c>
      <c r="AY753" s="234" t="s">
        <v>151</v>
      </c>
    </row>
    <row r="754" spans="2:51" s="14" customFormat="1" ht="12">
      <c r="B754" s="246"/>
      <c r="C754" s="247"/>
      <c r="D754" s="215" t="s">
        <v>160</v>
      </c>
      <c r="E754" s="248" t="s">
        <v>20</v>
      </c>
      <c r="F754" s="249" t="s">
        <v>204</v>
      </c>
      <c r="G754" s="247"/>
      <c r="H754" s="250">
        <v>13.4332</v>
      </c>
      <c r="I754" s="251"/>
      <c r="J754" s="247"/>
      <c r="K754" s="247"/>
      <c r="L754" s="252"/>
      <c r="M754" s="253"/>
      <c r="N754" s="254"/>
      <c r="O754" s="254"/>
      <c r="P754" s="254"/>
      <c r="Q754" s="254"/>
      <c r="R754" s="254"/>
      <c r="S754" s="254"/>
      <c r="T754" s="255"/>
      <c r="AT754" s="256" t="s">
        <v>160</v>
      </c>
      <c r="AU754" s="256" t="s">
        <v>87</v>
      </c>
      <c r="AV754" s="14" t="s">
        <v>158</v>
      </c>
      <c r="AW754" s="14" t="s">
        <v>35</v>
      </c>
      <c r="AX754" s="14" t="s">
        <v>22</v>
      </c>
      <c r="AY754" s="256" t="s">
        <v>151</v>
      </c>
    </row>
    <row r="755" spans="2:65" s="1" customFormat="1" ht="22.5" customHeight="1">
      <c r="B755" s="38"/>
      <c r="C755" s="201" t="s">
        <v>965</v>
      </c>
      <c r="D755" s="201" t="s">
        <v>153</v>
      </c>
      <c r="E755" s="202" t="s">
        <v>966</v>
      </c>
      <c r="F755" s="203" t="s">
        <v>967</v>
      </c>
      <c r="G755" s="204" t="s">
        <v>345</v>
      </c>
      <c r="H755" s="205">
        <v>2</v>
      </c>
      <c r="I755" s="206"/>
      <c r="J755" s="207">
        <f>ROUND(I755*H755,2)</f>
        <v>0</v>
      </c>
      <c r="K755" s="203" t="s">
        <v>157</v>
      </c>
      <c r="L755" s="43"/>
      <c r="M755" s="208" t="s">
        <v>20</v>
      </c>
      <c r="N755" s="209" t="s">
        <v>49</v>
      </c>
      <c r="O755" s="79"/>
      <c r="P755" s="210">
        <f>O755*H755</f>
        <v>0</v>
      </c>
      <c r="Q755" s="210">
        <v>0.0075</v>
      </c>
      <c r="R755" s="210">
        <f>Q755*H755</f>
        <v>0.015</v>
      </c>
      <c r="S755" s="210">
        <v>0</v>
      </c>
      <c r="T755" s="211">
        <f>S755*H755</f>
        <v>0</v>
      </c>
      <c r="AR755" s="17" t="s">
        <v>260</v>
      </c>
      <c r="AT755" s="17" t="s">
        <v>153</v>
      </c>
      <c r="AU755" s="17" t="s">
        <v>87</v>
      </c>
      <c r="AY755" s="17" t="s">
        <v>151</v>
      </c>
      <c r="BE755" s="212">
        <f>IF(N755="základní",J755,0)</f>
        <v>0</v>
      </c>
      <c r="BF755" s="212">
        <f>IF(N755="snížená",J755,0)</f>
        <v>0</v>
      </c>
      <c r="BG755" s="212">
        <f>IF(N755="zákl. přenesená",J755,0)</f>
        <v>0</v>
      </c>
      <c r="BH755" s="212">
        <f>IF(N755="sníž. přenesená",J755,0)</f>
        <v>0</v>
      </c>
      <c r="BI755" s="212">
        <f>IF(N755="nulová",J755,0)</f>
        <v>0</v>
      </c>
      <c r="BJ755" s="17" t="s">
        <v>22</v>
      </c>
      <c r="BK755" s="212">
        <f>ROUND(I755*H755,2)</f>
        <v>0</v>
      </c>
      <c r="BL755" s="17" t="s">
        <v>260</v>
      </c>
      <c r="BM755" s="17" t="s">
        <v>968</v>
      </c>
    </row>
    <row r="756" spans="2:65" s="1" customFormat="1" ht="16.5" customHeight="1">
      <c r="B756" s="38"/>
      <c r="C756" s="257" t="s">
        <v>969</v>
      </c>
      <c r="D756" s="257" t="s">
        <v>235</v>
      </c>
      <c r="E756" s="258" t="s">
        <v>970</v>
      </c>
      <c r="F756" s="259" t="s">
        <v>971</v>
      </c>
      <c r="G756" s="260" t="s">
        <v>156</v>
      </c>
      <c r="H756" s="261">
        <v>35.9</v>
      </c>
      <c r="I756" s="262"/>
      <c r="J756" s="263">
        <f>ROUND(I756*H756,2)</f>
        <v>0</v>
      </c>
      <c r="K756" s="259" t="s">
        <v>157</v>
      </c>
      <c r="L756" s="264"/>
      <c r="M756" s="265" t="s">
        <v>20</v>
      </c>
      <c r="N756" s="266" t="s">
        <v>49</v>
      </c>
      <c r="O756" s="79"/>
      <c r="P756" s="210">
        <f>O756*H756</f>
        <v>0</v>
      </c>
      <c r="Q756" s="210">
        <v>0.0019</v>
      </c>
      <c r="R756" s="210">
        <f>Q756*H756</f>
        <v>0.06820999999999999</v>
      </c>
      <c r="S756" s="210">
        <v>0</v>
      </c>
      <c r="T756" s="211">
        <f>S756*H756</f>
        <v>0</v>
      </c>
      <c r="AR756" s="17" t="s">
        <v>379</v>
      </c>
      <c r="AT756" s="17" t="s">
        <v>235</v>
      </c>
      <c r="AU756" s="17" t="s">
        <v>87</v>
      </c>
      <c r="AY756" s="17" t="s">
        <v>151</v>
      </c>
      <c r="BE756" s="212">
        <f>IF(N756="základní",J756,0)</f>
        <v>0</v>
      </c>
      <c r="BF756" s="212">
        <f>IF(N756="snížená",J756,0)</f>
        <v>0</v>
      </c>
      <c r="BG756" s="212">
        <f>IF(N756="zákl. přenesená",J756,0)</f>
        <v>0</v>
      </c>
      <c r="BH756" s="212">
        <f>IF(N756="sníž. přenesená",J756,0)</f>
        <v>0</v>
      </c>
      <c r="BI756" s="212">
        <f>IF(N756="nulová",J756,0)</f>
        <v>0</v>
      </c>
      <c r="BJ756" s="17" t="s">
        <v>22</v>
      </c>
      <c r="BK756" s="212">
        <f>ROUND(I756*H756,2)</f>
        <v>0</v>
      </c>
      <c r="BL756" s="17" t="s">
        <v>260</v>
      </c>
      <c r="BM756" s="17" t="s">
        <v>972</v>
      </c>
    </row>
    <row r="757" spans="2:51" s="12" customFormat="1" ht="12">
      <c r="B757" s="224"/>
      <c r="C757" s="225"/>
      <c r="D757" s="215" t="s">
        <v>160</v>
      </c>
      <c r="E757" s="226" t="s">
        <v>20</v>
      </c>
      <c r="F757" s="227" t="s">
        <v>918</v>
      </c>
      <c r="G757" s="225"/>
      <c r="H757" s="228">
        <v>17.784</v>
      </c>
      <c r="I757" s="229"/>
      <c r="J757" s="225"/>
      <c r="K757" s="225"/>
      <c r="L757" s="230"/>
      <c r="M757" s="231"/>
      <c r="N757" s="232"/>
      <c r="O757" s="232"/>
      <c r="P757" s="232"/>
      <c r="Q757" s="232"/>
      <c r="R757" s="232"/>
      <c r="S757" s="232"/>
      <c r="T757" s="233"/>
      <c r="AT757" s="234" t="s">
        <v>160</v>
      </c>
      <c r="AU757" s="234" t="s">
        <v>87</v>
      </c>
      <c r="AV757" s="12" t="s">
        <v>87</v>
      </c>
      <c r="AW757" s="12" t="s">
        <v>35</v>
      </c>
      <c r="AX757" s="12" t="s">
        <v>78</v>
      </c>
      <c r="AY757" s="234" t="s">
        <v>151</v>
      </c>
    </row>
    <row r="758" spans="2:51" s="12" customFormat="1" ht="12">
      <c r="B758" s="224"/>
      <c r="C758" s="225"/>
      <c r="D758" s="215" t="s">
        <v>160</v>
      </c>
      <c r="E758" s="226" t="s">
        <v>20</v>
      </c>
      <c r="F758" s="227" t="s">
        <v>919</v>
      </c>
      <c r="G758" s="225"/>
      <c r="H758" s="228">
        <v>13.433</v>
      </c>
      <c r="I758" s="229"/>
      <c r="J758" s="225"/>
      <c r="K758" s="225"/>
      <c r="L758" s="230"/>
      <c r="M758" s="231"/>
      <c r="N758" s="232"/>
      <c r="O758" s="232"/>
      <c r="P758" s="232"/>
      <c r="Q758" s="232"/>
      <c r="R758" s="232"/>
      <c r="S758" s="232"/>
      <c r="T758" s="233"/>
      <c r="AT758" s="234" t="s">
        <v>160</v>
      </c>
      <c r="AU758" s="234" t="s">
        <v>87</v>
      </c>
      <c r="AV758" s="12" t="s">
        <v>87</v>
      </c>
      <c r="AW758" s="12" t="s">
        <v>35</v>
      </c>
      <c r="AX758" s="12" t="s">
        <v>78</v>
      </c>
      <c r="AY758" s="234" t="s">
        <v>151</v>
      </c>
    </row>
    <row r="759" spans="2:51" s="14" customFormat="1" ht="12">
      <c r="B759" s="246"/>
      <c r="C759" s="247"/>
      <c r="D759" s="215" t="s">
        <v>160</v>
      </c>
      <c r="E759" s="248" t="s">
        <v>20</v>
      </c>
      <c r="F759" s="249" t="s">
        <v>204</v>
      </c>
      <c r="G759" s="247"/>
      <c r="H759" s="250">
        <v>31.217</v>
      </c>
      <c r="I759" s="251"/>
      <c r="J759" s="247"/>
      <c r="K759" s="247"/>
      <c r="L759" s="252"/>
      <c r="M759" s="253"/>
      <c r="N759" s="254"/>
      <c r="O759" s="254"/>
      <c r="P759" s="254"/>
      <c r="Q759" s="254"/>
      <c r="R759" s="254"/>
      <c r="S759" s="254"/>
      <c r="T759" s="255"/>
      <c r="AT759" s="256" t="s">
        <v>160</v>
      </c>
      <c r="AU759" s="256" t="s">
        <v>87</v>
      </c>
      <c r="AV759" s="14" t="s">
        <v>158</v>
      </c>
      <c r="AW759" s="14" t="s">
        <v>35</v>
      </c>
      <c r="AX759" s="14" t="s">
        <v>22</v>
      </c>
      <c r="AY759" s="256" t="s">
        <v>151</v>
      </c>
    </row>
    <row r="760" spans="2:51" s="12" customFormat="1" ht="12">
      <c r="B760" s="224"/>
      <c r="C760" s="225"/>
      <c r="D760" s="215" t="s">
        <v>160</v>
      </c>
      <c r="E760" s="225"/>
      <c r="F760" s="227" t="s">
        <v>931</v>
      </c>
      <c r="G760" s="225"/>
      <c r="H760" s="228">
        <v>35.9</v>
      </c>
      <c r="I760" s="229"/>
      <c r="J760" s="225"/>
      <c r="K760" s="225"/>
      <c r="L760" s="230"/>
      <c r="M760" s="231"/>
      <c r="N760" s="232"/>
      <c r="O760" s="232"/>
      <c r="P760" s="232"/>
      <c r="Q760" s="232"/>
      <c r="R760" s="232"/>
      <c r="S760" s="232"/>
      <c r="T760" s="233"/>
      <c r="AT760" s="234" t="s">
        <v>160</v>
      </c>
      <c r="AU760" s="234" t="s">
        <v>87</v>
      </c>
      <c r="AV760" s="12" t="s">
        <v>87</v>
      </c>
      <c r="AW760" s="12" t="s">
        <v>4</v>
      </c>
      <c r="AX760" s="12" t="s">
        <v>22</v>
      </c>
      <c r="AY760" s="234" t="s">
        <v>151</v>
      </c>
    </row>
    <row r="761" spans="2:65" s="1" customFormat="1" ht="16.5" customHeight="1">
      <c r="B761" s="38"/>
      <c r="C761" s="201" t="s">
        <v>973</v>
      </c>
      <c r="D761" s="201" t="s">
        <v>153</v>
      </c>
      <c r="E761" s="202" t="s">
        <v>974</v>
      </c>
      <c r="F761" s="203" t="s">
        <v>975</v>
      </c>
      <c r="G761" s="204" t="s">
        <v>156</v>
      </c>
      <c r="H761" s="205">
        <v>31.576</v>
      </c>
      <c r="I761" s="206"/>
      <c r="J761" s="207">
        <f>ROUND(I761*H761,2)</f>
        <v>0</v>
      </c>
      <c r="K761" s="203" t="s">
        <v>157</v>
      </c>
      <c r="L761" s="43"/>
      <c r="M761" s="208" t="s">
        <v>20</v>
      </c>
      <c r="N761" s="209" t="s">
        <v>49</v>
      </c>
      <c r="O761" s="79"/>
      <c r="P761" s="210">
        <f>O761*H761</f>
        <v>0</v>
      </c>
      <c r="Q761" s="210">
        <v>0</v>
      </c>
      <c r="R761" s="210">
        <f>Q761*H761</f>
        <v>0</v>
      </c>
      <c r="S761" s="210">
        <v>0</v>
      </c>
      <c r="T761" s="211">
        <f>S761*H761</f>
        <v>0</v>
      </c>
      <c r="AR761" s="17" t="s">
        <v>260</v>
      </c>
      <c r="AT761" s="17" t="s">
        <v>153</v>
      </c>
      <c r="AU761" s="17" t="s">
        <v>87</v>
      </c>
      <c r="AY761" s="17" t="s">
        <v>151</v>
      </c>
      <c r="BE761" s="212">
        <f>IF(N761="základní",J761,0)</f>
        <v>0</v>
      </c>
      <c r="BF761" s="212">
        <f>IF(N761="snížená",J761,0)</f>
        <v>0</v>
      </c>
      <c r="BG761" s="212">
        <f>IF(N761="zákl. přenesená",J761,0)</f>
        <v>0</v>
      </c>
      <c r="BH761" s="212">
        <f>IF(N761="sníž. přenesená",J761,0)</f>
        <v>0</v>
      </c>
      <c r="BI761" s="212">
        <f>IF(N761="nulová",J761,0)</f>
        <v>0</v>
      </c>
      <c r="BJ761" s="17" t="s">
        <v>22</v>
      </c>
      <c r="BK761" s="212">
        <f>ROUND(I761*H761,2)</f>
        <v>0</v>
      </c>
      <c r="BL761" s="17" t="s">
        <v>260</v>
      </c>
      <c r="BM761" s="17" t="s">
        <v>976</v>
      </c>
    </row>
    <row r="762" spans="2:51" s="12" customFormat="1" ht="12">
      <c r="B762" s="224"/>
      <c r="C762" s="225"/>
      <c r="D762" s="215" t="s">
        <v>160</v>
      </c>
      <c r="E762" s="226" t="s">
        <v>20</v>
      </c>
      <c r="F762" s="227" t="s">
        <v>977</v>
      </c>
      <c r="G762" s="225"/>
      <c r="H762" s="228">
        <v>17.784</v>
      </c>
      <c r="I762" s="229"/>
      <c r="J762" s="225"/>
      <c r="K762" s="225"/>
      <c r="L762" s="230"/>
      <c r="M762" s="231"/>
      <c r="N762" s="232"/>
      <c r="O762" s="232"/>
      <c r="P762" s="232"/>
      <c r="Q762" s="232"/>
      <c r="R762" s="232"/>
      <c r="S762" s="232"/>
      <c r="T762" s="233"/>
      <c r="AT762" s="234" t="s">
        <v>160</v>
      </c>
      <c r="AU762" s="234" t="s">
        <v>87</v>
      </c>
      <c r="AV762" s="12" t="s">
        <v>87</v>
      </c>
      <c r="AW762" s="12" t="s">
        <v>35</v>
      </c>
      <c r="AX762" s="12" t="s">
        <v>78</v>
      </c>
      <c r="AY762" s="234" t="s">
        <v>151</v>
      </c>
    </row>
    <row r="763" spans="2:51" s="12" customFormat="1" ht="12">
      <c r="B763" s="224"/>
      <c r="C763" s="225"/>
      <c r="D763" s="215" t="s">
        <v>160</v>
      </c>
      <c r="E763" s="226" t="s">
        <v>20</v>
      </c>
      <c r="F763" s="227" t="s">
        <v>978</v>
      </c>
      <c r="G763" s="225"/>
      <c r="H763" s="228">
        <v>13.792</v>
      </c>
      <c r="I763" s="229"/>
      <c r="J763" s="225"/>
      <c r="K763" s="225"/>
      <c r="L763" s="230"/>
      <c r="M763" s="231"/>
      <c r="N763" s="232"/>
      <c r="O763" s="232"/>
      <c r="P763" s="232"/>
      <c r="Q763" s="232"/>
      <c r="R763" s="232"/>
      <c r="S763" s="232"/>
      <c r="T763" s="233"/>
      <c r="AT763" s="234" t="s">
        <v>160</v>
      </c>
      <c r="AU763" s="234" t="s">
        <v>87</v>
      </c>
      <c r="AV763" s="12" t="s">
        <v>87</v>
      </c>
      <c r="AW763" s="12" t="s">
        <v>35</v>
      </c>
      <c r="AX763" s="12" t="s">
        <v>78</v>
      </c>
      <c r="AY763" s="234" t="s">
        <v>151</v>
      </c>
    </row>
    <row r="764" spans="2:51" s="14" customFormat="1" ht="12">
      <c r="B764" s="246"/>
      <c r="C764" s="247"/>
      <c r="D764" s="215" t="s">
        <v>160</v>
      </c>
      <c r="E764" s="248" t="s">
        <v>20</v>
      </c>
      <c r="F764" s="249" t="s">
        <v>204</v>
      </c>
      <c r="G764" s="247"/>
      <c r="H764" s="250">
        <v>31.576</v>
      </c>
      <c r="I764" s="251"/>
      <c r="J764" s="247"/>
      <c r="K764" s="247"/>
      <c r="L764" s="252"/>
      <c r="M764" s="253"/>
      <c r="N764" s="254"/>
      <c r="O764" s="254"/>
      <c r="P764" s="254"/>
      <c r="Q764" s="254"/>
      <c r="R764" s="254"/>
      <c r="S764" s="254"/>
      <c r="T764" s="255"/>
      <c r="AT764" s="256" t="s">
        <v>160</v>
      </c>
      <c r="AU764" s="256" t="s">
        <v>87</v>
      </c>
      <c r="AV764" s="14" t="s">
        <v>158</v>
      </c>
      <c r="AW764" s="14" t="s">
        <v>35</v>
      </c>
      <c r="AX764" s="14" t="s">
        <v>22</v>
      </c>
      <c r="AY764" s="256" t="s">
        <v>151</v>
      </c>
    </row>
    <row r="765" spans="2:65" s="1" customFormat="1" ht="16.5" customHeight="1">
      <c r="B765" s="38"/>
      <c r="C765" s="257" t="s">
        <v>979</v>
      </c>
      <c r="D765" s="257" t="s">
        <v>235</v>
      </c>
      <c r="E765" s="258" t="s">
        <v>980</v>
      </c>
      <c r="F765" s="259" t="s">
        <v>981</v>
      </c>
      <c r="G765" s="260" t="s">
        <v>156</v>
      </c>
      <c r="H765" s="261">
        <v>34.734</v>
      </c>
      <c r="I765" s="262"/>
      <c r="J765" s="263">
        <f>ROUND(I765*H765,2)</f>
        <v>0</v>
      </c>
      <c r="K765" s="259" t="s">
        <v>157</v>
      </c>
      <c r="L765" s="264"/>
      <c r="M765" s="265" t="s">
        <v>20</v>
      </c>
      <c r="N765" s="266" t="s">
        <v>49</v>
      </c>
      <c r="O765" s="79"/>
      <c r="P765" s="210">
        <f>O765*H765</f>
        <v>0</v>
      </c>
      <c r="Q765" s="210">
        <v>0.0003</v>
      </c>
      <c r="R765" s="210">
        <f>Q765*H765</f>
        <v>0.0104202</v>
      </c>
      <c r="S765" s="210">
        <v>0</v>
      </c>
      <c r="T765" s="211">
        <f>S765*H765</f>
        <v>0</v>
      </c>
      <c r="AR765" s="17" t="s">
        <v>379</v>
      </c>
      <c r="AT765" s="17" t="s">
        <v>235</v>
      </c>
      <c r="AU765" s="17" t="s">
        <v>87</v>
      </c>
      <c r="AY765" s="17" t="s">
        <v>151</v>
      </c>
      <c r="BE765" s="212">
        <f>IF(N765="základní",J765,0)</f>
        <v>0</v>
      </c>
      <c r="BF765" s="212">
        <f>IF(N765="snížená",J765,0)</f>
        <v>0</v>
      </c>
      <c r="BG765" s="212">
        <f>IF(N765="zákl. přenesená",J765,0)</f>
        <v>0</v>
      </c>
      <c r="BH765" s="212">
        <f>IF(N765="sníž. přenesená",J765,0)</f>
        <v>0</v>
      </c>
      <c r="BI765" s="212">
        <f>IF(N765="nulová",J765,0)</f>
        <v>0</v>
      </c>
      <c r="BJ765" s="17" t="s">
        <v>22</v>
      </c>
      <c r="BK765" s="212">
        <f>ROUND(I765*H765,2)</f>
        <v>0</v>
      </c>
      <c r="BL765" s="17" t="s">
        <v>260</v>
      </c>
      <c r="BM765" s="17" t="s">
        <v>982</v>
      </c>
    </row>
    <row r="766" spans="2:51" s="12" customFormat="1" ht="12">
      <c r="B766" s="224"/>
      <c r="C766" s="225"/>
      <c r="D766" s="215" t="s">
        <v>160</v>
      </c>
      <c r="E766" s="225"/>
      <c r="F766" s="227" t="s">
        <v>983</v>
      </c>
      <c r="G766" s="225"/>
      <c r="H766" s="228">
        <v>34.734</v>
      </c>
      <c r="I766" s="229"/>
      <c r="J766" s="225"/>
      <c r="K766" s="225"/>
      <c r="L766" s="230"/>
      <c r="M766" s="231"/>
      <c r="N766" s="232"/>
      <c r="O766" s="232"/>
      <c r="P766" s="232"/>
      <c r="Q766" s="232"/>
      <c r="R766" s="232"/>
      <c r="S766" s="232"/>
      <c r="T766" s="233"/>
      <c r="AT766" s="234" t="s">
        <v>160</v>
      </c>
      <c r="AU766" s="234" t="s">
        <v>87</v>
      </c>
      <c r="AV766" s="12" t="s">
        <v>87</v>
      </c>
      <c r="AW766" s="12" t="s">
        <v>4</v>
      </c>
      <c r="AX766" s="12" t="s">
        <v>22</v>
      </c>
      <c r="AY766" s="234" t="s">
        <v>151</v>
      </c>
    </row>
    <row r="767" spans="2:65" s="1" customFormat="1" ht="22.5" customHeight="1">
      <c r="B767" s="38"/>
      <c r="C767" s="201" t="s">
        <v>984</v>
      </c>
      <c r="D767" s="201" t="s">
        <v>153</v>
      </c>
      <c r="E767" s="202" t="s">
        <v>985</v>
      </c>
      <c r="F767" s="203" t="s">
        <v>986</v>
      </c>
      <c r="G767" s="204" t="s">
        <v>910</v>
      </c>
      <c r="H767" s="267"/>
      <c r="I767" s="206"/>
      <c r="J767" s="207">
        <f>ROUND(I767*H767,2)</f>
        <v>0</v>
      </c>
      <c r="K767" s="203" t="s">
        <v>157</v>
      </c>
      <c r="L767" s="43"/>
      <c r="M767" s="208" t="s">
        <v>20</v>
      </c>
      <c r="N767" s="209" t="s">
        <v>49</v>
      </c>
      <c r="O767" s="79"/>
      <c r="P767" s="210">
        <f>O767*H767</f>
        <v>0</v>
      </c>
      <c r="Q767" s="210">
        <v>0</v>
      </c>
      <c r="R767" s="210">
        <f>Q767*H767</f>
        <v>0</v>
      </c>
      <c r="S767" s="210">
        <v>0</v>
      </c>
      <c r="T767" s="211">
        <f>S767*H767</f>
        <v>0</v>
      </c>
      <c r="AR767" s="17" t="s">
        <v>260</v>
      </c>
      <c r="AT767" s="17" t="s">
        <v>153</v>
      </c>
      <c r="AU767" s="17" t="s">
        <v>87</v>
      </c>
      <c r="AY767" s="17" t="s">
        <v>151</v>
      </c>
      <c r="BE767" s="212">
        <f>IF(N767="základní",J767,0)</f>
        <v>0</v>
      </c>
      <c r="BF767" s="212">
        <f>IF(N767="snížená",J767,0)</f>
        <v>0</v>
      </c>
      <c r="BG767" s="212">
        <f>IF(N767="zákl. přenesená",J767,0)</f>
        <v>0</v>
      </c>
      <c r="BH767" s="212">
        <f>IF(N767="sníž. přenesená",J767,0)</f>
        <v>0</v>
      </c>
      <c r="BI767" s="212">
        <f>IF(N767="nulová",J767,0)</f>
        <v>0</v>
      </c>
      <c r="BJ767" s="17" t="s">
        <v>22</v>
      </c>
      <c r="BK767" s="212">
        <f>ROUND(I767*H767,2)</f>
        <v>0</v>
      </c>
      <c r="BL767" s="17" t="s">
        <v>260</v>
      </c>
      <c r="BM767" s="17" t="s">
        <v>987</v>
      </c>
    </row>
    <row r="768" spans="2:63" s="10" customFormat="1" ht="22.8" customHeight="1">
      <c r="B768" s="185"/>
      <c r="C768" s="186"/>
      <c r="D768" s="187" t="s">
        <v>77</v>
      </c>
      <c r="E768" s="199" t="s">
        <v>988</v>
      </c>
      <c r="F768" s="199" t="s">
        <v>989</v>
      </c>
      <c r="G768" s="186"/>
      <c r="H768" s="186"/>
      <c r="I768" s="189"/>
      <c r="J768" s="200">
        <f>BK768</f>
        <v>0</v>
      </c>
      <c r="K768" s="186"/>
      <c r="L768" s="191"/>
      <c r="M768" s="192"/>
      <c r="N768" s="193"/>
      <c r="O768" s="193"/>
      <c r="P768" s="194">
        <f>SUM(P769:P811)</f>
        <v>0</v>
      </c>
      <c r="Q768" s="193"/>
      <c r="R768" s="194">
        <f>SUM(R769:R811)</f>
        <v>1.0232134</v>
      </c>
      <c r="S768" s="193"/>
      <c r="T768" s="195">
        <f>SUM(T769:T811)</f>
        <v>23.83353</v>
      </c>
      <c r="AR768" s="196" t="s">
        <v>87</v>
      </c>
      <c r="AT768" s="197" t="s">
        <v>77</v>
      </c>
      <c r="AU768" s="197" t="s">
        <v>22</v>
      </c>
      <c r="AY768" s="196" t="s">
        <v>151</v>
      </c>
      <c r="BK768" s="198">
        <f>SUM(BK769:BK811)</f>
        <v>0</v>
      </c>
    </row>
    <row r="769" spans="2:65" s="1" customFormat="1" ht="22.5" customHeight="1">
      <c r="B769" s="38"/>
      <c r="C769" s="201" t="s">
        <v>990</v>
      </c>
      <c r="D769" s="201" t="s">
        <v>153</v>
      </c>
      <c r="E769" s="202" t="s">
        <v>991</v>
      </c>
      <c r="F769" s="203" t="s">
        <v>992</v>
      </c>
      <c r="G769" s="204" t="s">
        <v>156</v>
      </c>
      <c r="H769" s="205">
        <v>264.817</v>
      </c>
      <c r="I769" s="206"/>
      <c r="J769" s="207">
        <f>ROUND(I769*H769,2)</f>
        <v>0</v>
      </c>
      <c r="K769" s="203" t="s">
        <v>157</v>
      </c>
      <c r="L769" s="43"/>
      <c r="M769" s="208" t="s">
        <v>20</v>
      </c>
      <c r="N769" s="209" t="s">
        <v>49</v>
      </c>
      <c r="O769" s="79"/>
      <c r="P769" s="210">
        <f>O769*H769</f>
        <v>0</v>
      </c>
      <c r="Q769" s="210">
        <v>0</v>
      </c>
      <c r="R769" s="210">
        <f>Q769*H769</f>
        <v>0</v>
      </c>
      <c r="S769" s="210">
        <v>0.09</v>
      </c>
      <c r="T769" s="211">
        <f>S769*H769</f>
        <v>23.83353</v>
      </c>
      <c r="AR769" s="17" t="s">
        <v>260</v>
      </c>
      <c r="AT769" s="17" t="s">
        <v>153</v>
      </c>
      <c r="AU769" s="17" t="s">
        <v>87</v>
      </c>
      <c r="AY769" s="17" t="s">
        <v>151</v>
      </c>
      <c r="BE769" s="212">
        <f>IF(N769="základní",J769,0)</f>
        <v>0</v>
      </c>
      <c r="BF769" s="212">
        <f>IF(N769="snížená",J769,0)</f>
        <v>0</v>
      </c>
      <c r="BG769" s="212">
        <f>IF(N769="zákl. přenesená",J769,0)</f>
        <v>0</v>
      </c>
      <c r="BH769" s="212">
        <f>IF(N769="sníž. přenesená",J769,0)</f>
        <v>0</v>
      </c>
      <c r="BI769" s="212">
        <f>IF(N769="nulová",J769,0)</f>
        <v>0</v>
      </c>
      <c r="BJ769" s="17" t="s">
        <v>22</v>
      </c>
      <c r="BK769" s="212">
        <f>ROUND(I769*H769,2)</f>
        <v>0</v>
      </c>
      <c r="BL769" s="17" t="s">
        <v>260</v>
      </c>
      <c r="BM769" s="17" t="s">
        <v>993</v>
      </c>
    </row>
    <row r="770" spans="2:51" s="11" customFormat="1" ht="12">
      <c r="B770" s="213"/>
      <c r="C770" s="214"/>
      <c r="D770" s="215" t="s">
        <v>160</v>
      </c>
      <c r="E770" s="216" t="s">
        <v>20</v>
      </c>
      <c r="F770" s="217" t="s">
        <v>167</v>
      </c>
      <c r="G770" s="214"/>
      <c r="H770" s="216" t="s">
        <v>20</v>
      </c>
      <c r="I770" s="218"/>
      <c r="J770" s="214"/>
      <c r="K770" s="214"/>
      <c r="L770" s="219"/>
      <c r="M770" s="220"/>
      <c r="N770" s="221"/>
      <c r="O770" s="221"/>
      <c r="P770" s="221"/>
      <c r="Q770" s="221"/>
      <c r="R770" s="221"/>
      <c r="S770" s="221"/>
      <c r="T770" s="222"/>
      <c r="AT770" s="223" t="s">
        <v>160</v>
      </c>
      <c r="AU770" s="223" t="s">
        <v>87</v>
      </c>
      <c r="AV770" s="11" t="s">
        <v>22</v>
      </c>
      <c r="AW770" s="11" t="s">
        <v>35</v>
      </c>
      <c r="AX770" s="11" t="s">
        <v>78</v>
      </c>
      <c r="AY770" s="223" t="s">
        <v>151</v>
      </c>
    </row>
    <row r="771" spans="2:51" s="11" customFormat="1" ht="12">
      <c r="B771" s="213"/>
      <c r="C771" s="214"/>
      <c r="D771" s="215" t="s">
        <v>160</v>
      </c>
      <c r="E771" s="216" t="s">
        <v>20</v>
      </c>
      <c r="F771" s="217" t="s">
        <v>994</v>
      </c>
      <c r="G771" s="214"/>
      <c r="H771" s="216" t="s">
        <v>20</v>
      </c>
      <c r="I771" s="218"/>
      <c r="J771" s="214"/>
      <c r="K771" s="214"/>
      <c r="L771" s="219"/>
      <c r="M771" s="220"/>
      <c r="N771" s="221"/>
      <c r="O771" s="221"/>
      <c r="P771" s="221"/>
      <c r="Q771" s="221"/>
      <c r="R771" s="221"/>
      <c r="S771" s="221"/>
      <c r="T771" s="222"/>
      <c r="AT771" s="223" t="s">
        <v>160</v>
      </c>
      <c r="AU771" s="223" t="s">
        <v>87</v>
      </c>
      <c r="AV771" s="11" t="s">
        <v>22</v>
      </c>
      <c r="AW771" s="11" t="s">
        <v>35</v>
      </c>
      <c r="AX771" s="11" t="s">
        <v>78</v>
      </c>
      <c r="AY771" s="223" t="s">
        <v>151</v>
      </c>
    </row>
    <row r="772" spans="2:51" s="12" customFormat="1" ht="12">
      <c r="B772" s="224"/>
      <c r="C772" s="225"/>
      <c r="D772" s="215" t="s">
        <v>160</v>
      </c>
      <c r="E772" s="226" t="s">
        <v>20</v>
      </c>
      <c r="F772" s="227" t="s">
        <v>169</v>
      </c>
      <c r="G772" s="225"/>
      <c r="H772" s="228">
        <v>59.772</v>
      </c>
      <c r="I772" s="229"/>
      <c r="J772" s="225"/>
      <c r="K772" s="225"/>
      <c r="L772" s="230"/>
      <c r="M772" s="231"/>
      <c r="N772" s="232"/>
      <c r="O772" s="232"/>
      <c r="P772" s="232"/>
      <c r="Q772" s="232"/>
      <c r="R772" s="232"/>
      <c r="S772" s="232"/>
      <c r="T772" s="233"/>
      <c r="AT772" s="234" t="s">
        <v>160</v>
      </c>
      <c r="AU772" s="234" t="s">
        <v>87</v>
      </c>
      <c r="AV772" s="12" t="s">
        <v>87</v>
      </c>
      <c r="AW772" s="12" t="s">
        <v>35</v>
      </c>
      <c r="AX772" s="12" t="s">
        <v>78</v>
      </c>
      <c r="AY772" s="234" t="s">
        <v>151</v>
      </c>
    </row>
    <row r="773" spans="2:51" s="12" customFormat="1" ht="12">
      <c r="B773" s="224"/>
      <c r="C773" s="225"/>
      <c r="D773" s="215" t="s">
        <v>160</v>
      </c>
      <c r="E773" s="226" t="s">
        <v>20</v>
      </c>
      <c r="F773" s="227" t="s">
        <v>170</v>
      </c>
      <c r="G773" s="225"/>
      <c r="H773" s="228">
        <v>24.55675</v>
      </c>
      <c r="I773" s="229"/>
      <c r="J773" s="225"/>
      <c r="K773" s="225"/>
      <c r="L773" s="230"/>
      <c r="M773" s="231"/>
      <c r="N773" s="232"/>
      <c r="O773" s="232"/>
      <c r="P773" s="232"/>
      <c r="Q773" s="232"/>
      <c r="R773" s="232"/>
      <c r="S773" s="232"/>
      <c r="T773" s="233"/>
      <c r="AT773" s="234" t="s">
        <v>160</v>
      </c>
      <c r="AU773" s="234" t="s">
        <v>87</v>
      </c>
      <c r="AV773" s="12" t="s">
        <v>87</v>
      </c>
      <c r="AW773" s="12" t="s">
        <v>35</v>
      </c>
      <c r="AX773" s="12" t="s">
        <v>78</v>
      </c>
      <c r="AY773" s="234" t="s">
        <v>151</v>
      </c>
    </row>
    <row r="774" spans="2:51" s="12" customFormat="1" ht="12">
      <c r="B774" s="224"/>
      <c r="C774" s="225"/>
      <c r="D774" s="215" t="s">
        <v>160</v>
      </c>
      <c r="E774" s="226" t="s">
        <v>20</v>
      </c>
      <c r="F774" s="227" t="s">
        <v>171</v>
      </c>
      <c r="G774" s="225"/>
      <c r="H774" s="228">
        <v>53.244</v>
      </c>
      <c r="I774" s="229"/>
      <c r="J774" s="225"/>
      <c r="K774" s="225"/>
      <c r="L774" s="230"/>
      <c r="M774" s="231"/>
      <c r="N774" s="232"/>
      <c r="O774" s="232"/>
      <c r="P774" s="232"/>
      <c r="Q774" s="232"/>
      <c r="R774" s="232"/>
      <c r="S774" s="232"/>
      <c r="T774" s="233"/>
      <c r="AT774" s="234" t="s">
        <v>160</v>
      </c>
      <c r="AU774" s="234" t="s">
        <v>87</v>
      </c>
      <c r="AV774" s="12" t="s">
        <v>87</v>
      </c>
      <c r="AW774" s="12" t="s">
        <v>35</v>
      </c>
      <c r="AX774" s="12" t="s">
        <v>78</v>
      </c>
      <c r="AY774" s="234" t="s">
        <v>151</v>
      </c>
    </row>
    <row r="775" spans="2:51" s="12" customFormat="1" ht="12">
      <c r="B775" s="224"/>
      <c r="C775" s="225"/>
      <c r="D775" s="215" t="s">
        <v>160</v>
      </c>
      <c r="E775" s="226" t="s">
        <v>20</v>
      </c>
      <c r="F775" s="227" t="s">
        <v>172</v>
      </c>
      <c r="G775" s="225"/>
      <c r="H775" s="228">
        <v>14.118</v>
      </c>
      <c r="I775" s="229"/>
      <c r="J775" s="225"/>
      <c r="K775" s="225"/>
      <c r="L775" s="230"/>
      <c r="M775" s="231"/>
      <c r="N775" s="232"/>
      <c r="O775" s="232"/>
      <c r="P775" s="232"/>
      <c r="Q775" s="232"/>
      <c r="R775" s="232"/>
      <c r="S775" s="232"/>
      <c r="T775" s="233"/>
      <c r="AT775" s="234" t="s">
        <v>160</v>
      </c>
      <c r="AU775" s="234" t="s">
        <v>87</v>
      </c>
      <c r="AV775" s="12" t="s">
        <v>87</v>
      </c>
      <c r="AW775" s="12" t="s">
        <v>35</v>
      </c>
      <c r="AX775" s="12" t="s">
        <v>78</v>
      </c>
      <c r="AY775" s="234" t="s">
        <v>151</v>
      </c>
    </row>
    <row r="776" spans="2:51" s="12" customFormat="1" ht="12">
      <c r="B776" s="224"/>
      <c r="C776" s="225"/>
      <c r="D776" s="215" t="s">
        <v>160</v>
      </c>
      <c r="E776" s="226" t="s">
        <v>20</v>
      </c>
      <c r="F776" s="227" t="s">
        <v>173</v>
      </c>
      <c r="G776" s="225"/>
      <c r="H776" s="228">
        <v>21.4335</v>
      </c>
      <c r="I776" s="229"/>
      <c r="J776" s="225"/>
      <c r="K776" s="225"/>
      <c r="L776" s="230"/>
      <c r="M776" s="231"/>
      <c r="N776" s="232"/>
      <c r="O776" s="232"/>
      <c r="P776" s="232"/>
      <c r="Q776" s="232"/>
      <c r="R776" s="232"/>
      <c r="S776" s="232"/>
      <c r="T776" s="233"/>
      <c r="AT776" s="234" t="s">
        <v>160</v>
      </c>
      <c r="AU776" s="234" t="s">
        <v>87</v>
      </c>
      <c r="AV776" s="12" t="s">
        <v>87</v>
      </c>
      <c r="AW776" s="12" t="s">
        <v>35</v>
      </c>
      <c r="AX776" s="12" t="s">
        <v>78</v>
      </c>
      <c r="AY776" s="234" t="s">
        <v>151</v>
      </c>
    </row>
    <row r="777" spans="2:51" s="12" customFormat="1" ht="12">
      <c r="B777" s="224"/>
      <c r="C777" s="225"/>
      <c r="D777" s="215" t="s">
        <v>160</v>
      </c>
      <c r="E777" s="226" t="s">
        <v>20</v>
      </c>
      <c r="F777" s="227" t="s">
        <v>174</v>
      </c>
      <c r="G777" s="225"/>
      <c r="H777" s="228">
        <v>6.2</v>
      </c>
      <c r="I777" s="229"/>
      <c r="J777" s="225"/>
      <c r="K777" s="225"/>
      <c r="L777" s="230"/>
      <c r="M777" s="231"/>
      <c r="N777" s="232"/>
      <c r="O777" s="232"/>
      <c r="P777" s="232"/>
      <c r="Q777" s="232"/>
      <c r="R777" s="232"/>
      <c r="S777" s="232"/>
      <c r="T777" s="233"/>
      <c r="AT777" s="234" t="s">
        <v>160</v>
      </c>
      <c r="AU777" s="234" t="s">
        <v>87</v>
      </c>
      <c r="AV777" s="12" t="s">
        <v>87</v>
      </c>
      <c r="AW777" s="12" t="s">
        <v>35</v>
      </c>
      <c r="AX777" s="12" t="s">
        <v>78</v>
      </c>
      <c r="AY777" s="234" t="s">
        <v>151</v>
      </c>
    </row>
    <row r="778" spans="2:51" s="12" customFormat="1" ht="12">
      <c r="B778" s="224"/>
      <c r="C778" s="225"/>
      <c r="D778" s="215" t="s">
        <v>160</v>
      </c>
      <c r="E778" s="226" t="s">
        <v>20</v>
      </c>
      <c r="F778" s="227" t="s">
        <v>175</v>
      </c>
      <c r="G778" s="225"/>
      <c r="H778" s="228">
        <v>4.4291</v>
      </c>
      <c r="I778" s="229"/>
      <c r="J778" s="225"/>
      <c r="K778" s="225"/>
      <c r="L778" s="230"/>
      <c r="M778" s="231"/>
      <c r="N778" s="232"/>
      <c r="O778" s="232"/>
      <c r="P778" s="232"/>
      <c r="Q778" s="232"/>
      <c r="R778" s="232"/>
      <c r="S778" s="232"/>
      <c r="T778" s="233"/>
      <c r="AT778" s="234" t="s">
        <v>160</v>
      </c>
      <c r="AU778" s="234" t="s">
        <v>87</v>
      </c>
      <c r="AV778" s="12" t="s">
        <v>87</v>
      </c>
      <c r="AW778" s="12" t="s">
        <v>35</v>
      </c>
      <c r="AX778" s="12" t="s">
        <v>78</v>
      </c>
      <c r="AY778" s="234" t="s">
        <v>151</v>
      </c>
    </row>
    <row r="779" spans="2:51" s="12" customFormat="1" ht="12">
      <c r="B779" s="224"/>
      <c r="C779" s="225"/>
      <c r="D779" s="215" t="s">
        <v>160</v>
      </c>
      <c r="E779" s="226" t="s">
        <v>20</v>
      </c>
      <c r="F779" s="227" t="s">
        <v>176</v>
      </c>
      <c r="G779" s="225"/>
      <c r="H779" s="228">
        <v>7.385</v>
      </c>
      <c r="I779" s="229"/>
      <c r="J779" s="225"/>
      <c r="K779" s="225"/>
      <c r="L779" s="230"/>
      <c r="M779" s="231"/>
      <c r="N779" s="232"/>
      <c r="O779" s="232"/>
      <c r="P779" s="232"/>
      <c r="Q779" s="232"/>
      <c r="R779" s="232"/>
      <c r="S779" s="232"/>
      <c r="T779" s="233"/>
      <c r="AT779" s="234" t="s">
        <v>160</v>
      </c>
      <c r="AU779" s="234" t="s">
        <v>87</v>
      </c>
      <c r="AV779" s="12" t="s">
        <v>87</v>
      </c>
      <c r="AW779" s="12" t="s">
        <v>35</v>
      </c>
      <c r="AX779" s="12" t="s">
        <v>78</v>
      </c>
      <c r="AY779" s="234" t="s">
        <v>151</v>
      </c>
    </row>
    <row r="780" spans="2:51" s="12" customFormat="1" ht="12">
      <c r="B780" s="224"/>
      <c r="C780" s="225"/>
      <c r="D780" s="215" t="s">
        <v>160</v>
      </c>
      <c r="E780" s="226" t="s">
        <v>20</v>
      </c>
      <c r="F780" s="227" t="s">
        <v>177</v>
      </c>
      <c r="G780" s="225"/>
      <c r="H780" s="228">
        <v>17.4105</v>
      </c>
      <c r="I780" s="229"/>
      <c r="J780" s="225"/>
      <c r="K780" s="225"/>
      <c r="L780" s="230"/>
      <c r="M780" s="231"/>
      <c r="N780" s="232"/>
      <c r="O780" s="232"/>
      <c r="P780" s="232"/>
      <c r="Q780" s="232"/>
      <c r="R780" s="232"/>
      <c r="S780" s="232"/>
      <c r="T780" s="233"/>
      <c r="AT780" s="234" t="s">
        <v>160</v>
      </c>
      <c r="AU780" s="234" t="s">
        <v>87</v>
      </c>
      <c r="AV780" s="12" t="s">
        <v>87</v>
      </c>
      <c r="AW780" s="12" t="s">
        <v>35</v>
      </c>
      <c r="AX780" s="12" t="s">
        <v>78</v>
      </c>
      <c r="AY780" s="234" t="s">
        <v>151</v>
      </c>
    </row>
    <row r="781" spans="2:51" s="12" customFormat="1" ht="12">
      <c r="B781" s="224"/>
      <c r="C781" s="225"/>
      <c r="D781" s="215" t="s">
        <v>160</v>
      </c>
      <c r="E781" s="226" t="s">
        <v>20</v>
      </c>
      <c r="F781" s="227" t="s">
        <v>178</v>
      </c>
      <c r="G781" s="225"/>
      <c r="H781" s="228">
        <v>6.122</v>
      </c>
      <c r="I781" s="229"/>
      <c r="J781" s="225"/>
      <c r="K781" s="225"/>
      <c r="L781" s="230"/>
      <c r="M781" s="231"/>
      <c r="N781" s="232"/>
      <c r="O781" s="232"/>
      <c r="P781" s="232"/>
      <c r="Q781" s="232"/>
      <c r="R781" s="232"/>
      <c r="S781" s="232"/>
      <c r="T781" s="233"/>
      <c r="AT781" s="234" t="s">
        <v>160</v>
      </c>
      <c r="AU781" s="234" t="s">
        <v>87</v>
      </c>
      <c r="AV781" s="12" t="s">
        <v>87</v>
      </c>
      <c r="AW781" s="12" t="s">
        <v>35</v>
      </c>
      <c r="AX781" s="12" t="s">
        <v>78</v>
      </c>
      <c r="AY781" s="234" t="s">
        <v>151</v>
      </c>
    </row>
    <row r="782" spans="2:51" s="12" customFormat="1" ht="12">
      <c r="B782" s="224"/>
      <c r="C782" s="225"/>
      <c r="D782" s="215" t="s">
        <v>160</v>
      </c>
      <c r="E782" s="226" t="s">
        <v>20</v>
      </c>
      <c r="F782" s="227" t="s">
        <v>179</v>
      </c>
      <c r="G782" s="225"/>
      <c r="H782" s="228">
        <v>50.1466</v>
      </c>
      <c r="I782" s="229"/>
      <c r="J782" s="225"/>
      <c r="K782" s="225"/>
      <c r="L782" s="230"/>
      <c r="M782" s="231"/>
      <c r="N782" s="232"/>
      <c r="O782" s="232"/>
      <c r="P782" s="232"/>
      <c r="Q782" s="232"/>
      <c r="R782" s="232"/>
      <c r="S782" s="232"/>
      <c r="T782" s="233"/>
      <c r="AT782" s="234" t="s">
        <v>160</v>
      </c>
      <c r="AU782" s="234" t="s">
        <v>87</v>
      </c>
      <c r="AV782" s="12" t="s">
        <v>87</v>
      </c>
      <c r="AW782" s="12" t="s">
        <v>35</v>
      </c>
      <c r="AX782" s="12" t="s">
        <v>78</v>
      </c>
      <c r="AY782" s="234" t="s">
        <v>151</v>
      </c>
    </row>
    <row r="783" spans="2:51" s="13" customFormat="1" ht="12">
      <c r="B783" s="235"/>
      <c r="C783" s="236"/>
      <c r="D783" s="215" t="s">
        <v>160</v>
      </c>
      <c r="E783" s="237" t="s">
        <v>20</v>
      </c>
      <c r="F783" s="238" t="s">
        <v>180</v>
      </c>
      <c r="G783" s="236"/>
      <c r="H783" s="239">
        <v>264.81745</v>
      </c>
      <c r="I783" s="240"/>
      <c r="J783" s="236"/>
      <c r="K783" s="236"/>
      <c r="L783" s="241"/>
      <c r="M783" s="242"/>
      <c r="N783" s="243"/>
      <c r="O783" s="243"/>
      <c r="P783" s="243"/>
      <c r="Q783" s="243"/>
      <c r="R783" s="243"/>
      <c r="S783" s="243"/>
      <c r="T783" s="244"/>
      <c r="AT783" s="245" t="s">
        <v>160</v>
      </c>
      <c r="AU783" s="245" t="s">
        <v>87</v>
      </c>
      <c r="AV783" s="13" t="s">
        <v>181</v>
      </c>
      <c r="AW783" s="13" t="s">
        <v>35</v>
      </c>
      <c r="AX783" s="13" t="s">
        <v>22</v>
      </c>
      <c r="AY783" s="245" t="s">
        <v>151</v>
      </c>
    </row>
    <row r="784" spans="2:65" s="1" customFormat="1" ht="22.5" customHeight="1">
      <c r="B784" s="38"/>
      <c r="C784" s="201" t="s">
        <v>995</v>
      </c>
      <c r="D784" s="201" t="s">
        <v>153</v>
      </c>
      <c r="E784" s="202" t="s">
        <v>996</v>
      </c>
      <c r="F784" s="203" t="s">
        <v>997</v>
      </c>
      <c r="G784" s="204" t="s">
        <v>156</v>
      </c>
      <c r="H784" s="205">
        <v>265.827</v>
      </c>
      <c r="I784" s="206"/>
      <c r="J784" s="207">
        <f>ROUND(I784*H784,2)</f>
        <v>0</v>
      </c>
      <c r="K784" s="203" t="s">
        <v>157</v>
      </c>
      <c r="L784" s="43"/>
      <c r="M784" s="208" t="s">
        <v>20</v>
      </c>
      <c r="N784" s="209" t="s">
        <v>49</v>
      </c>
      <c r="O784" s="79"/>
      <c r="P784" s="210">
        <f>O784*H784</f>
        <v>0</v>
      </c>
      <c r="Q784" s="210">
        <v>0</v>
      </c>
      <c r="R784" s="210">
        <f>Q784*H784</f>
        <v>0</v>
      </c>
      <c r="S784" s="210">
        <v>0</v>
      </c>
      <c r="T784" s="211">
        <f>S784*H784</f>
        <v>0</v>
      </c>
      <c r="AR784" s="17" t="s">
        <v>260</v>
      </c>
      <c r="AT784" s="17" t="s">
        <v>153</v>
      </c>
      <c r="AU784" s="17" t="s">
        <v>87</v>
      </c>
      <c r="AY784" s="17" t="s">
        <v>151</v>
      </c>
      <c r="BE784" s="212">
        <f>IF(N784="základní",J784,0)</f>
        <v>0</v>
      </c>
      <c r="BF784" s="212">
        <f>IF(N784="snížená",J784,0)</f>
        <v>0</v>
      </c>
      <c r="BG784" s="212">
        <f>IF(N784="zákl. přenesená",J784,0)</f>
        <v>0</v>
      </c>
      <c r="BH784" s="212">
        <f>IF(N784="sníž. přenesená",J784,0)</f>
        <v>0</v>
      </c>
      <c r="BI784" s="212">
        <f>IF(N784="nulová",J784,0)</f>
        <v>0</v>
      </c>
      <c r="BJ784" s="17" t="s">
        <v>22</v>
      </c>
      <c r="BK784" s="212">
        <f>ROUND(I784*H784,2)</f>
        <v>0</v>
      </c>
      <c r="BL784" s="17" t="s">
        <v>260</v>
      </c>
      <c r="BM784" s="17" t="s">
        <v>998</v>
      </c>
    </row>
    <row r="785" spans="2:51" s="11" customFormat="1" ht="12">
      <c r="B785" s="213"/>
      <c r="C785" s="214"/>
      <c r="D785" s="215" t="s">
        <v>160</v>
      </c>
      <c r="E785" s="216" t="s">
        <v>20</v>
      </c>
      <c r="F785" s="217" t="s">
        <v>326</v>
      </c>
      <c r="G785" s="214"/>
      <c r="H785" s="216" t="s">
        <v>20</v>
      </c>
      <c r="I785" s="218"/>
      <c r="J785" s="214"/>
      <c r="K785" s="214"/>
      <c r="L785" s="219"/>
      <c r="M785" s="220"/>
      <c r="N785" s="221"/>
      <c r="O785" s="221"/>
      <c r="P785" s="221"/>
      <c r="Q785" s="221"/>
      <c r="R785" s="221"/>
      <c r="S785" s="221"/>
      <c r="T785" s="222"/>
      <c r="AT785" s="223" t="s">
        <v>160</v>
      </c>
      <c r="AU785" s="223" t="s">
        <v>87</v>
      </c>
      <c r="AV785" s="11" t="s">
        <v>22</v>
      </c>
      <c r="AW785" s="11" t="s">
        <v>35</v>
      </c>
      <c r="AX785" s="11" t="s">
        <v>78</v>
      </c>
      <c r="AY785" s="223" t="s">
        <v>151</v>
      </c>
    </row>
    <row r="786" spans="2:51" s="11" customFormat="1" ht="12">
      <c r="B786" s="213"/>
      <c r="C786" s="214"/>
      <c r="D786" s="215" t="s">
        <v>160</v>
      </c>
      <c r="E786" s="216" t="s">
        <v>20</v>
      </c>
      <c r="F786" s="217" t="s">
        <v>327</v>
      </c>
      <c r="G786" s="214"/>
      <c r="H786" s="216" t="s">
        <v>20</v>
      </c>
      <c r="I786" s="218"/>
      <c r="J786" s="214"/>
      <c r="K786" s="214"/>
      <c r="L786" s="219"/>
      <c r="M786" s="220"/>
      <c r="N786" s="221"/>
      <c r="O786" s="221"/>
      <c r="P786" s="221"/>
      <c r="Q786" s="221"/>
      <c r="R786" s="221"/>
      <c r="S786" s="221"/>
      <c r="T786" s="222"/>
      <c r="AT786" s="223" t="s">
        <v>160</v>
      </c>
      <c r="AU786" s="223" t="s">
        <v>87</v>
      </c>
      <c r="AV786" s="11" t="s">
        <v>22</v>
      </c>
      <c r="AW786" s="11" t="s">
        <v>35</v>
      </c>
      <c r="AX786" s="11" t="s">
        <v>78</v>
      </c>
      <c r="AY786" s="223" t="s">
        <v>151</v>
      </c>
    </row>
    <row r="787" spans="2:51" s="12" customFormat="1" ht="12">
      <c r="B787" s="224"/>
      <c r="C787" s="225"/>
      <c r="D787" s="215" t="s">
        <v>160</v>
      </c>
      <c r="E787" s="226" t="s">
        <v>20</v>
      </c>
      <c r="F787" s="227" t="s">
        <v>611</v>
      </c>
      <c r="G787" s="225"/>
      <c r="H787" s="228">
        <v>52.7135</v>
      </c>
      <c r="I787" s="229"/>
      <c r="J787" s="225"/>
      <c r="K787" s="225"/>
      <c r="L787" s="230"/>
      <c r="M787" s="231"/>
      <c r="N787" s="232"/>
      <c r="O787" s="232"/>
      <c r="P787" s="232"/>
      <c r="Q787" s="232"/>
      <c r="R787" s="232"/>
      <c r="S787" s="232"/>
      <c r="T787" s="233"/>
      <c r="AT787" s="234" t="s">
        <v>160</v>
      </c>
      <c r="AU787" s="234" t="s">
        <v>87</v>
      </c>
      <c r="AV787" s="12" t="s">
        <v>87</v>
      </c>
      <c r="AW787" s="12" t="s">
        <v>35</v>
      </c>
      <c r="AX787" s="12" t="s">
        <v>78</v>
      </c>
      <c r="AY787" s="234" t="s">
        <v>151</v>
      </c>
    </row>
    <row r="788" spans="2:51" s="12" customFormat="1" ht="12">
      <c r="B788" s="224"/>
      <c r="C788" s="225"/>
      <c r="D788" s="215" t="s">
        <v>160</v>
      </c>
      <c r="E788" s="226" t="s">
        <v>20</v>
      </c>
      <c r="F788" s="227" t="s">
        <v>612</v>
      </c>
      <c r="G788" s="225"/>
      <c r="H788" s="228">
        <v>61.34</v>
      </c>
      <c r="I788" s="229"/>
      <c r="J788" s="225"/>
      <c r="K788" s="225"/>
      <c r="L788" s="230"/>
      <c r="M788" s="231"/>
      <c r="N788" s="232"/>
      <c r="O788" s="232"/>
      <c r="P788" s="232"/>
      <c r="Q788" s="232"/>
      <c r="R788" s="232"/>
      <c r="S788" s="232"/>
      <c r="T788" s="233"/>
      <c r="AT788" s="234" t="s">
        <v>160</v>
      </c>
      <c r="AU788" s="234" t="s">
        <v>87</v>
      </c>
      <c r="AV788" s="12" t="s">
        <v>87</v>
      </c>
      <c r="AW788" s="12" t="s">
        <v>35</v>
      </c>
      <c r="AX788" s="12" t="s">
        <v>78</v>
      </c>
      <c r="AY788" s="234" t="s">
        <v>151</v>
      </c>
    </row>
    <row r="789" spans="2:51" s="12" customFormat="1" ht="12">
      <c r="B789" s="224"/>
      <c r="C789" s="225"/>
      <c r="D789" s="215" t="s">
        <v>160</v>
      </c>
      <c r="E789" s="226" t="s">
        <v>20</v>
      </c>
      <c r="F789" s="227" t="s">
        <v>613</v>
      </c>
      <c r="G789" s="225"/>
      <c r="H789" s="228">
        <v>49.0566</v>
      </c>
      <c r="I789" s="229"/>
      <c r="J789" s="225"/>
      <c r="K789" s="225"/>
      <c r="L789" s="230"/>
      <c r="M789" s="231"/>
      <c r="N789" s="232"/>
      <c r="O789" s="232"/>
      <c r="P789" s="232"/>
      <c r="Q789" s="232"/>
      <c r="R789" s="232"/>
      <c r="S789" s="232"/>
      <c r="T789" s="233"/>
      <c r="AT789" s="234" t="s">
        <v>160</v>
      </c>
      <c r="AU789" s="234" t="s">
        <v>87</v>
      </c>
      <c r="AV789" s="12" t="s">
        <v>87</v>
      </c>
      <c r="AW789" s="12" t="s">
        <v>35</v>
      </c>
      <c r="AX789" s="12" t="s">
        <v>78</v>
      </c>
      <c r="AY789" s="234" t="s">
        <v>151</v>
      </c>
    </row>
    <row r="790" spans="2:51" s="12" customFormat="1" ht="12">
      <c r="B790" s="224"/>
      <c r="C790" s="225"/>
      <c r="D790" s="215" t="s">
        <v>160</v>
      </c>
      <c r="E790" s="226" t="s">
        <v>20</v>
      </c>
      <c r="F790" s="227" t="s">
        <v>614</v>
      </c>
      <c r="G790" s="225"/>
      <c r="H790" s="228">
        <v>54.808</v>
      </c>
      <c r="I790" s="229"/>
      <c r="J790" s="225"/>
      <c r="K790" s="225"/>
      <c r="L790" s="230"/>
      <c r="M790" s="231"/>
      <c r="N790" s="232"/>
      <c r="O790" s="232"/>
      <c r="P790" s="232"/>
      <c r="Q790" s="232"/>
      <c r="R790" s="232"/>
      <c r="S790" s="232"/>
      <c r="T790" s="233"/>
      <c r="AT790" s="234" t="s">
        <v>160</v>
      </c>
      <c r="AU790" s="234" t="s">
        <v>87</v>
      </c>
      <c r="AV790" s="12" t="s">
        <v>87</v>
      </c>
      <c r="AW790" s="12" t="s">
        <v>35</v>
      </c>
      <c r="AX790" s="12" t="s">
        <v>78</v>
      </c>
      <c r="AY790" s="234" t="s">
        <v>151</v>
      </c>
    </row>
    <row r="791" spans="2:51" s="12" customFormat="1" ht="12">
      <c r="B791" s="224"/>
      <c r="C791" s="225"/>
      <c r="D791" s="215" t="s">
        <v>160</v>
      </c>
      <c r="E791" s="226" t="s">
        <v>20</v>
      </c>
      <c r="F791" s="227" t="s">
        <v>615</v>
      </c>
      <c r="G791" s="225"/>
      <c r="H791" s="228">
        <v>13.344</v>
      </c>
      <c r="I791" s="229"/>
      <c r="J791" s="225"/>
      <c r="K791" s="225"/>
      <c r="L791" s="230"/>
      <c r="M791" s="231"/>
      <c r="N791" s="232"/>
      <c r="O791" s="232"/>
      <c r="P791" s="232"/>
      <c r="Q791" s="232"/>
      <c r="R791" s="232"/>
      <c r="S791" s="232"/>
      <c r="T791" s="233"/>
      <c r="AT791" s="234" t="s">
        <v>160</v>
      </c>
      <c r="AU791" s="234" t="s">
        <v>87</v>
      </c>
      <c r="AV791" s="12" t="s">
        <v>87</v>
      </c>
      <c r="AW791" s="12" t="s">
        <v>35</v>
      </c>
      <c r="AX791" s="12" t="s">
        <v>78</v>
      </c>
      <c r="AY791" s="234" t="s">
        <v>151</v>
      </c>
    </row>
    <row r="792" spans="2:51" s="12" customFormat="1" ht="12">
      <c r="B792" s="224"/>
      <c r="C792" s="225"/>
      <c r="D792" s="215" t="s">
        <v>160</v>
      </c>
      <c r="E792" s="226" t="s">
        <v>20</v>
      </c>
      <c r="F792" s="227" t="s">
        <v>616</v>
      </c>
      <c r="G792" s="225"/>
      <c r="H792" s="228">
        <v>2.057</v>
      </c>
      <c r="I792" s="229"/>
      <c r="J792" s="225"/>
      <c r="K792" s="225"/>
      <c r="L792" s="230"/>
      <c r="M792" s="231"/>
      <c r="N792" s="232"/>
      <c r="O792" s="232"/>
      <c r="P792" s="232"/>
      <c r="Q792" s="232"/>
      <c r="R792" s="232"/>
      <c r="S792" s="232"/>
      <c r="T792" s="233"/>
      <c r="AT792" s="234" t="s">
        <v>160</v>
      </c>
      <c r="AU792" s="234" t="s">
        <v>87</v>
      </c>
      <c r="AV792" s="12" t="s">
        <v>87</v>
      </c>
      <c r="AW792" s="12" t="s">
        <v>35</v>
      </c>
      <c r="AX792" s="12" t="s">
        <v>78</v>
      </c>
      <c r="AY792" s="234" t="s">
        <v>151</v>
      </c>
    </row>
    <row r="793" spans="2:51" s="12" customFormat="1" ht="12">
      <c r="B793" s="224"/>
      <c r="C793" s="225"/>
      <c r="D793" s="215" t="s">
        <v>160</v>
      </c>
      <c r="E793" s="226" t="s">
        <v>20</v>
      </c>
      <c r="F793" s="227" t="s">
        <v>479</v>
      </c>
      <c r="G793" s="225"/>
      <c r="H793" s="228">
        <v>4.02705</v>
      </c>
      <c r="I793" s="229"/>
      <c r="J793" s="225"/>
      <c r="K793" s="225"/>
      <c r="L793" s="230"/>
      <c r="M793" s="231"/>
      <c r="N793" s="232"/>
      <c r="O793" s="232"/>
      <c r="P793" s="232"/>
      <c r="Q793" s="232"/>
      <c r="R793" s="232"/>
      <c r="S793" s="232"/>
      <c r="T793" s="233"/>
      <c r="AT793" s="234" t="s">
        <v>160</v>
      </c>
      <c r="AU793" s="234" t="s">
        <v>87</v>
      </c>
      <c r="AV793" s="12" t="s">
        <v>87</v>
      </c>
      <c r="AW793" s="12" t="s">
        <v>35</v>
      </c>
      <c r="AX793" s="12" t="s">
        <v>78</v>
      </c>
      <c r="AY793" s="234" t="s">
        <v>151</v>
      </c>
    </row>
    <row r="794" spans="2:51" s="12" customFormat="1" ht="12">
      <c r="B794" s="224"/>
      <c r="C794" s="225"/>
      <c r="D794" s="215" t="s">
        <v>160</v>
      </c>
      <c r="E794" s="226" t="s">
        <v>20</v>
      </c>
      <c r="F794" s="227" t="s">
        <v>617</v>
      </c>
      <c r="G794" s="225"/>
      <c r="H794" s="228">
        <v>6.59</v>
      </c>
      <c r="I794" s="229"/>
      <c r="J794" s="225"/>
      <c r="K794" s="225"/>
      <c r="L794" s="230"/>
      <c r="M794" s="231"/>
      <c r="N794" s="232"/>
      <c r="O794" s="232"/>
      <c r="P794" s="232"/>
      <c r="Q794" s="232"/>
      <c r="R794" s="232"/>
      <c r="S794" s="232"/>
      <c r="T794" s="233"/>
      <c r="AT794" s="234" t="s">
        <v>160</v>
      </c>
      <c r="AU794" s="234" t="s">
        <v>87</v>
      </c>
      <c r="AV794" s="12" t="s">
        <v>87</v>
      </c>
      <c r="AW794" s="12" t="s">
        <v>35</v>
      </c>
      <c r="AX794" s="12" t="s">
        <v>78</v>
      </c>
      <c r="AY794" s="234" t="s">
        <v>151</v>
      </c>
    </row>
    <row r="795" spans="2:51" s="12" customFormat="1" ht="12">
      <c r="B795" s="224"/>
      <c r="C795" s="225"/>
      <c r="D795" s="215" t="s">
        <v>160</v>
      </c>
      <c r="E795" s="226" t="s">
        <v>20</v>
      </c>
      <c r="F795" s="227" t="s">
        <v>618</v>
      </c>
      <c r="G795" s="225"/>
      <c r="H795" s="228">
        <v>6.796</v>
      </c>
      <c r="I795" s="229"/>
      <c r="J795" s="225"/>
      <c r="K795" s="225"/>
      <c r="L795" s="230"/>
      <c r="M795" s="231"/>
      <c r="N795" s="232"/>
      <c r="O795" s="232"/>
      <c r="P795" s="232"/>
      <c r="Q795" s="232"/>
      <c r="R795" s="232"/>
      <c r="S795" s="232"/>
      <c r="T795" s="233"/>
      <c r="AT795" s="234" t="s">
        <v>160</v>
      </c>
      <c r="AU795" s="234" t="s">
        <v>87</v>
      </c>
      <c r="AV795" s="12" t="s">
        <v>87</v>
      </c>
      <c r="AW795" s="12" t="s">
        <v>35</v>
      </c>
      <c r="AX795" s="12" t="s">
        <v>78</v>
      </c>
      <c r="AY795" s="234" t="s">
        <v>151</v>
      </c>
    </row>
    <row r="796" spans="2:51" s="12" customFormat="1" ht="12">
      <c r="B796" s="224"/>
      <c r="C796" s="225"/>
      <c r="D796" s="215" t="s">
        <v>160</v>
      </c>
      <c r="E796" s="226" t="s">
        <v>20</v>
      </c>
      <c r="F796" s="227" t="s">
        <v>619</v>
      </c>
      <c r="G796" s="225"/>
      <c r="H796" s="228">
        <v>15.0945</v>
      </c>
      <c r="I796" s="229"/>
      <c r="J796" s="225"/>
      <c r="K796" s="225"/>
      <c r="L796" s="230"/>
      <c r="M796" s="231"/>
      <c r="N796" s="232"/>
      <c r="O796" s="232"/>
      <c r="P796" s="232"/>
      <c r="Q796" s="232"/>
      <c r="R796" s="232"/>
      <c r="S796" s="232"/>
      <c r="T796" s="233"/>
      <c r="AT796" s="234" t="s">
        <v>160</v>
      </c>
      <c r="AU796" s="234" t="s">
        <v>87</v>
      </c>
      <c r="AV796" s="12" t="s">
        <v>87</v>
      </c>
      <c r="AW796" s="12" t="s">
        <v>35</v>
      </c>
      <c r="AX796" s="12" t="s">
        <v>78</v>
      </c>
      <c r="AY796" s="234" t="s">
        <v>151</v>
      </c>
    </row>
    <row r="797" spans="2:51" s="13" customFormat="1" ht="12">
      <c r="B797" s="235"/>
      <c r="C797" s="236"/>
      <c r="D797" s="215" t="s">
        <v>160</v>
      </c>
      <c r="E797" s="237" t="s">
        <v>20</v>
      </c>
      <c r="F797" s="238" t="s">
        <v>384</v>
      </c>
      <c r="G797" s="236"/>
      <c r="H797" s="239">
        <v>265.82665</v>
      </c>
      <c r="I797" s="240"/>
      <c r="J797" s="236"/>
      <c r="K797" s="236"/>
      <c r="L797" s="241"/>
      <c r="M797" s="242"/>
      <c r="N797" s="243"/>
      <c r="O797" s="243"/>
      <c r="P797" s="243"/>
      <c r="Q797" s="243"/>
      <c r="R797" s="243"/>
      <c r="S797" s="243"/>
      <c r="T797" s="244"/>
      <c r="AT797" s="245" t="s">
        <v>160</v>
      </c>
      <c r="AU797" s="245" t="s">
        <v>87</v>
      </c>
      <c r="AV797" s="13" t="s">
        <v>181</v>
      </c>
      <c r="AW797" s="13" t="s">
        <v>35</v>
      </c>
      <c r="AX797" s="13" t="s">
        <v>22</v>
      </c>
      <c r="AY797" s="245" t="s">
        <v>151</v>
      </c>
    </row>
    <row r="798" spans="2:65" s="1" customFormat="1" ht="16.5" customHeight="1">
      <c r="B798" s="38"/>
      <c r="C798" s="257" t="s">
        <v>999</v>
      </c>
      <c r="D798" s="257" t="s">
        <v>235</v>
      </c>
      <c r="E798" s="258" t="s">
        <v>1000</v>
      </c>
      <c r="F798" s="259" t="s">
        <v>1001</v>
      </c>
      <c r="G798" s="260" t="s">
        <v>156</v>
      </c>
      <c r="H798" s="261">
        <v>291.299</v>
      </c>
      <c r="I798" s="262"/>
      <c r="J798" s="263">
        <f>ROUND(I798*H798,2)</f>
        <v>0</v>
      </c>
      <c r="K798" s="259" t="s">
        <v>157</v>
      </c>
      <c r="L798" s="264"/>
      <c r="M798" s="265" t="s">
        <v>20</v>
      </c>
      <c r="N798" s="266" t="s">
        <v>49</v>
      </c>
      <c r="O798" s="79"/>
      <c r="P798" s="210">
        <f>O798*H798</f>
        <v>0</v>
      </c>
      <c r="Q798" s="210">
        <v>0.0024</v>
      </c>
      <c r="R798" s="210">
        <f>Q798*H798</f>
        <v>0.6991175999999999</v>
      </c>
      <c r="S798" s="210">
        <v>0</v>
      </c>
      <c r="T798" s="211">
        <f>S798*H798</f>
        <v>0</v>
      </c>
      <c r="AR798" s="17" t="s">
        <v>379</v>
      </c>
      <c r="AT798" s="17" t="s">
        <v>235</v>
      </c>
      <c r="AU798" s="17" t="s">
        <v>87</v>
      </c>
      <c r="AY798" s="17" t="s">
        <v>151</v>
      </c>
      <c r="BE798" s="212">
        <f>IF(N798="základní",J798,0)</f>
        <v>0</v>
      </c>
      <c r="BF798" s="212">
        <f>IF(N798="snížená",J798,0)</f>
        <v>0</v>
      </c>
      <c r="BG798" s="212">
        <f>IF(N798="zákl. přenesená",J798,0)</f>
        <v>0</v>
      </c>
      <c r="BH798" s="212">
        <f>IF(N798="sníž. přenesená",J798,0)</f>
        <v>0</v>
      </c>
      <c r="BI798" s="212">
        <f>IF(N798="nulová",J798,0)</f>
        <v>0</v>
      </c>
      <c r="BJ798" s="17" t="s">
        <v>22</v>
      </c>
      <c r="BK798" s="212">
        <f>ROUND(I798*H798,2)</f>
        <v>0</v>
      </c>
      <c r="BL798" s="17" t="s">
        <v>260</v>
      </c>
      <c r="BM798" s="17" t="s">
        <v>1002</v>
      </c>
    </row>
    <row r="799" spans="2:51" s="12" customFormat="1" ht="12">
      <c r="B799" s="224"/>
      <c r="C799" s="225"/>
      <c r="D799" s="215" t="s">
        <v>160</v>
      </c>
      <c r="E799" s="225"/>
      <c r="F799" s="227" t="s">
        <v>1003</v>
      </c>
      <c r="G799" s="225"/>
      <c r="H799" s="228">
        <v>291.299</v>
      </c>
      <c r="I799" s="229"/>
      <c r="J799" s="225"/>
      <c r="K799" s="225"/>
      <c r="L799" s="230"/>
      <c r="M799" s="231"/>
      <c r="N799" s="232"/>
      <c r="O799" s="232"/>
      <c r="P799" s="232"/>
      <c r="Q799" s="232"/>
      <c r="R799" s="232"/>
      <c r="S799" s="232"/>
      <c r="T799" s="233"/>
      <c r="AT799" s="234" t="s">
        <v>160</v>
      </c>
      <c r="AU799" s="234" t="s">
        <v>87</v>
      </c>
      <c r="AV799" s="12" t="s">
        <v>87</v>
      </c>
      <c r="AW799" s="12" t="s">
        <v>4</v>
      </c>
      <c r="AX799" s="12" t="s">
        <v>22</v>
      </c>
      <c r="AY799" s="234" t="s">
        <v>151</v>
      </c>
    </row>
    <row r="800" spans="2:65" s="1" customFormat="1" ht="16.5" customHeight="1">
      <c r="B800" s="38"/>
      <c r="C800" s="257" t="s">
        <v>1004</v>
      </c>
      <c r="D800" s="257" t="s">
        <v>235</v>
      </c>
      <c r="E800" s="258" t="s">
        <v>1005</v>
      </c>
      <c r="F800" s="259" t="s">
        <v>1006</v>
      </c>
      <c r="G800" s="260" t="s">
        <v>156</v>
      </c>
      <c r="H800" s="261">
        <v>291.299</v>
      </c>
      <c r="I800" s="262"/>
      <c r="J800" s="263">
        <f>ROUND(I800*H800,2)</f>
        <v>0</v>
      </c>
      <c r="K800" s="259" t="s">
        <v>157</v>
      </c>
      <c r="L800" s="264"/>
      <c r="M800" s="265" t="s">
        <v>20</v>
      </c>
      <c r="N800" s="266" t="s">
        <v>49</v>
      </c>
      <c r="O800" s="79"/>
      <c r="P800" s="210">
        <f>O800*H800</f>
        <v>0</v>
      </c>
      <c r="Q800" s="210">
        <v>0.0007</v>
      </c>
      <c r="R800" s="210">
        <f>Q800*H800</f>
        <v>0.2039093</v>
      </c>
      <c r="S800" s="210">
        <v>0</v>
      </c>
      <c r="T800" s="211">
        <f>S800*H800</f>
        <v>0</v>
      </c>
      <c r="AR800" s="17" t="s">
        <v>379</v>
      </c>
      <c r="AT800" s="17" t="s">
        <v>235</v>
      </c>
      <c r="AU800" s="17" t="s">
        <v>87</v>
      </c>
      <c r="AY800" s="17" t="s">
        <v>151</v>
      </c>
      <c r="BE800" s="212">
        <f>IF(N800="základní",J800,0)</f>
        <v>0</v>
      </c>
      <c r="BF800" s="212">
        <f>IF(N800="snížená",J800,0)</f>
        <v>0</v>
      </c>
      <c r="BG800" s="212">
        <f>IF(N800="zákl. přenesená",J800,0)</f>
        <v>0</v>
      </c>
      <c r="BH800" s="212">
        <f>IF(N800="sníž. přenesená",J800,0)</f>
        <v>0</v>
      </c>
      <c r="BI800" s="212">
        <f>IF(N800="nulová",J800,0)</f>
        <v>0</v>
      </c>
      <c r="BJ800" s="17" t="s">
        <v>22</v>
      </c>
      <c r="BK800" s="212">
        <f>ROUND(I800*H800,2)</f>
        <v>0</v>
      </c>
      <c r="BL800" s="17" t="s">
        <v>260</v>
      </c>
      <c r="BM800" s="17" t="s">
        <v>1007</v>
      </c>
    </row>
    <row r="801" spans="2:47" s="1" customFormat="1" ht="12">
      <c r="B801" s="38"/>
      <c r="C801" s="39"/>
      <c r="D801" s="215" t="s">
        <v>1008</v>
      </c>
      <c r="E801" s="39"/>
      <c r="F801" s="268" t="s">
        <v>1009</v>
      </c>
      <c r="G801" s="39"/>
      <c r="H801" s="39"/>
      <c r="I801" s="128"/>
      <c r="J801" s="39"/>
      <c r="K801" s="39"/>
      <c r="L801" s="43"/>
      <c r="M801" s="269"/>
      <c r="N801" s="79"/>
      <c r="O801" s="79"/>
      <c r="P801" s="79"/>
      <c r="Q801" s="79"/>
      <c r="R801" s="79"/>
      <c r="S801" s="79"/>
      <c r="T801" s="80"/>
      <c r="AT801" s="17" t="s">
        <v>1008</v>
      </c>
      <c r="AU801" s="17" t="s">
        <v>87</v>
      </c>
    </row>
    <row r="802" spans="2:51" s="12" customFormat="1" ht="12">
      <c r="B802" s="224"/>
      <c r="C802" s="225"/>
      <c r="D802" s="215" t="s">
        <v>160</v>
      </c>
      <c r="E802" s="225"/>
      <c r="F802" s="227" t="s">
        <v>1003</v>
      </c>
      <c r="G802" s="225"/>
      <c r="H802" s="228">
        <v>291.299</v>
      </c>
      <c r="I802" s="229"/>
      <c r="J802" s="225"/>
      <c r="K802" s="225"/>
      <c r="L802" s="230"/>
      <c r="M802" s="231"/>
      <c r="N802" s="232"/>
      <c r="O802" s="232"/>
      <c r="P802" s="232"/>
      <c r="Q802" s="232"/>
      <c r="R802" s="232"/>
      <c r="S802" s="232"/>
      <c r="T802" s="233"/>
      <c r="AT802" s="234" t="s">
        <v>160</v>
      </c>
      <c r="AU802" s="234" t="s">
        <v>87</v>
      </c>
      <c r="AV802" s="12" t="s">
        <v>87</v>
      </c>
      <c r="AW802" s="12" t="s">
        <v>4</v>
      </c>
      <c r="AX802" s="12" t="s">
        <v>22</v>
      </c>
      <c r="AY802" s="234" t="s">
        <v>151</v>
      </c>
    </row>
    <row r="803" spans="2:65" s="1" customFormat="1" ht="22.5" customHeight="1">
      <c r="B803" s="38"/>
      <c r="C803" s="201" t="s">
        <v>1010</v>
      </c>
      <c r="D803" s="201" t="s">
        <v>153</v>
      </c>
      <c r="E803" s="202" t="s">
        <v>1011</v>
      </c>
      <c r="F803" s="203" t="s">
        <v>1012</v>
      </c>
      <c r="G803" s="204" t="s">
        <v>156</v>
      </c>
      <c r="H803" s="205">
        <v>31.217</v>
      </c>
      <c r="I803" s="206"/>
      <c r="J803" s="207">
        <f>ROUND(I803*H803,2)</f>
        <v>0</v>
      </c>
      <c r="K803" s="203" t="s">
        <v>157</v>
      </c>
      <c r="L803" s="43"/>
      <c r="M803" s="208" t="s">
        <v>20</v>
      </c>
      <c r="N803" s="209" t="s">
        <v>49</v>
      </c>
      <c r="O803" s="79"/>
      <c r="P803" s="210">
        <f>O803*H803</f>
        <v>0</v>
      </c>
      <c r="Q803" s="210">
        <v>0</v>
      </c>
      <c r="R803" s="210">
        <f>Q803*H803</f>
        <v>0</v>
      </c>
      <c r="S803" s="210">
        <v>0</v>
      </c>
      <c r="T803" s="211">
        <f>S803*H803</f>
        <v>0</v>
      </c>
      <c r="AR803" s="17" t="s">
        <v>260</v>
      </c>
      <c r="AT803" s="17" t="s">
        <v>153</v>
      </c>
      <c r="AU803" s="17" t="s">
        <v>87</v>
      </c>
      <c r="AY803" s="17" t="s">
        <v>151</v>
      </c>
      <c r="BE803" s="212">
        <f>IF(N803="základní",J803,0)</f>
        <v>0</v>
      </c>
      <c r="BF803" s="212">
        <f>IF(N803="snížená",J803,0)</f>
        <v>0</v>
      </c>
      <c r="BG803" s="212">
        <f>IF(N803="zákl. přenesená",J803,0)</f>
        <v>0</v>
      </c>
      <c r="BH803" s="212">
        <f>IF(N803="sníž. přenesená",J803,0)</f>
        <v>0</v>
      </c>
      <c r="BI803" s="212">
        <f>IF(N803="nulová",J803,0)</f>
        <v>0</v>
      </c>
      <c r="BJ803" s="17" t="s">
        <v>22</v>
      </c>
      <c r="BK803" s="212">
        <f>ROUND(I803*H803,2)</f>
        <v>0</v>
      </c>
      <c r="BL803" s="17" t="s">
        <v>260</v>
      </c>
      <c r="BM803" s="17" t="s">
        <v>1013</v>
      </c>
    </row>
    <row r="804" spans="2:51" s="11" customFormat="1" ht="12">
      <c r="B804" s="213"/>
      <c r="C804" s="214"/>
      <c r="D804" s="215" t="s">
        <v>160</v>
      </c>
      <c r="E804" s="216" t="s">
        <v>20</v>
      </c>
      <c r="F804" s="217" t="s">
        <v>941</v>
      </c>
      <c r="G804" s="214"/>
      <c r="H804" s="216" t="s">
        <v>20</v>
      </c>
      <c r="I804" s="218"/>
      <c r="J804" s="214"/>
      <c r="K804" s="214"/>
      <c r="L804" s="219"/>
      <c r="M804" s="220"/>
      <c r="N804" s="221"/>
      <c r="O804" s="221"/>
      <c r="P804" s="221"/>
      <c r="Q804" s="221"/>
      <c r="R804" s="221"/>
      <c r="S804" s="221"/>
      <c r="T804" s="222"/>
      <c r="AT804" s="223" t="s">
        <v>160</v>
      </c>
      <c r="AU804" s="223" t="s">
        <v>87</v>
      </c>
      <c r="AV804" s="11" t="s">
        <v>22</v>
      </c>
      <c r="AW804" s="11" t="s">
        <v>35</v>
      </c>
      <c r="AX804" s="11" t="s">
        <v>78</v>
      </c>
      <c r="AY804" s="223" t="s">
        <v>151</v>
      </c>
    </row>
    <row r="805" spans="2:51" s="11" customFormat="1" ht="12">
      <c r="B805" s="213"/>
      <c r="C805" s="214"/>
      <c r="D805" s="215" t="s">
        <v>160</v>
      </c>
      <c r="E805" s="216" t="s">
        <v>20</v>
      </c>
      <c r="F805" s="217" t="s">
        <v>942</v>
      </c>
      <c r="G805" s="214"/>
      <c r="H805" s="216" t="s">
        <v>20</v>
      </c>
      <c r="I805" s="218"/>
      <c r="J805" s="214"/>
      <c r="K805" s="214"/>
      <c r="L805" s="219"/>
      <c r="M805" s="220"/>
      <c r="N805" s="221"/>
      <c r="O805" s="221"/>
      <c r="P805" s="221"/>
      <c r="Q805" s="221"/>
      <c r="R805" s="221"/>
      <c r="S805" s="221"/>
      <c r="T805" s="222"/>
      <c r="AT805" s="223" t="s">
        <v>160</v>
      </c>
      <c r="AU805" s="223" t="s">
        <v>87</v>
      </c>
      <c r="AV805" s="11" t="s">
        <v>22</v>
      </c>
      <c r="AW805" s="11" t="s">
        <v>35</v>
      </c>
      <c r="AX805" s="11" t="s">
        <v>78</v>
      </c>
      <c r="AY805" s="223" t="s">
        <v>151</v>
      </c>
    </row>
    <row r="806" spans="2:51" s="12" customFormat="1" ht="12">
      <c r="B806" s="224"/>
      <c r="C806" s="225"/>
      <c r="D806" s="215" t="s">
        <v>160</v>
      </c>
      <c r="E806" s="226" t="s">
        <v>20</v>
      </c>
      <c r="F806" s="227" t="s">
        <v>918</v>
      </c>
      <c r="G806" s="225"/>
      <c r="H806" s="228">
        <v>17.784</v>
      </c>
      <c r="I806" s="229"/>
      <c r="J806" s="225"/>
      <c r="K806" s="225"/>
      <c r="L806" s="230"/>
      <c r="M806" s="231"/>
      <c r="N806" s="232"/>
      <c r="O806" s="232"/>
      <c r="P806" s="232"/>
      <c r="Q806" s="232"/>
      <c r="R806" s="232"/>
      <c r="S806" s="232"/>
      <c r="T806" s="233"/>
      <c r="AT806" s="234" t="s">
        <v>160</v>
      </c>
      <c r="AU806" s="234" t="s">
        <v>87</v>
      </c>
      <c r="AV806" s="12" t="s">
        <v>87</v>
      </c>
      <c r="AW806" s="12" t="s">
        <v>35</v>
      </c>
      <c r="AX806" s="12" t="s">
        <v>78</v>
      </c>
      <c r="AY806" s="234" t="s">
        <v>151</v>
      </c>
    </row>
    <row r="807" spans="2:51" s="12" customFormat="1" ht="12">
      <c r="B807" s="224"/>
      <c r="C807" s="225"/>
      <c r="D807" s="215" t="s">
        <v>160</v>
      </c>
      <c r="E807" s="226" t="s">
        <v>20</v>
      </c>
      <c r="F807" s="227" t="s">
        <v>919</v>
      </c>
      <c r="G807" s="225"/>
      <c r="H807" s="228">
        <v>13.433</v>
      </c>
      <c r="I807" s="229"/>
      <c r="J807" s="225"/>
      <c r="K807" s="225"/>
      <c r="L807" s="230"/>
      <c r="M807" s="231"/>
      <c r="N807" s="232"/>
      <c r="O807" s="232"/>
      <c r="P807" s="232"/>
      <c r="Q807" s="232"/>
      <c r="R807" s="232"/>
      <c r="S807" s="232"/>
      <c r="T807" s="233"/>
      <c r="AT807" s="234" t="s">
        <v>160</v>
      </c>
      <c r="AU807" s="234" t="s">
        <v>87</v>
      </c>
      <c r="AV807" s="12" t="s">
        <v>87</v>
      </c>
      <c r="AW807" s="12" t="s">
        <v>35</v>
      </c>
      <c r="AX807" s="12" t="s">
        <v>78</v>
      </c>
      <c r="AY807" s="234" t="s">
        <v>151</v>
      </c>
    </row>
    <row r="808" spans="2:51" s="14" customFormat="1" ht="12">
      <c r="B808" s="246"/>
      <c r="C808" s="247"/>
      <c r="D808" s="215" t="s">
        <v>160</v>
      </c>
      <c r="E808" s="248" t="s">
        <v>20</v>
      </c>
      <c r="F808" s="249" t="s">
        <v>204</v>
      </c>
      <c r="G808" s="247"/>
      <c r="H808" s="250">
        <v>31.217</v>
      </c>
      <c r="I808" s="251"/>
      <c r="J808" s="247"/>
      <c r="K808" s="247"/>
      <c r="L808" s="252"/>
      <c r="M808" s="253"/>
      <c r="N808" s="254"/>
      <c r="O808" s="254"/>
      <c r="P808" s="254"/>
      <c r="Q808" s="254"/>
      <c r="R808" s="254"/>
      <c r="S808" s="254"/>
      <c r="T808" s="255"/>
      <c r="AT808" s="256" t="s">
        <v>160</v>
      </c>
      <c r="AU808" s="256" t="s">
        <v>87</v>
      </c>
      <c r="AV808" s="14" t="s">
        <v>158</v>
      </c>
      <c r="AW808" s="14" t="s">
        <v>35</v>
      </c>
      <c r="AX808" s="14" t="s">
        <v>22</v>
      </c>
      <c r="AY808" s="256" t="s">
        <v>151</v>
      </c>
    </row>
    <row r="809" spans="2:65" s="1" customFormat="1" ht="16.5" customHeight="1">
      <c r="B809" s="38"/>
      <c r="C809" s="257" t="s">
        <v>1014</v>
      </c>
      <c r="D809" s="257" t="s">
        <v>235</v>
      </c>
      <c r="E809" s="258" t="s">
        <v>1015</v>
      </c>
      <c r="F809" s="259" t="s">
        <v>1016</v>
      </c>
      <c r="G809" s="260" t="s">
        <v>156</v>
      </c>
      <c r="H809" s="261">
        <v>34.339</v>
      </c>
      <c r="I809" s="262"/>
      <c r="J809" s="263">
        <f>ROUND(I809*H809,2)</f>
        <v>0</v>
      </c>
      <c r="K809" s="259" t="s">
        <v>157</v>
      </c>
      <c r="L809" s="264"/>
      <c r="M809" s="265" t="s">
        <v>20</v>
      </c>
      <c r="N809" s="266" t="s">
        <v>49</v>
      </c>
      <c r="O809" s="79"/>
      <c r="P809" s="210">
        <f>O809*H809</f>
        <v>0</v>
      </c>
      <c r="Q809" s="210">
        <v>0.0035</v>
      </c>
      <c r="R809" s="210">
        <f>Q809*H809</f>
        <v>0.1201865</v>
      </c>
      <c r="S809" s="210">
        <v>0</v>
      </c>
      <c r="T809" s="211">
        <f>S809*H809</f>
        <v>0</v>
      </c>
      <c r="AR809" s="17" t="s">
        <v>379</v>
      </c>
      <c r="AT809" s="17" t="s">
        <v>235</v>
      </c>
      <c r="AU809" s="17" t="s">
        <v>87</v>
      </c>
      <c r="AY809" s="17" t="s">
        <v>151</v>
      </c>
      <c r="BE809" s="212">
        <f>IF(N809="základní",J809,0)</f>
        <v>0</v>
      </c>
      <c r="BF809" s="212">
        <f>IF(N809="snížená",J809,0)</f>
        <v>0</v>
      </c>
      <c r="BG809" s="212">
        <f>IF(N809="zákl. přenesená",J809,0)</f>
        <v>0</v>
      </c>
      <c r="BH809" s="212">
        <f>IF(N809="sníž. přenesená",J809,0)</f>
        <v>0</v>
      </c>
      <c r="BI809" s="212">
        <f>IF(N809="nulová",J809,0)</f>
        <v>0</v>
      </c>
      <c r="BJ809" s="17" t="s">
        <v>22</v>
      </c>
      <c r="BK809" s="212">
        <f>ROUND(I809*H809,2)</f>
        <v>0</v>
      </c>
      <c r="BL809" s="17" t="s">
        <v>260</v>
      </c>
      <c r="BM809" s="17" t="s">
        <v>1017</v>
      </c>
    </row>
    <row r="810" spans="2:51" s="12" customFormat="1" ht="12">
      <c r="B810" s="224"/>
      <c r="C810" s="225"/>
      <c r="D810" s="215" t="s">
        <v>160</v>
      </c>
      <c r="E810" s="225"/>
      <c r="F810" s="227" t="s">
        <v>1018</v>
      </c>
      <c r="G810" s="225"/>
      <c r="H810" s="228">
        <v>34.339</v>
      </c>
      <c r="I810" s="229"/>
      <c r="J810" s="225"/>
      <c r="K810" s="225"/>
      <c r="L810" s="230"/>
      <c r="M810" s="231"/>
      <c r="N810" s="232"/>
      <c r="O810" s="232"/>
      <c r="P810" s="232"/>
      <c r="Q810" s="232"/>
      <c r="R810" s="232"/>
      <c r="S810" s="232"/>
      <c r="T810" s="233"/>
      <c r="AT810" s="234" t="s">
        <v>160</v>
      </c>
      <c r="AU810" s="234" t="s">
        <v>87</v>
      </c>
      <c r="AV810" s="12" t="s">
        <v>87</v>
      </c>
      <c r="AW810" s="12" t="s">
        <v>4</v>
      </c>
      <c r="AX810" s="12" t="s">
        <v>22</v>
      </c>
      <c r="AY810" s="234" t="s">
        <v>151</v>
      </c>
    </row>
    <row r="811" spans="2:65" s="1" customFormat="1" ht="22.5" customHeight="1">
      <c r="B811" s="38"/>
      <c r="C811" s="201" t="s">
        <v>1019</v>
      </c>
      <c r="D811" s="201" t="s">
        <v>153</v>
      </c>
      <c r="E811" s="202" t="s">
        <v>1020</v>
      </c>
      <c r="F811" s="203" t="s">
        <v>1021</v>
      </c>
      <c r="G811" s="204" t="s">
        <v>910</v>
      </c>
      <c r="H811" s="267"/>
      <c r="I811" s="206"/>
      <c r="J811" s="207">
        <f>ROUND(I811*H811,2)</f>
        <v>0</v>
      </c>
      <c r="K811" s="203" t="s">
        <v>157</v>
      </c>
      <c r="L811" s="43"/>
      <c r="M811" s="208" t="s">
        <v>20</v>
      </c>
      <c r="N811" s="209" t="s">
        <v>49</v>
      </c>
      <c r="O811" s="79"/>
      <c r="P811" s="210">
        <f>O811*H811</f>
        <v>0</v>
      </c>
      <c r="Q811" s="210">
        <v>0</v>
      </c>
      <c r="R811" s="210">
        <f>Q811*H811</f>
        <v>0</v>
      </c>
      <c r="S811" s="210">
        <v>0</v>
      </c>
      <c r="T811" s="211">
        <f>S811*H811</f>
        <v>0</v>
      </c>
      <c r="AR811" s="17" t="s">
        <v>260</v>
      </c>
      <c r="AT811" s="17" t="s">
        <v>153</v>
      </c>
      <c r="AU811" s="17" t="s">
        <v>87</v>
      </c>
      <c r="AY811" s="17" t="s">
        <v>151</v>
      </c>
      <c r="BE811" s="212">
        <f>IF(N811="základní",J811,0)</f>
        <v>0</v>
      </c>
      <c r="BF811" s="212">
        <f>IF(N811="snížená",J811,0)</f>
        <v>0</v>
      </c>
      <c r="BG811" s="212">
        <f>IF(N811="zákl. přenesená",J811,0)</f>
        <v>0</v>
      </c>
      <c r="BH811" s="212">
        <f>IF(N811="sníž. přenesená",J811,0)</f>
        <v>0</v>
      </c>
      <c r="BI811" s="212">
        <f>IF(N811="nulová",J811,0)</f>
        <v>0</v>
      </c>
      <c r="BJ811" s="17" t="s">
        <v>22</v>
      </c>
      <c r="BK811" s="212">
        <f>ROUND(I811*H811,2)</f>
        <v>0</v>
      </c>
      <c r="BL811" s="17" t="s">
        <v>260</v>
      </c>
      <c r="BM811" s="17" t="s">
        <v>1022</v>
      </c>
    </row>
    <row r="812" spans="2:63" s="10" customFormat="1" ht="22.8" customHeight="1">
      <c r="B812" s="185"/>
      <c r="C812" s="186"/>
      <c r="D812" s="187" t="s">
        <v>77</v>
      </c>
      <c r="E812" s="199" t="s">
        <v>1023</v>
      </c>
      <c r="F812" s="199" t="s">
        <v>1024</v>
      </c>
      <c r="G812" s="186"/>
      <c r="H812" s="186"/>
      <c r="I812" s="189"/>
      <c r="J812" s="200">
        <f>BK812</f>
        <v>0</v>
      </c>
      <c r="K812" s="186"/>
      <c r="L812" s="191"/>
      <c r="M812" s="192"/>
      <c r="N812" s="193"/>
      <c r="O812" s="193"/>
      <c r="P812" s="194">
        <f>SUM(P813:P850)</f>
        <v>0</v>
      </c>
      <c r="Q812" s="193"/>
      <c r="R812" s="194">
        <f>SUM(R813:R850)</f>
        <v>0.17534399999999997</v>
      </c>
      <c r="S812" s="193"/>
      <c r="T812" s="195">
        <f>SUM(T813:T850)</f>
        <v>0</v>
      </c>
      <c r="AR812" s="196" t="s">
        <v>87</v>
      </c>
      <c r="AT812" s="197" t="s">
        <v>77</v>
      </c>
      <c r="AU812" s="197" t="s">
        <v>22</v>
      </c>
      <c r="AY812" s="196" t="s">
        <v>151</v>
      </c>
      <c r="BK812" s="198">
        <f>SUM(BK813:BK850)</f>
        <v>0</v>
      </c>
    </row>
    <row r="813" spans="2:65" s="1" customFormat="1" ht="16.5" customHeight="1">
      <c r="B813" s="38"/>
      <c r="C813" s="201" t="s">
        <v>1025</v>
      </c>
      <c r="D813" s="201" t="s">
        <v>153</v>
      </c>
      <c r="E813" s="202" t="s">
        <v>1026</v>
      </c>
      <c r="F813" s="203" t="s">
        <v>1027</v>
      </c>
      <c r="G813" s="204" t="s">
        <v>1028</v>
      </c>
      <c r="H813" s="205">
        <v>16</v>
      </c>
      <c r="I813" s="206"/>
      <c r="J813" s="207">
        <f>ROUND(I813*H813,2)</f>
        <v>0</v>
      </c>
      <c r="K813" s="203" t="s">
        <v>20</v>
      </c>
      <c r="L813" s="43"/>
      <c r="M813" s="208" t="s">
        <v>20</v>
      </c>
      <c r="N813" s="209" t="s">
        <v>49</v>
      </c>
      <c r="O813" s="79"/>
      <c r="P813" s="210">
        <f>O813*H813</f>
        <v>0</v>
      </c>
      <c r="Q813" s="210">
        <v>0</v>
      </c>
      <c r="R813" s="210">
        <f>Q813*H813</f>
        <v>0</v>
      </c>
      <c r="S813" s="210">
        <v>0</v>
      </c>
      <c r="T813" s="211">
        <f>S813*H813</f>
        <v>0</v>
      </c>
      <c r="AR813" s="17" t="s">
        <v>260</v>
      </c>
      <c r="AT813" s="17" t="s">
        <v>153</v>
      </c>
      <c r="AU813" s="17" t="s">
        <v>87</v>
      </c>
      <c r="AY813" s="17" t="s">
        <v>151</v>
      </c>
      <c r="BE813" s="212">
        <f>IF(N813="základní",J813,0)</f>
        <v>0</v>
      </c>
      <c r="BF813" s="212">
        <f>IF(N813="snížená",J813,0)</f>
        <v>0</v>
      </c>
      <c r="BG813" s="212">
        <f>IF(N813="zákl. přenesená",J813,0)</f>
        <v>0</v>
      </c>
      <c r="BH813" s="212">
        <f>IF(N813="sníž. přenesená",J813,0)</f>
        <v>0</v>
      </c>
      <c r="BI813" s="212">
        <f>IF(N813="nulová",J813,0)</f>
        <v>0</v>
      </c>
      <c r="BJ813" s="17" t="s">
        <v>22</v>
      </c>
      <c r="BK813" s="212">
        <f>ROUND(I813*H813,2)</f>
        <v>0</v>
      </c>
      <c r="BL813" s="17" t="s">
        <v>260</v>
      </c>
      <c r="BM813" s="17" t="s">
        <v>1029</v>
      </c>
    </row>
    <row r="814" spans="2:65" s="1" customFormat="1" ht="16.5" customHeight="1">
      <c r="B814" s="38"/>
      <c r="C814" s="201" t="s">
        <v>1030</v>
      </c>
      <c r="D814" s="201" t="s">
        <v>153</v>
      </c>
      <c r="E814" s="202" t="s">
        <v>1031</v>
      </c>
      <c r="F814" s="203" t="s">
        <v>1032</v>
      </c>
      <c r="G814" s="204" t="s">
        <v>339</v>
      </c>
      <c r="H814" s="205">
        <v>13</v>
      </c>
      <c r="I814" s="206"/>
      <c r="J814" s="207">
        <f>ROUND(I814*H814,2)</f>
        <v>0</v>
      </c>
      <c r="K814" s="203" t="s">
        <v>157</v>
      </c>
      <c r="L814" s="43"/>
      <c r="M814" s="208" t="s">
        <v>20</v>
      </c>
      <c r="N814" s="209" t="s">
        <v>49</v>
      </c>
      <c r="O814" s="79"/>
      <c r="P814" s="210">
        <f>O814*H814</f>
        <v>0</v>
      </c>
      <c r="Q814" s="210">
        <v>0.00175</v>
      </c>
      <c r="R814" s="210">
        <f>Q814*H814</f>
        <v>0.02275</v>
      </c>
      <c r="S814" s="210">
        <v>0</v>
      </c>
      <c r="T814" s="211">
        <f>S814*H814</f>
        <v>0</v>
      </c>
      <c r="AR814" s="17" t="s">
        <v>260</v>
      </c>
      <c r="AT814" s="17" t="s">
        <v>153</v>
      </c>
      <c r="AU814" s="17" t="s">
        <v>87</v>
      </c>
      <c r="AY814" s="17" t="s">
        <v>151</v>
      </c>
      <c r="BE814" s="212">
        <f>IF(N814="základní",J814,0)</f>
        <v>0</v>
      </c>
      <c r="BF814" s="212">
        <f>IF(N814="snížená",J814,0)</f>
        <v>0</v>
      </c>
      <c r="BG814" s="212">
        <f>IF(N814="zákl. přenesená",J814,0)</f>
        <v>0</v>
      </c>
      <c r="BH814" s="212">
        <f>IF(N814="sníž. přenesená",J814,0)</f>
        <v>0</v>
      </c>
      <c r="BI814" s="212">
        <f>IF(N814="nulová",J814,0)</f>
        <v>0</v>
      </c>
      <c r="BJ814" s="17" t="s">
        <v>22</v>
      </c>
      <c r="BK814" s="212">
        <f>ROUND(I814*H814,2)</f>
        <v>0</v>
      </c>
      <c r="BL814" s="17" t="s">
        <v>260</v>
      </c>
      <c r="BM814" s="17" t="s">
        <v>1033</v>
      </c>
    </row>
    <row r="815" spans="2:51" s="11" customFormat="1" ht="12">
      <c r="B815" s="213"/>
      <c r="C815" s="214"/>
      <c r="D815" s="215" t="s">
        <v>160</v>
      </c>
      <c r="E815" s="216" t="s">
        <v>20</v>
      </c>
      <c r="F815" s="217" t="s">
        <v>189</v>
      </c>
      <c r="G815" s="214"/>
      <c r="H815" s="216" t="s">
        <v>20</v>
      </c>
      <c r="I815" s="218"/>
      <c r="J815" s="214"/>
      <c r="K815" s="214"/>
      <c r="L815" s="219"/>
      <c r="M815" s="220"/>
      <c r="N815" s="221"/>
      <c r="O815" s="221"/>
      <c r="P815" s="221"/>
      <c r="Q815" s="221"/>
      <c r="R815" s="221"/>
      <c r="S815" s="221"/>
      <c r="T815" s="222"/>
      <c r="AT815" s="223" t="s">
        <v>160</v>
      </c>
      <c r="AU815" s="223" t="s">
        <v>87</v>
      </c>
      <c r="AV815" s="11" t="s">
        <v>22</v>
      </c>
      <c r="AW815" s="11" t="s">
        <v>35</v>
      </c>
      <c r="AX815" s="11" t="s">
        <v>78</v>
      </c>
      <c r="AY815" s="223" t="s">
        <v>151</v>
      </c>
    </row>
    <row r="816" spans="2:51" s="12" customFormat="1" ht="12">
      <c r="B816" s="224"/>
      <c r="C816" s="225"/>
      <c r="D816" s="215" t="s">
        <v>160</v>
      </c>
      <c r="E816" s="226" t="s">
        <v>20</v>
      </c>
      <c r="F816" s="227" t="s">
        <v>1034</v>
      </c>
      <c r="G816" s="225"/>
      <c r="H816" s="228">
        <v>1</v>
      </c>
      <c r="I816" s="229"/>
      <c r="J816" s="225"/>
      <c r="K816" s="225"/>
      <c r="L816" s="230"/>
      <c r="M816" s="231"/>
      <c r="N816" s="232"/>
      <c r="O816" s="232"/>
      <c r="P816" s="232"/>
      <c r="Q816" s="232"/>
      <c r="R816" s="232"/>
      <c r="S816" s="232"/>
      <c r="T816" s="233"/>
      <c r="AT816" s="234" t="s">
        <v>160</v>
      </c>
      <c r="AU816" s="234" t="s">
        <v>87</v>
      </c>
      <c r="AV816" s="12" t="s">
        <v>87</v>
      </c>
      <c r="AW816" s="12" t="s">
        <v>35</v>
      </c>
      <c r="AX816" s="12" t="s">
        <v>78</v>
      </c>
      <c r="AY816" s="234" t="s">
        <v>151</v>
      </c>
    </row>
    <row r="817" spans="2:51" s="12" customFormat="1" ht="12">
      <c r="B817" s="224"/>
      <c r="C817" s="225"/>
      <c r="D817" s="215" t="s">
        <v>160</v>
      </c>
      <c r="E817" s="226" t="s">
        <v>20</v>
      </c>
      <c r="F817" s="227" t="s">
        <v>1035</v>
      </c>
      <c r="G817" s="225"/>
      <c r="H817" s="228">
        <v>6.5</v>
      </c>
      <c r="I817" s="229"/>
      <c r="J817" s="225"/>
      <c r="K817" s="225"/>
      <c r="L817" s="230"/>
      <c r="M817" s="231"/>
      <c r="N817" s="232"/>
      <c r="O817" s="232"/>
      <c r="P817" s="232"/>
      <c r="Q817" s="232"/>
      <c r="R817" s="232"/>
      <c r="S817" s="232"/>
      <c r="T817" s="233"/>
      <c r="AT817" s="234" t="s">
        <v>160</v>
      </c>
      <c r="AU817" s="234" t="s">
        <v>87</v>
      </c>
      <c r="AV817" s="12" t="s">
        <v>87</v>
      </c>
      <c r="AW817" s="12" t="s">
        <v>35</v>
      </c>
      <c r="AX817" s="12" t="s">
        <v>78</v>
      </c>
      <c r="AY817" s="234" t="s">
        <v>151</v>
      </c>
    </row>
    <row r="818" spans="2:51" s="12" customFormat="1" ht="12">
      <c r="B818" s="224"/>
      <c r="C818" s="225"/>
      <c r="D818" s="215" t="s">
        <v>160</v>
      </c>
      <c r="E818" s="226" t="s">
        <v>20</v>
      </c>
      <c r="F818" s="227" t="s">
        <v>1036</v>
      </c>
      <c r="G818" s="225"/>
      <c r="H818" s="228">
        <v>2</v>
      </c>
      <c r="I818" s="229"/>
      <c r="J818" s="225"/>
      <c r="K818" s="225"/>
      <c r="L818" s="230"/>
      <c r="M818" s="231"/>
      <c r="N818" s="232"/>
      <c r="O818" s="232"/>
      <c r="P818" s="232"/>
      <c r="Q818" s="232"/>
      <c r="R818" s="232"/>
      <c r="S818" s="232"/>
      <c r="T818" s="233"/>
      <c r="AT818" s="234" t="s">
        <v>160</v>
      </c>
      <c r="AU818" s="234" t="s">
        <v>87</v>
      </c>
      <c r="AV818" s="12" t="s">
        <v>87</v>
      </c>
      <c r="AW818" s="12" t="s">
        <v>35</v>
      </c>
      <c r="AX818" s="12" t="s">
        <v>78</v>
      </c>
      <c r="AY818" s="234" t="s">
        <v>151</v>
      </c>
    </row>
    <row r="819" spans="2:51" s="12" customFormat="1" ht="12">
      <c r="B819" s="224"/>
      <c r="C819" s="225"/>
      <c r="D819" s="215" t="s">
        <v>160</v>
      </c>
      <c r="E819" s="226" t="s">
        <v>20</v>
      </c>
      <c r="F819" s="227" t="s">
        <v>1037</v>
      </c>
      <c r="G819" s="225"/>
      <c r="H819" s="228">
        <v>2</v>
      </c>
      <c r="I819" s="229"/>
      <c r="J819" s="225"/>
      <c r="K819" s="225"/>
      <c r="L819" s="230"/>
      <c r="M819" s="231"/>
      <c r="N819" s="232"/>
      <c r="O819" s="232"/>
      <c r="P819" s="232"/>
      <c r="Q819" s="232"/>
      <c r="R819" s="232"/>
      <c r="S819" s="232"/>
      <c r="T819" s="233"/>
      <c r="AT819" s="234" t="s">
        <v>160</v>
      </c>
      <c r="AU819" s="234" t="s">
        <v>87</v>
      </c>
      <c r="AV819" s="12" t="s">
        <v>87</v>
      </c>
      <c r="AW819" s="12" t="s">
        <v>35</v>
      </c>
      <c r="AX819" s="12" t="s">
        <v>78</v>
      </c>
      <c r="AY819" s="234" t="s">
        <v>151</v>
      </c>
    </row>
    <row r="820" spans="2:51" s="12" customFormat="1" ht="12">
      <c r="B820" s="224"/>
      <c r="C820" s="225"/>
      <c r="D820" s="215" t="s">
        <v>160</v>
      </c>
      <c r="E820" s="226" t="s">
        <v>20</v>
      </c>
      <c r="F820" s="227" t="s">
        <v>1038</v>
      </c>
      <c r="G820" s="225"/>
      <c r="H820" s="228">
        <v>1.5</v>
      </c>
      <c r="I820" s="229"/>
      <c r="J820" s="225"/>
      <c r="K820" s="225"/>
      <c r="L820" s="230"/>
      <c r="M820" s="231"/>
      <c r="N820" s="232"/>
      <c r="O820" s="232"/>
      <c r="P820" s="232"/>
      <c r="Q820" s="232"/>
      <c r="R820" s="232"/>
      <c r="S820" s="232"/>
      <c r="T820" s="233"/>
      <c r="AT820" s="234" t="s">
        <v>160</v>
      </c>
      <c r="AU820" s="234" t="s">
        <v>87</v>
      </c>
      <c r="AV820" s="12" t="s">
        <v>87</v>
      </c>
      <c r="AW820" s="12" t="s">
        <v>35</v>
      </c>
      <c r="AX820" s="12" t="s">
        <v>78</v>
      </c>
      <c r="AY820" s="234" t="s">
        <v>151</v>
      </c>
    </row>
    <row r="821" spans="2:51" s="13" customFormat="1" ht="12">
      <c r="B821" s="235"/>
      <c r="C821" s="236"/>
      <c r="D821" s="215" t="s">
        <v>160</v>
      </c>
      <c r="E821" s="237" t="s">
        <v>20</v>
      </c>
      <c r="F821" s="238" t="s">
        <v>203</v>
      </c>
      <c r="G821" s="236"/>
      <c r="H821" s="239">
        <v>13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AT821" s="245" t="s">
        <v>160</v>
      </c>
      <c r="AU821" s="245" t="s">
        <v>87</v>
      </c>
      <c r="AV821" s="13" t="s">
        <v>181</v>
      </c>
      <c r="AW821" s="13" t="s">
        <v>35</v>
      </c>
      <c r="AX821" s="13" t="s">
        <v>22</v>
      </c>
      <c r="AY821" s="245" t="s">
        <v>151</v>
      </c>
    </row>
    <row r="822" spans="2:65" s="1" customFormat="1" ht="16.5" customHeight="1">
      <c r="B822" s="38"/>
      <c r="C822" s="201" t="s">
        <v>1039</v>
      </c>
      <c r="D822" s="201" t="s">
        <v>153</v>
      </c>
      <c r="E822" s="202" t="s">
        <v>1040</v>
      </c>
      <c r="F822" s="203" t="s">
        <v>1041</v>
      </c>
      <c r="G822" s="204" t="s">
        <v>339</v>
      </c>
      <c r="H822" s="205">
        <v>19</v>
      </c>
      <c r="I822" s="206"/>
      <c r="J822" s="207">
        <f>ROUND(I822*H822,2)</f>
        <v>0</v>
      </c>
      <c r="K822" s="203" t="s">
        <v>157</v>
      </c>
      <c r="L822" s="43"/>
      <c r="M822" s="208" t="s">
        <v>20</v>
      </c>
      <c r="N822" s="209" t="s">
        <v>49</v>
      </c>
      <c r="O822" s="79"/>
      <c r="P822" s="210">
        <f>O822*H822</f>
        <v>0</v>
      </c>
      <c r="Q822" s="210">
        <v>0.00274</v>
      </c>
      <c r="R822" s="210">
        <f>Q822*H822</f>
        <v>0.052059999999999995</v>
      </c>
      <c r="S822" s="210">
        <v>0</v>
      </c>
      <c r="T822" s="211">
        <f>S822*H822</f>
        <v>0</v>
      </c>
      <c r="AR822" s="17" t="s">
        <v>260</v>
      </c>
      <c r="AT822" s="17" t="s">
        <v>153</v>
      </c>
      <c r="AU822" s="17" t="s">
        <v>87</v>
      </c>
      <c r="AY822" s="17" t="s">
        <v>151</v>
      </c>
      <c r="BE822" s="212">
        <f>IF(N822="základní",J822,0)</f>
        <v>0</v>
      </c>
      <c r="BF822" s="212">
        <f>IF(N822="snížená",J822,0)</f>
        <v>0</v>
      </c>
      <c r="BG822" s="212">
        <f>IF(N822="zákl. přenesená",J822,0)</f>
        <v>0</v>
      </c>
      <c r="BH822" s="212">
        <f>IF(N822="sníž. přenesená",J822,0)</f>
        <v>0</v>
      </c>
      <c r="BI822" s="212">
        <f>IF(N822="nulová",J822,0)</f>
        <v>0</v>
      </c>
      <c r="BJ822" s="17" t="s">
        <v>22</v>
      </c>
      <c r="BK822" s="212">
        <f>ROUND(I822*H822,2)</f>
        <v>0</v>
      </c>
      <c r="BL822" s="17" t="s">
        <v>260</v>
      </c>
      <c r="BM822" s="17" t="s">
        <v>1042</v>
      </c>
    </row>
    <row r="823" spans="2:51" s="11" customFormat="1" ht="12">
      <c r="B823" s="213"/>
      <c r="C823" s="214"/>
      <c r="D823" s="215" t="s">
        <v>160</v>
      </c>
      <c r="E823" s="216" t="s">
        <v>20</v>
      </c>
      <c r="F823" s="217" t="s">
        <v>189</v>
      </c>
      <c r="G823" s="214"/>
      <c r="H823" s="216" t="s">
        <v>20</v>
      </c>
      <c r="I823" s="218"/>
      <c r="J823" s="214"/>
      <c r="K823" s="214"/>
      <c r="L823" s="219"/>
      <c r="M823" s="220"/>
      <c r="N823" s="221"/>
      <c r="O823" s="221"/>
      <c r="P823" s="221"/>
      <c r="Q823" s="221"/>
      <c r="R823" s="221"/>
      <c r="S823" s="221"/>
      <c r="T823" s="222"/>
      <c r="AT823" s="223" t="s">
        <v>160</v>
      </c>
      <c r="AU823" s="223" t="s">
        <v>87</v>
      </c>
      <c r="AV823" s="11" t="s">
        <v>22</v>
      </c>
      <c r="AW823" s="11" t="s">
        <v>35</v>
      </c>
      <c r="AX823" s="11" t="s">
        <v>78</v>
      </c>
      <c r="AY823" s="223" t="s">
        <v>151</v>
      </c>
    </row>
    <row r="824" spans="2:51" s="12" customFormat="1" ht="12">
      <c r="B824" s="224"/>
      <c r="C824" s="225"/>
      <c r="D824" s="215" t="s">
        <v>160</v>
      </c>
      <c r="E824" s="226" t="s">
        <v>20</v>
      </c>
      <c r="F824" s="227" t="s">
        <v>1043</v>
      </c>
      <c r="G824" s="225"/>
      <c r="H824" s="228">
        <v>10</v>
      </c>
      <c r="I824" s="229"/>
      <c r="J824" s="225"/>
      <c r="K824" s="225"/>
      <c r="L824" s="230"/>
      <c r="M824" s="231"/>
      <c r="N824" s="232"/>
      <c r="O824" s="232"/>
      <c r="P824" s="232"/>
      <c r="Q824" s="232"/>
      <c r="R824" s="232"/>
      <c r="S824" s="232"/>
      <c r="T824" s="233"/>
      <c r="AT824" s="234" t="s">
        <v>160</v>
      </c>
      <c r="AU824" s="234" t="s">
        <v>87</v>
      </c>
      <c r="AV824" s="12" t="s">
        <v>87</v>
      </c>
      <c r="AW824" s="12" t="s">
        <v>35</v>
      </c>
      <c r="AX824" s="12" t="s">
        <v>78</v>
      </c>
      <c r="AY824" s="234" t="s">
        <v>151</v>
      </c>
    </row>
    <row r="825" spans="2:51" s="12" customFormat="1" ht="12">
      <c r="B825" s="224"/>
      <c r="C825" s="225"/>
      <c r="D825" s="215" t="s">
        <v>160</v>
      </c>
      <c r="E825" s="226" t="s">
        <v>20</v>
      </c>
      <c r="F825" s="227" t="s">
        <v>1044</v>
      </c>
      <c r="G825" s="225"/>
      <c r="H825" s="228">
        <v>3.5</v>
      </c>
      <c r="I825" s="229"/>
      <c r="J825" s="225"/>
      <c r="K825" s="225"/>
      <c r="L825" s="230"/>
      <c r="M825" s="231"/>
      <c r="N825" s="232"/>
      <c r="O825" s="232"/>
      <c r="P825" s="232"/>
      <c r="Q825" s="232"/>
      <c r="R825" s="232"/>
      <c r="S825" s="232"/>
      <c r="T825" s="233"/>
      <c r="AT825" s="234" t="s">
        <v>160</v>
      </c>
      <c r="AU825" s="234" t="s">
        <v>87</v>
      </c>
      <c r="AV825" s="12" t="s">
        <v>87</v>
      </c>
      <c r="AW825" s="12" t="s">
        <v>35</v>
      </c>
      <c r="AX825" s="12" t="s">
        <v>78</v>
      </c>
      <c r="AY825" s="234" t="s">
        <v>151</v>
      </c>
    </row>
    <row r="826" spans="2:51" s="12" customFormat="1" ht="12">
      <c r="B826" s="224"/>
      <c r="C826" s="225"/>
      <c r="D826" s="215" t="s">
        <v>160</v>
      </c>
      <c r="E826" s="226" t="s">
        <v>20</v>
      </c>
      <c r="F826" s="227" t="s">
        <v>1045</v>
      </c>
      <c r="G826" s="225"/>
      <c r="H826" s="228">
        <v>4</v>
      </c>
      <c r="I826" s="229"/>
      <c r="J826" s="225"/>
      <c r="K826" s="225"/>
      <c r="L826" s="230"/>
      <c r="M826" s="231"/>
      <c r="N826" s="232"/>
      <c r="O826" s="232"/>
      <c r="P826" s="232"/>
      <c r="Q826" s="232"/>
      <c r="R826" s="232"/>
      <c r="S826" s="232"/>
      <c r="T826" s="233"/>
      <c r="AT826" s="234" t="s">
        <v>160</v>
      </c>
      <c r="AU826" s="234" t="s">
        <v>87</v>
      </c>
      <c r="AV826" s="12" t="s">
        <v>87</v>
      </c>
      <c r="AW826" s="12" t="s">
        <v>35</v>
      </c>
      <c r="AX826" s="12" t="s">
        <v>78</v>
      </c>
      <c r="AY826" s="234" t="s">
        <v>151</v>
      </c>
    </row>
    <row r="827" spans="2:51" s="12" customFormat="1" ht="12">
      <c r="B827" s="224"/>
      <c r="C827" s="225"/>
      <c r="D827" s="215" t="s">
        <v>160</v>
      </c>
      <c r="E827" s="226" t="s">
        <v>20</v>
      </c>
      <c r="F827" s="227" t="s">
        <v>1046</v>
      </c>
      <c r="G827" s="225"/>
      <c r="H827" s="228">
        <v>1.5</v>
      </c>
      <c r="I827" s="229"/>
      <c r="J827" s="225"/>
      <c r="K827" s="225"/>
      <c r="L827" s="230"/>
      <c r="M827" s="231"/>
      <c r="N827" s="232"/>
      <c r="O827" s="232"/>
      <c r="P827" s="232"/>
      <c r="Q827" s="232"/>
      <c r="R827" s="232"/>
      <c r="S827" s="232"/>
      <c r="T827" s="233"/>
      <c r="AT827" s="234" t="s">
        <v>160</v>
      </c>
      <c r="AU827" s="234" t="s">
        <v>87</v>
      </c>
      <c r="AV827" s="12" t="s">
        <v>87</v>
      </c>
      <c r="AW827" s="12" t="s">
        <v>35</v>
      </c>
      <c r="AX827" s="12" t="s">
        <v>78</v>
      </c>
      <c r="AY827" s="234" t="s">
        <v>151</v>
      </c>
    </row>
    <row r="828" spans="2:51" s="13" customFormat="1" ht="12">
      <c r="B828" s="235"/>
      <c r="C828" s="236"/>
      <c r="D828" s="215" t="s">
        <v>160</v>
      </c>
      <c r="E828" s="237" t="s">
        <v>20</v>
      </c>
      <c r="F828" s="238" t="s">
        <v>203</v>
      </c>
      <c r="G828" s="236"/>
      <c r="H828" s="239">
        <v>19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AT828" s="245" t="s">
        <v>160</v>
      </c>
      <c r="AU828" s="245" t="s">
        <v>87</v>
      </c>
      <c r="AV828" s="13" t="s">
        <v>181</v>
      </c>
      <c r="AW828" s="13" t="s">
        <v>35</v>
      </c>
      <c r="AX828" s="13" t="s">
        <v>78</v>
      </c>
      <c r="AY828" s="245" t="s">
        <v>151</v>
      </c>
    </row>
    <row r="829" spans="2:51" s="14" customFormat="1" ht="12">
      <c r="B829" s="246"/>
      <c r="C829" s="247"/>
      <c r="D829" s="215" t="s">
        <v>160</v>
      </c>
      <c r="E829" s="248" t="s">
        <v>20</v>
      </c>
      <c r="F829" s="249" t="s">
        <v>204</v>
      </c>
      <c r="G829" s="247"/>
      <c r="H829" s="250">
        <v>19</v>
      </c>
      <c r="I829" s="251"/>
      <c r="J829" s="247"/>
      <c r="K829" s="247"/>
      <c r="L829" s="252"/>
      <c r="M829" s="253"/>
      <c r="N829" s="254"/>
      <c r="O829" s="254"/>
      <c r="P829" s="254"/>
      <c r="Q829" s="254"/>
      <c r="R829" s="254"/>
      <c r="S829" s="254"/>
      <c r="T829" s="255"/>
      <c r="AT829" s="256" t="s">
        <v>160</v>
      </c>
      <c r="AU829" s="256" t="s">
        <v>87</v>
      </c>
      <c r="AV829" s="14" t="s">
        <v>158</v>
      </c>
      <c r="AW829" s="14" t="s">
        <v>35</v>
      </c>
      <c r="AX829" s="14" t="s">
        <v>22</v>
      </c>
      <c r="AY829" s="256" t="s">
        <v>151</v>
      </c>
    </row>
    <row r="830" spans="2:65" s="1" customFormat="1" ht="16.5" customHeight="1">
      <c r="B830" s="38"/>
      <c r="C830" s="201" t="s">
        <v>1047</v>
      </c>
      <c r="D830" s="201" t="s">
        <v>153</v>
      </c>
      <c r="E830" s="202" t="s">
        <v>1048</v>
      </c>
      <c r="F830" s="203" t="s">
        <v>1049</v>
      </c>
      <c r="G830" s="204" t="s">
        <v>339</v>
      </c>
      <c r="H830" s="205">
        <v>10</v>
      </c>
      <c r="I830" s="206"/>
      <c r="J830" s="207">
        <f>ROUND(I830*H830,2)</f>
        <v>0</v>
      </c>
      <c r="K830" s="203" t="s">
        <v>157</v>
      </c>
      <c r="L830" s="43"/>
      <c r="M830" s="208" t="s">
        <v>20</v>
      </c>
      <c r="N830" s="209" t="s">
        <v>49</v>
      </c>
      <c r="O830" s="79"/>
      <c r="P830" s="210">
        <f>O830*H830</f>
        <v>0</v>
      </c>
      <c r="Q830" s="210">
        <v>0.00079</v>
      </c>
      <c r="R830" s="210">
        <f>Q830*H830</f>
        <v>0.0079</v>
      </c>
      <c r="S830" s="210">
        <v>0</v>
      </c>
      <c r="T830" s="211">
        <f>S830*H830</f>
        <v>0</v>
      </c>
      <c r="AR830" s="17" t="s">
        <v>260</v>
      </c>
      <c r="AT830" s="17" t="s">
        <v>153</v>
      </c>
      <c r="AU830" s="17" t="s">
        <v>87</v>
      </c>
      <c r="AY830" s="17" t="s">
        <v>151</v>
      </c>
      <c r="BE830" s="212">
        <f>IF(N830="základní",J830,0)</f>
        <v>0</v>
      </c>
      <c r="BF830" s="212">
        <f>IF(N830="snížená",J830,0)</f>
        <v>0</v>
      </c>
      <c r="BG830" s="212">
        <f>IF(N830="zákl. přenesená",J830,0)</f>
        <v>0</v>
      </c>
      <c r="BH830" s="212">
        <f>IF(N830="sníž. přenesená",J830,0)</f>
        <v>0</v>
      </c>
      <c r="BI830" s="212">
        <f>IF(N830="nulová",J830,0)</f>
        <v>0</v>
      </c>
      <c r="BJ830" s="17" t="s">
        <v>22</v>
      </c>
      <c r="BK830" s="212">
        <f>ROUND(I830*H830,2)</f>
        <v>0</v>
      </c>
      <c r="BL830" s="17" t="s">
        <v>260</v>
      </c>
      <c r="BM830" s="17" t="s">
        <v>1050</v>
      </c>
    </row>
    <row r="831" spans="2:51" s="11" customFormat="1" ht="12">
      <c r="B831" s="213"/>
      <c r="C831" s="214"/>
      <c r="D831" s="215" t="s">
        <v>160</v>
      </c>
      <c r="E831" s="216" t="s">
        <v>20</v>
      </c>
      <c r="F831" s="217" t="s">
        <v>189</v>
      </c>
      <c r="G831" s="214"/>
      <c r="H831" s="216" t="s">
        <v>20</v>
      </c>
      <c r="I831" s="218"/>
      <c r="J831" s="214"/>
      <c r="K831" s="214"/>
      <c r="L831" s="219"/>
      <c r="M831" s="220"/>
      <c r="N831" s="221"/>
      <c r="O831" s="221"/>
      <c r="P831" s="221"/>
      <c r="Q831" s="221"/>
      <c r="R831" s="221"/>
      <c r="S831" s="221"/>
      <c r="T831" s="222"/>
      <c r="AT831" s="223" t="s">
        <v>160</v>
      </c>
      <c r="AU831" s="223" t="s">
        <v>87</v>
      </c>
      <c r="AV831" s="11" t="s">
        <v>22</v>
      </c>
      <c r="AW831" s="11" t="s">
        <v>35</v>
      </c>
      <c r="AX831" s="11" t="s">
        <v>78</v>
      </c>
      <c r="AY831" s="223" t="s">
        <v>151</v>
      </c>
    </row>
    <row r="832" spans="2:51" s="12" customFormat="1" ht="12">
      <c r="B832" s="224"/>
      <c r="C832" s="225"/>
      <c r="D832" s="215" t="s">
        <v>160</v>
      </c>
      <c r="E832" s="226" t="s">
        <v>20</v>
      </c>
      <c r="F832" s="227" t="s">
        <v>1051</v>
      </c>
      <c r="G832" s="225"/>
      <c r="H832" s="228">
        <v>1.8</v>
      </c>
      <c r="I832" s="229"/>
      <c r="J832" s="225"/>
      <c r="K832" s="225"/>
      <c r="L832" s="230"/>
      <c r="M832" s="231"/>
      <c r="N832" s="232"/>
      <c r="O832" s="232"/>
      <c r="P832" s="232"/>
      <c r="Q832" s="232"/>
      <c r="R832" s="232"/>
      <c r="S832" s="232"/>
      <c r="T832" s="233"/>
      <c r="AT832" s="234" t="s">
        <v>160</v>
      </c>
      <c r="AU832" s="234" t="s">
        <v>87</v>
      </c>
      <c r="AV832" s="12" t="s">
        <v>87</v>
      </c>
      <c r="AW832" s="12" t="s">
        <v>35</v>
      </c>
      <c r="AX832" s="12" t="s">
        <v>78</v>
      </c>
      <c r="AY832" s="234" t="s">
        <v>151</v>
      </c>
    </row>
    <row r="833" spans="2:51" s="12" customFormat="1" ht="12">
      <c r="B833" s="224"/>
      <c r="C833" s="225"/>
      <c r="D833" s="215" t="s">
        <v>160</v>
      </c>
      <c r="E833" s="226" t="s">
        <v>20</v>
      </c>
      <c r="F833" s="227" t="s">
        <v>1052</v>
      </c>
      <c r="G833" s="225"/>
      <c r="H833" s="228">
        <v>4.2</v>
      </c>
      <c r="I833" s="229"/>
      <c r="J833" s="225"/>
      <c r="K833" s="225"/>
      <c r="L833" s="230"/>
      <c r="M833" s="231"/>
      <c r="N833" s="232"/>
      <c r="O833" s="232"/>
      <c r="P833" s="232"/>
      <c r="Q833" s="232"/>
      <c r="R833" s="232"/>
      <c r="S833" s="232"/>
      <c r="T833" s="233"/>
      <c r="AT833" s="234" t="s">
        <v>160</v>
      </c>
      <c r="AU833" s="234" t="s">
        <v>87</v>
      </c>
      <c r="AV833" s="12" t="s">
        <v>87</v>
      </c>
      <c r="AW833" s="12" t="s">
        <v>35</v>
      </c>
      <c r="AX833" s="12" t="s">
        <v>78</v>
      </c>
      <c r="AY833" s="234" t="s">
        <v>151</v>
      </c>
    </row>
    <row r="834" spans="2:51" s="12" customFormat="1" ht="12">
      <c r="B834" s="224"/>
      <c r="C834" s="225"/>
      <c r="D834" s="215" t="s">
        <v>160</v>
      </c>
      <c r="E834" s="226" t="s">
        <v>20</v>
      </c>
      <c r="F834" s="227" t="s">
        <v>1053</v>
      </c>
      <c r="G834" s="225"/>
      <c r="H834" s="228">
        <v>4</v>
      </c>
      <c r="I834" s="229"/>
      <c r="J834" s="225"/>
      <c r="K834" s="225"/>
      <c r="L834" s="230"/>
      <c r="M834" s="231"/>
      <c r="N834" s="232"/>
      <c r="O834" s="232"/>
      <c r="P834" s="232"/>
      <c r="Q834" s="232"/>
      <c r="R834" s="232"/>
      <c r="S834" s="232"/>
      <c r="T834" s="233"/>
      <c r="AT834" s="234" t="s">
        <v>160</v>
      </c>
      <c r="AU834" s="234" t="s">
        <v>87</v>
      </c>
      <c r="AV834" s="12" t="s">
        <v>87</v>
      </c>
      <c r="AW834" s="12" t="s">
        <v>35</v>
      </c>
      <c r="AX834" s="12" t="s">
        <v>78</v>
      </c>
      <c r="AY834" s="234" t="s">
        <v>151</v>
      </c>
    </row>
    <row r="835" spans="2:51" s="13" customFormat="1" ht="12">
      <c r="B835" s="235"/>
      <c r="C835" s="236"/>
      <c r="D835" s="215" t="s">
        <v>160</v>
      </c>
      <c r="E835" s="237" t="s">
        <v>20</v>
      </c>
      <c r="F835" s="238" t="s">
        <v>203</v>
      </c>
      <c r="G835" s="236"/>
      <c r="H835" s="239">
        <v>10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AT835" s="245" t="s">
        <v>160</v>
      </c>
      <c r="AU835" s="245" t="s">
        <v>87</v>
      </c>
      <c r="AV835" s="13" t="s">
        <v>181</v>
      </c>
      <c r="AW835" s="13" t="s">
        <v>35</v>
      </c>
      <c r="AX835" s="13" t="s">
        <v>22</v>
      </c>
      <c r="AY835" s="245" t="s">
        <v>151</v>
      </c>
    </row>
    <row r="836" spans="2:65" s="1" customFormat="1" ht="16.5" customHeight="1">
      <c r="B836" s="38"/>
      <c r="C836" s="201" t="s">
        <v>1054</v>
      </c>
      <c r="D836" s="201" t="s">
        <v>153</v>
      </c>
      <c r="E836" s="202" t="s">
        <v>1055</v>
      </c>
      <c r="F836" s="203" t="s">
        <v>1056</v>
      </c>
      <c r="G836" s="204" t="s">
        <v>339</v>
      </c>
      <c r="H836" s="205">
        <v>8.2</v>
      </c>
      <c r="I836" s="206"/>
      <c r="J836" s="207">
        <f>ROUND(I836*H836,2)</f>
        <v>0</v>
      </c>
      <c r="K836" s="203" t="s">
        <v>157</v>
      </c>
      <c r="L836" s="43"/>
      <c r="M836" s="208" t="s">
        <v>20</v>
      </c>
      <c r="N836" s="209" t="s">
        <v>49</v>
      </c>
      <c r="O836" s="79"/>
      <c r="P836" s="210">
        <f>O836*H836</f>
        <v>0</v>
      </c>
      <c r="Q836" s="210">
        <v>0.00177</v>
      </c>
      <c r="R836" s="210">
        <f>Q836*H836</f>
        <v>0.014513999999999999</v>
      </c>
      <c r="S836" s="210">
        <v>0</v>
      </c>
      <c r="T836" s="211">
        <f>S836*H836</f>
        <v>0</v>
      </c>
      <c r="AR836" s="17" t="s">
        <v>260</v>
      </c>
      <c r="AT836" s="17" t="s">
        <v>153</v>
      </c>
      <c r="AU836" s="17" t="s">
        <v>87</v>
      </c>
      <c r="AY836" s="17" t="s">
        <v>151</v>
      </c>
      <c r="BE836" s="212">
        <f>IF(N836="základní",J836,0)</f>
        <v>0</v>
      </c>
      <c r="BF836" s="212">
        <f>IF(N836="snížená",J836,0)</f>
        <v>0</v>
      </c>
      <c r="BG836" s="212">
        <f>IF(N836="zákl. přenesená",J836,0)</f>
        <v>0</v>
      </c>
      <c r="BH836" s="212">
        <f>IF(N836="sníž. přenesená",J836,0)</f>
        <v>0</v>
      </c>
      <c r="BI836" s="212">
        <f>IF(N836="nulová",J836,0)</f>
        <v>0</v>
      </c>
      <c r="BJ836" s="17" t="s">
        <v>22</v>
      </c>
      <c r="BK836" s="212">
        <f>ROUND(I836*H836,2)</f>
        <v>0</v>
      </c>
      <c r="BL836" s="17" t="s">
        <v>260</v>
      </c>
      <c r="BM836" s="17" t="s">
        <v>1057</v>
      </c>
    </row>
    <row r="837" spans="2:51" s="11" customFormat="1" ht="12">
      <c r="B837" s="213"/>
      <c r="C837" s="214"/>
      <c r="D837" s="215" t="s">
        <v>160</v>
      </c>
      <c r="E837" s="216" t="s">
        <v>20</v>
      </c>
      <c r="F837" s="217" t="s">
        <v>189</v>
      </c>
      <c r="G837" s="214"/>
      <c r="H837" s="216" t="s">
        <v>20</v>
      </c>
      <c r="I837" s="218"/>
      <c r="J837" s="214"/>
      <c r="K837" s="214"/>
      <c r="L837" s="219"/>
      <c r="M837" s="220"/>
      <c r="N837" s="221"/>
      <c r="O837" s="221"/>
      <c r="P837" s="221"/>
      <c r="Q837" s="221"/>
      <c r="R837" s="221"/>
      <c r="S837" s="221"/>
      <c r="T837" s="222"/>
      <c r="AT837" s="223" t="s">
        <v>160</v>
      </c>
      <c r="AU837" s="223" t="s">
        <v>87</v>
      </c>
      <c r="AV837" s="11" t="s">
        <v>22</v>
      </c>
      <c r="AW837" s="11" t="s">
        <v>35</v>
      </c>
      <c r="AX837" s="11" t="s">
        <v>78</v>
      </c>
      <c r="AY837" s="223" t="s">
        <v>151</v>
      </c>
    </row>
    <row r="838" spans="2:51" s="12" customFormat="1" ht="12">
      <c r="B838" s="224"/>
      <c r="C838" s="225"/>
      <c r="D838" s="215" t="s">
        <v>160</v>
      </c>
      <c r="E838" s="226" t="s">
        <v>20</v>
      </c>
      <c r="F838" s="227" t="s">
        <v>1058</v>
      </c>
      <c r="G838" s="225"/>
      <c r="H838" s="228">
        <v>8.2</v>
      </c>
      <c r="I838" s="229"/>
      <c r="J838" s="225"/>
      <c r="K838" s="225"/>
      <c r="L838" s="230"/>
      <c r="M838" s="231"/>
      <c r="N838" s="232"/>
      <c r="O838" s="232"/>
      <c r="P838" s="232"/>
      <c r="Q838" s="232"/>
      <c r="R838" s="232"/>
      <c r="S838" s="232"/>
      <c r="T838" s="233"/>
      <c r="AT838" s="234" t="s">
        <v>160</v>
      </c>
      <c r="AU838" s="234" t="s">
        <v>87</v>
      </c>
      <c r="AV838" s="12" t="s">
        <v>87</v>
      </c>
      <c r="AW838" s="12" t="s">
        <v>35</v>
      </c>
      <c r="AX838" s="12" t="s">
        <v>22</v>
      </c>
      <c r="AY838" s="234" t="s">
        <v>151</v>
      </c>
    </row>
    <row r="839" spans="2:65" s="1" customFormat="1" ht="16.5" customHeight="1">
      <c r="B839" s="38"/>
      <c r="C839" s="201" t="s">
        <v>1059</v>
      </c>
      <c r="D839" s="201" t="s">
        <v>153</v>
      </c>
      <c r="E839" s="202" t="s">
        <v>1060</v>
      </c>
      <c r="F839" s="203" t="s">
        <v>1061</v>
      </c>
      <c r="G839" s="204" t="s">
        <v>339</v>
      </c>
      <c r="H839" s="205">
        <v>20.5</v>
      </c>
      <c r="I839" s="206"/>
      <c r="J839" s="207">
        <f>ROUND(I839*H839,2)</f>
        <v>0</v>
      </c>
      <c r="K839" s="203" t="s">
        <v>157</v>
      </c>
      <c r="L839" s="43"/>
      <c r="M839" s="208" t="s">
        <v>20</v>
      </c>
      <c r="N839" s="209" t="s">
        <v>49</v>
      </c>
      <c r="O839" s="79"/>
      <c r="P839" s="210">
        <f>O839*H839</f>
        <v>0</v>
      </c>
      <c r="Q839" s="210">
        <v>0.00362</v>
      </c>
      <c r="R839" s="210">
        <f>Q839*H839</f>
        <v>0.07421</v>
      </c>
      <c r="S839" s="210">
        <v>0</v>
      </c>
      <c r="T839" s="211">
        <f>S839*H839</f>
        <v>0</v>
      </c>
      <c r="AR839" s="17" t="s">
        <v>260</v>
      </c>
      <c r="AT839" s="17" t="s">
        <v>153</v>
      </c>
      <c r="AU839" s="17" t="s">
        <v>87</v>
      </c>
      <c r="AY839" s="17" t="s">
        <v>151</v>
      </c>
      <c r="BE839" s="212">
        <f>IF(N839="základní",J839,0)</f>
        <v>0</v>
      </c>
      <c r="BF839" s="212">
        <f>IF(N839="snížená",J839,0)</f>
        <v>0</v>
      </c>
      <c r="BG839" s="212">
        <f>IF(N839="zákl. přenesená",J839,0)</f>
        <v>0</v>
      </c>
      <c r="BH839" s="212">
        <f>IF(N839="sníž. přenesená",J839,0)</f>
        <v>0</v>
      </c>
      <c r="BI839" s="212">
        <f>IF(N839="nulová",J839,0)</f>
        <v>0</v>
      </c>
      <c r="BJ839" s="17" t="s">
        <v>22</v>
      </c>
      <c r="BK839" s="212">
        <f>ROUND(I839*H839,2)</f>
        <v>0</v>
      </c>
      <c r="BL839" s="17" t="s">
        <v>260</v>
      </c>
      <c r="BM839" s="17" t="s">
        <v>1062</v>
      </c>
    </row>
    <row r="840" spans="2:51" s="11" customFormat="1" ht="12">
      <c r="B840" s="213"/>
      <c r="C840" s="214"/>
      <c r="D840" s="215" t="s">
        <v>160</v>
      </c>
      <c r="E840" s="216" t="s">
        <v>20</v>
      </c>
      <c r="F840" s="217" t="s">
        <v>189</v>
      </c>
      <c r="G840" s="214"/>
      <c r="H840" s="216" t="s">
        <v>20</v>
      </c>
      <c r="I840" s="218"/>
      <c r="J840" s="214"/>
      <c r="K840" s="214"/>
      <c r="L840" s="219"/>
      <c r="M840" s="220"/>
      <c r="N840" s="221"/>
      <c r="O840" s="221"/>
      <c r="P840" s="221"/>
      <c r="Q840" s="221"/>
      <c r="R840" s="221"/>
      <c r="S840" s="221"/>
      <c r="T840" s="222"/>
      <c r="AT840" s="223" t="s">
        <v>160</v>
      </c>
      <c r="AU840" s="223" t="s">
        <v>87</v>
      </c>
      <c r="AV840" s="11" t="s">
        <v>22</v>
      </c>
      <c r="AW840" s="11" t="s">
        <v>35</v>
      </c>
      <c r="AX840" s="11" t="s">
        <v>78</v>
      </c>
      <c r="AY840" s="223" t="s">
        <v>151</v>
      </c>
    </row>
    <row r="841" spans="2:51" s="12" customFormat="1" ht="12">
      <c r="B841" s="224"/>
      <c r="C841" s="225"/>
      <c r="D841" s="215" t="s">
        <v>160</v>
      </c>
      <c r="E841" s="226" t="s">
        <v>20</v>
      </c>
      <c r="F841" s="227" t="s">
        <v>1063</v>
      </c>
      <c r="G841" s="225"/>
      <c r="H841" s="228">
        <v>20.5</v>
      </c>
      <c r="I841" s="229"/>
      <c r="J841" s="225"/>
      <c r="K841" s="225"/>
      <c r="L841" s="230"/>
      <c r="M841" s="231"/>
      <c r="N841" s="232"/>
      <c r="O841" s="232"/>
      <c r="P841" s="232"/>
      <c r="Q841" s="232"/>
      <c r="R841" s="232"/>
      <c r="S841" s="232"/>
      <c r="T841" s="233"/>
      <c r="AT841" s="234" t="s">
        <v>160</v>
      </c>
      <c r="AU841" s="234" t="s">
        <v>87</v>
      </c>
      <c r="AV841" s="12" t="s">
        <v>87</v>
      </c>
      <c r="AW841" s="12" t="s">
        <v>35</v>
      </c>
      <c r="AX841" s="12" t="s">
        <v>22</v>
      </c>
      <c r="AY841" s="234" t="s">
        <v>151</v>
      </c>
    </row>
    <row r="842" spans="2:65" s="1" customFormat="1" ht="16.5" customHeight="1">
      <c r="B842" s="38"/>
      <c r="C842" s="201" t="s">
        <v>1064</v>
      </c>
      <c r="D842" s="201" t="s">
        <v>153</v>
      </c>
      <c r="E842" s="202" t="s">
        <v>1065</v>
      </c>
      <c r="F842" s="203" t="s">
        <v>1066</v>
      </c>
      <c r="G842" s="204" t="s">
        <v>345</v>
      </c>
      <c r="H842" s="205">
        <v>1</v>
      </c>
      <c r="I842" s="206"/>
      <c r="J842" s="207">
        <f>ROUND(I842*H842,2)</f>
        <v>0</v>
      </c>
      <c r="K842" s="203" t="s">
        <v>157</v>
      </c>
      <c r="L842" s="43"/>
      <c r="M842" s="208" t="s">
        <v>20</v>
      </c>
      <c r="N842" s="209" t="s">
        <v>49</v>
      </c>
      <c r="O842" s="79"/>
      <c r="P842" s="210">
        <f>O842*H842</f>
        <v>0</v>
      </c>
      <c r="Q842" s="210">
        <v>0.00391</v>
      </c>
      <c r="R842" s="210">
        <f>Q842*H842</f>
        <v>0.00391</v>
      </c>
      <c r="S842" s="210">
        <v>0</v>
      </c>
      <c r="T842" s="211">
        <f>S842*H842</f>
        <v>0</v>
      </c>
      <c r="AR842" s="17" t="s">
        <v>260</v>
      </c>
      <c r="AT842" s="17" t="s">
        <v>153</v>
      </c>
      <c r="AU842" s="17" t="s">
        <v>87</v>
      </c>
      <c r="AY842" s="17" t="s">
        <v>151</v>
      </c>
      <c r="BE842" s="212">
        <f>IF(N842="základní",J842,0)</f>
        <v>0</v>
      </c>
      <c r="BF842" s="212">
        <f>IF(N842="snížená",J842,0)</f>
        <v>0</v>
      </c>
      <c r="BG842" s="212">
        <f>IF(N842="zákl. přenesená",J842,0)</f>
        <v>0</v>
      </c>
      <c r="BH842" s="212">
        <f>IF(N842="sníž. přenesená",J842,0)</f>
        <v>0</v>
      </c>
      <c r="BI842" s="212">
        <f>IF(N842="nulová",J842,0)</f>
        <v>0</v>
      </c>
      <c r="BJ842" s="17" t="s">
        <v>22</v>
      </c>
      <c r="BK842" s="212">
        <f>ROUND(I842*H842,2)</f>
        <v>0</v>
      </c>
      <c r="BL842" s="17" t="s">
        <v>260</v>
      </c>
      <c r="BM842" s="17" t="s">
        <v>1067</v>
      </c>
    </row>
    <row r="843" spans="2:65" s="1" customFormat="1" ht="16.5" customHeight="1">
      <c r="B843" s="38"/>
      <c r="C843" s="201" t="s">
        <v>1068</v>
      </c>
      <c r="D843" s="201" t="s">
        <v>153</v>
      </c>
      <c r="E843" s="202" t="s">
        <v>1069</v>
      </c>
      <c r="F843" s="203" t="s">
        <v>1070</v>
      </c>
      <c r="G843" s="204" t="s">
        <v>339</v>
      </c>
      <c r="H843" s="205">
        <v>31.2</v>
      </c>
      <c r="I843" s="206"/>
      <c r="J843" s="207">
        <f>ROUND(I843*H843,2)</f>
        <v>0</v>
      </c>
      <c r="K843" s="203" t="s">
        <v>157</v>
      </c>
      <c r="L843" s="43"/>
      <c r="M843" s="208" t="s">
        <v>20</v>
      </c>
      <c r="N843" s="209" t="s">
        <v>49</v>
      </c>
      <c r="O843" s="79"/>
      <c r="P843" s="210">
        <f>O843*H843</f>
        <v>0</v>
      </c>
      <c r="Q843" s="210">
        <v>0</v>
      </c>
      <c r="R843" s="210">
        <f>Q843*H843</f>
        <v>0</v>
      </c>
      <c r="S843" s="210">
        <v>0</v>
      </c>
      <c r="T843" s="211">
        <f>S843*H843</f>
        <v>0</v>
      </c>
      <c r="AR843" s="17" t="s">
        <v>260</v>
      </c>
      <c r="AT843" s="17" t="s">
        <v>153</v>
      </c>
      <c r="AU843" s="17" t="s">
        <v>87</v>
      </c>
      <c r="AY843" s="17" t="s">
        <v>151</v>
      </c>
      <c r="BE843" s="212">
        <f>IF(N843="základní",J843,0)</f>
        <v>0</v>
      </c>
      <c r="BF843" s="212">
        <f>IF(N843="snížená",J843,0)</f>
        <v>0</v>
      </c>
      <c r="BG843" s="212">
        <f>IF(N843="zákl. přenesená",J843,0)</f>
        <v>0</v>
      </c>
      <c r="BH843" s="212">
        <f>IF(N843="sníž. přenesená",J843,0)</f>
        <v>0</v>
      </c>
      <c r="BI843" s="212">
        <f>IF(N843="nulová",J843,0)</f>
        <v>0</v>
      </c>
      <c r="BJ843" s="17" t="s">
        <v>22</v>
      </c>
      <c r="BK843" s="212">
        <f>ROUND(I843*H843,2)</f>
        <v>0</v>
      </c>
      <c r="BL843" s="17" t="s">
        <v>260</v>
      </c>
      <c r="BM843" s="17" t="s">
        <v>1071</v>
      </c>
    </row>
    <row r="844" spans="2:51" s="12" customFormat="1" ht="12">
      <c r="B844" s="224"/>
      <c r="C844" s="225"/>
      <c r="D844" s="215" t="s">
        <v>160</v>
      </c>
      <c r="E844" s="226" t="s">
        <v>20</v>
      </c>
      <c r="F844" s="227" t="s">
        <v>1072</v>
      </c>
      <c r="G844" s="225"/>
      <c r="H844" s="228">
        <v>31.2</v>
      </c>
      <c r="I844" s="229"/>
      <c r="J844" s="225"/>
      <c r="K844" s="225"/>
      <c r="L844" s="230"/>
      <c r="M844" s="231"/>
      <c r="N844" s="232"/>
      <c r="O844" s="232"/>
      <c r="P844" s="232"/>
      <c r="Q844" s="232"/>
      <c r="R844" s="232"/>
      <c r="S844" s="232"/>
      <c r="T844" s="233"/>
      <c r="AT844" s="234" t="s">
        <v>160</v>
      </c>
      <c r="AU844" s="234" t="s">
        <v>87</v>
      </c>
      <c r="AV844" s="12" t="s">
        <v>87</v>
      </c>
      <c r="AW844" s="12" t="s">
        <v>35</v>
      </c>
      <c r="AX844" s="12" t="s">
        <v>22</v>
      </c>
      <c r="AY844" s="234" t="s">
        <v>151</v>
      </c>
    </row>
    <row r="845" spans="2:65" s="1" customFormat="1" ht="16.5" customHeight="1">
      <c r="B845" s="38"/>
      <c r="C845" s="201" t="s">
        <v>1073</v>
      </c>
      <c r="D845" s="201" t="s">
        <v>153</v>
      </c>
      <c r="E845" s="202" t="s">
        <v>1074</v>
      </c>
      <c r="F845" s="203" t="s">
        <v>1075</v>
      </c>
      <c r="G845" s="204" t="s">
        <v>339</v>
      </c>
      <c r="H845" s="205">
        <v>59.5</v>
      </c>
      <c r="I845" s="206"/>
      <c r="J845" s="207">
        <f>ROUND(I845*H845,2)</f>
        <v>0</v>
      </c>
      <c r="K845" s="203" t="s">
        <v>157</v>
      </c>
      <c r="L845" s="43"/>
      <c r="M845" s="208" t="s">
        <v>20</v>
      </c>
      <c r="N845" s="209" t="s">
        <v>49</v>
      </c>
      <c r="O845" s="79"/>
      <c r="P845" s="210">
        <f>O845*H845</f>
        <v>0</v>
      </c>
      <c r="Q845" s="210">
        <v>0</v>
      </c>
      <c r="R845" s="210">
        <f>Q845*H845</f>
        <v>0</v>
      </c>
      <c r="S845" s="210">
        <v>0</v>
      </c>
      <c r="T845" s="211">
        <f>S845*H845</f>
        <v>0</v>
      </c>
      <c r="AR845" s="17" t="s">
        <v>260</v>
      </c>
      <c r="AT845" s="17" t="s">
        <v>153</v>
      </c>
      <c r="AU845" s="17" t="s">
        <v>87</v>
      </c>
      <c r="AY845" s="17" t="s">
        <v>151</v>
      </c>
      <c r="BE845" s="212">
        <f>IF(N845="základní",J845,0)</f>
        <v>0</v>
      </c>
      <c r="BF845" s="212">
        <f>IF(N845="snížená",J845,0)</f>
        <v>0</v>
      </c>
      <c r="BG845" s="212">
        <f>IF(N845="zákl. přenesená",J845,0)</f>
        <v>0</v>
      </c>
      <c r="BH845" s="212">
        <f>IF(N845="sníž. přenesená",J845,0)</f>
        <v>0</v>
      </c>
      <c r="BI845" s="212">
        <f>IF(N845="nulová",J845,0)</f>
        <v>0</v>
      </c>
      <c r="BJ845" s="17" t="s">
        <v>22</v>
      </c>
      <c r="BK845" s="212">
        <f>ROUND(I845*H845,2)</f>
        <v>0</v>
      </c>
      <c r="BL845" s="17" t="s">
        <v>260</v>
      </c>
      <c r="BM845" s="17" t="s">
        <v>1076</v>
      </c>
    </row>
    <row r="846" spans="2:51" s="12" customFormat="1" ht="12">
      <c r="B846" s="224"/>
      <c r="C846" s="225"/>
      <c r="D846" s="215" t="s">
        <v>160</v>
      </c>
      <c r="E846" s="226" t="s">
        <v>20</v>
      </c>
      <c r="F846" s="227" t="s">
        <v>1077</v>
      </c>
      <c r="G846" s="225"/>
      <c r="H846" s="228">
        <v>39.5</v>
      </c>
      <c r="I846" s="229"/>
      <c r="J846" s="225"/>
      <c r="K846" s="225"/>
      <c r="L846" s="230"/>
      <c r="M846" s="231"/>
      <c r="N846" s="232"/>
      <c r="O846" s="232"/>
      <c r="P846" s="232"/>
      <c r="Q846" s="232"/>
      <c r="R846" s="232"/>
      <c r="S846" s="232"/>
      <c r="T846" s="233"/>
      <c r="AT846" s="234" t="s">
        <v>160</v>
      </c>
      <c r="AU846" s="234" t="s">
        <v>87</v>
      </c>
      <c r="AV846" s="12" t="s">
        <v>87</v>
      </c>
      <c r="AW846" s="12" t="s">
        <v>35</v>
      </c>
      <c r="AX846" s="12" t="s">
        <v>78</v>
      </c>
      <c r="AY846" s="234" t="s">
        <v>151</v>
      </c>
    </row>
    <row r="847" spans="2:51" s="12" customFormat="1" ht="12">
      <c r="B847" s="224"/>
      <c r="C847" s="225"/>
      <c r="D847" s="215" t="s">
        <v>160</v>
      </c>
      <c r="E847" s="226" t="s">
        <v>20</v>
      </c>
      <c r="F847" s="227" t="s">
        <v>1078</v>
      </c>
      <c r="G847" s="225"/>
      <c r="H847" s="228">
        <v>20</v>
      </c>
      <c r="I847" s="229"/>
      <c r="J847" s="225"/>
      <c r="K847" s="225"/>
      <c r="L847" s="230"/>
      <c r="M847" s="231"/>
      <c r="N847" s="232"/>
      <c r="O847" s="232"/>
      <c r="P847" s="232"/>
      <c r="Q847" s="232"/>
      <c r="R847" s="232"/>
      <c r="S847" s="232"/>
      <c r="T847" s="233"/>
      <c r="AT847" s="234" t="s">
        <v>160</v>
      </c>
      <c r="AU847" s="234" t="s">
        <v>87</v>
      </c>
      <c r="AV847" s="12" t="s">
        <v>87</v>
      </c>
      <c r="AW847" s="12" t="s">
        <v>35</v>
      </c>
      <c r="AX847" s="12" t="s">
        <v>78</v>
      </c>
      <c r="AY847" s="234" t="s">
        <v>151</v>
      </c>
    </row>
    <row r="848" spans="2:51" s="14" customFormat="1" ht="12">
      <c r="B848" s="246"/>
      <c r="C848" s="247"/>
      <c r="D848" s="215" t="s">
        <v>160</v>
      </c>
      <c r="E848" s="248" t="s">
        <v>20</v>
      </c>
      <c r="F848" s="249" t="s">
        <v>204</v>
      </c>
      <c r="G848" s="247"/>
      <c r="H848" s="250">
        <v>59.5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AT848" s="256" t="s">
        <v>160</v>
      </c>
      <c r="AU848" s="256" t="s">
        <v>87</v>
      </c>
      <c r="AV848" s="14" t="s">
        <v>158</v>
      </c>
      <c r="AW848" s="14" t="s">
        <v>35</v>
      </c>
      <c r="AX848" s="14" t="s">
        <v>22</v>
      </c>
      <c r="AY848" s="256" t="s">
        <v>151</v>
      </c>
    </row>
    <row r="849" spans="2:65" s="1" customFormat="1" ht="22.5" customHeight="1">
      <c r="B849" s="38"/>
      <c r="C849" s="201" t="s">
        <v>1079</v>
      </c>
      <c r="D849" s="201" t="s">
        <v>153</v>
      </c>
      <c r="E849" s="202" t="s">
        <v>1080</v>
      </c>
      <c r="F849" s="203" t="s">
        <v>1081</v>
      </c>
      <c r="G849" s="204" t="s">
        <v>910</v>
      </c>
      <c r="H849" s="267"/>
      <c r="I849" s="206"/>
      <c r="J849" s="207">
        <f>ROUND(I849*H849,2)</f>
        <v>0</v>
      </c>
      <c r="K849" s="203" t="s">
        <v>157</v>
      </c>
      <c r="L849" s="43"/>
      <c r="M849" s="208" t="s">
        <v>20</v>
      </c>
      <c r="N849" s="209" t="s">
        <v>49</v>
      </c>
      <c r="O849" s="79"/>
      <c r="P849" s="210">
        <f>O849*H849</f>
        <v>0</v>
      </c>
      <c r="Q849" s="210">
        <v>0</v>
      </c>
      <c r="R849" s="210">
        <f>Q849*H849</f>
        <v>0</v>
      </c>
      <c r="S849" s="210">
        <v>0</v>
      </c>
      <c r="T849" s="211">
        <f>S849*H849</f>
        <v>0</v>
      </c>
      <c r="AR849" s="17" t="s">
        <v>260</v>
      </c>
      <c r="AT849" s="17" t="s">
        <v>153</v>
      </c>
      <c r="AU849" s="17" t="s">
        <v>87</v>
      </c>
      <c r="AY849" s="17" t="s">
        <v>151</v>
      </c>
      <c r="BE849" s="212">
        <f>IF(N849="základní",J849,0)</f>
        <v>0</v>
      </c>
      <c r="BF849" s="212">
        <f>IF(N849="snížená",J849,0)</f>
        <v>0</v>
      </c>
      <c r="BG849" s="212">
        <f>IF(N849="zákl. přenesená",J849,0)</f>
        <v>0</v>
      </c>
      <c r="BH849" s="212">
        <f>IF(N849="sníž. přenesená",J849,0)</f>
        <v>0</v>
      </c>
      <c r="BI849" s="212">
        <f>IF(N849="nulová",J849,0)</f>
        <v>0</v>
      </c>
      <c r="BJ849" s="17" t="s">
        <v>22</v>
      </c>
      <c r="BK849" s="212">
        <f>ROUND(I849*H849,2)</f>
        <v>0</v>
      </c>
      <c r="BL849" s="17" t="s">
        <v>260</v>
      </c>
      <c r="BM849" s="17" t="s">
        <v>1082</v>
      </c>
    </row>
    <row r="850" spans="2:65" s="1" customFormat="1" ht="16.5" customHeight="1">
      <c r="B850" s="38"/>
      <c r="C850" s="201" t="s">
        <v>1083</v>
      </c>
      <c r="D850" s="201" t="s">
        <v>153</v>
      </c>
      <c r="E850" s="202" t="s">
        <v>1084</v>
      </c>
      <c r="F850" s="203" t="s">
        <v>1085</v>
      </c>
      <c r="G850" s="204" t="s">
        <v>910</v>
      </c>
      <c r="H850" s="267"/>
      <c r="I850" s="206"/>
      <c r="J850" s="207">
        <f>ROUND(I850*H850,2)</f>
        <v>0</v>
      </c>
      <c r="K850" s="203" t="s">
        <v>20</v>
      </c>
      <c r="L850" s="43"/>
      <c r="M850" s="208" t="s">
        <v>20</v>
      </c>
      <c r="N850" s="209" t="s">
        <v>49</v>
      </c>
      <c r="O850" s="79"/>
      <c r="P850" s="210">
        <f>O850*H850</f>
        <v>0</v>
      </c>
      <c r="Q850" s="210">
        <v>0</v>
      </c>
      <c r="R850" s="210">
        <f>Q850*H850</f>
        <v>0</v>
      </c>
      <c r="S850" s="210">
        <v>0</v>
      </c>
      <c r="T850" s="211">
        <f>S850*H850</f>
        <v>0</v>
      </c>
      <c r="AR850" s="17" t="s">
        <v>260</v>
      </c>
      <c r="AT850" s="17" t="s">
        <v>153</v>
      </c>
      <c r="AU850" s="17" t="s">
        <v>87</v>
      </c>
      <c r="AY850" s="17" t="s">
        <v>151</v>
      </c>
      <c r="BE850" s="212">
        <f>IF(N850="základní",J850,0)</f>
        <v>0</v>
      </c>
      <c r="BF850" s="212">
        <f>IF(N850="snížená",J850,0)</f>
        <v>0</v>
      </c>
      <c r="BG850" s="212">
        <f>IF(N850="zákl. přenesená",J850,0)</f>
        <v>0</v>
      </c>
      <c r="BH850" s="212">
        <f>IF(N850="sníž. přenesená",J850,0)</f>
        <v>0</v>
      </c>
      <c r="BI850" s="212">
        <f>IF(N850="nulová",J850,0)</f>
        <v>0</v>
      </c>
      <c r="BJ850" s="17" t="s">
        <v>22</v>
      </c>
      <c r="BK850" s="212">
        <f>ROUND(I850*H850,2)</f>
        <v>0</v>
      </c>
      <c r="BL850" s="17" t="s">
        <v>260</v>
      </c>
      <c r="BM850" s="17" t="s">
        <v>1086</v>
      </c>
    </row>
    <row r="851" spans="2:63" s="10" customFormat="1" ht="22.8" customHeight="1">
      <c r="B851" s="185"/>
      <c r="C851" s="186"/>
      <c r="D851" s="187" t="s">
        <v>77</v>
      </c>
      <c r="E851" s="199" t="s">
        <v>1087</v>
      </c>
      <c r="F851" s="199" t="s">
        <v>1088</v>
      </c>
      <c r="G851" s="186"/>
      <c r="H851" s="186"/>
      <c r="I851" s="189"/>
      <c r="J851" s="200">
        <f>BK851</f>
        <v>0</v>
      </c>
      <c r="K851" s="186"/>
      <c r="L851" s="191"/>
      <c r="M851" s="192"/>
      <c r="N851" s="193"/>
      <c r="O851" s="193"/>
      <c r="P851" s="194">
        <f>P852+SUM(P853:P860)+P870+P877</f>
        <v>0</v>
      </c>
      <c r="Q851" s="193"/>
      <c r="R851" s="194">
        <f>R852+SUM(R853:R860)+R870+R877</f>
        <v>0.14325949999999998</v>
      </c>
      <c r="S851" s="193"/>
      <c r="T851" s="195">
        <f>T852+SUM(T853:T860)+T870+T877</f>
        <v>0</v>
      </c>
      <c r="AR851" s="196" t="s">
        <v>87</v>
      </c>
      <c r="AT851" s="197" t="s">
        <v>77</v>
      </c>
      <c r="AU851" s="197" t="s">
        <v>22</v>
      </c>
      <c r="AY851" s="196" t="s">
        <v>151</v>
      </c>
      <c r="BK851" s="198">
        <f>BK852+SUM(BK853:BK860)+BK870+BK877</f>
        <v>0</v>
      </c>
    </row>
    <row r="852" spans="2:65" s="1" customFormat="1" ht="16.5" customHeight="1">
      <c r="B852" s="38"/>
      <c r="C852" s="201" t="s">
        <v>1089</v>
      </c>
      <c r="D852" s="201" t="s">
        <v>153</v>
      </c>
      <c r="E852" s="202" t="s">
        <v>1090</v>
      </c>
      <c r="F852" s="203" t="s">
        <v>1091</v>
      </c>
      <c r="G852" s="204" t="s">
        <v>1028</v>
      </c>
      <c r="H852" s="205">
        <v>16</v>
      </c>
      <c r="I852" s="206"/>
      <c r="J852" s="207">
        <f>ROUND(I852*H852,2)</f>
        <v>0</v>
      </c>
      <c r="K852" s="203" t="s">
        <v>20</v>
      </c>
      <c r="L852" s="43"/>
      <c r="M852" s="208" t="s">
        <v>20</v>
      </c>
      <c r="N852" s="209" t="s">
        <v>49</v>
      </c>
      <c r="O852" s="79"/>
      <c r="P852" s="210">
        <f>O852*H852</f>
        <v>0</v>
      </c>
      <c r="Q852" s="210">
        <v>0</v>
      </c>
      <c r="R852" s="210">
        <f>Q852*H852</f>
        <v>0</v>
      </c>
      <c r="S852" s="210">
        <v>0</v>
      </c>
      <c r="T852" s="211">
        <f>S852*H852</f>
        <v>0</v>
      </c>
      <c r="AR852" s="17" t="s">
        <v>260</v>
      </c>
      <c r="AT852" s="17" t="s">
        <v>153</v>
      </c>
      <c r="AU852" s="17" t="s">
        <v>87</v>
      </c>
      <c r="AY852" s="17" t="s">
        <v>151</v>
      </c>
      <c r="BE852" s="212">
        <f>IF(N852="základní",J852,0)</f>
        <v>0</v>
      </c>
      <c r="BF852" s="212">
        <f>IF(N852="snížená",J852,0)</f>
        <v>0</v>
      </c>
      <c r="BG852" s="212">
        <f>IF(N852="zákl. přenesená",J852,0)</f>
        <v>0</v>
      </c>
      <c r="BH852" s="212">
        <f>IF(N852="sníž. přenesená",J852,0)</f>
        <v>0</v>
      </c>
      <c r="BI852" s="212">
        <f>IF(N852="nulová",J852,0)</f>
        <v>0</v>
      </c>
      <c r="BJ852" s="17" t="s">
        <v>22</v>
      </c>
      <c r="BK852" s="212">
        <f>ROUND(I852*H852,2)</f>
        <v>0</v>
      </c>
      <c r="BL852" s="17" t="s">
        <v>260</v>
      </c>
      <c r="BM852" s="17" t="s">
        <v>1092</v>
      </c>
    </row>
    <row r="853" spans="2:65" s="1" customFormat="1" ht="16.5" customHeight="1">
      <c r="B853" s="38"/>
      <c r="C853" s="201" t="s">
        <v>1093</v>
      </c>
      <c r="D853" s="201" t="s">
        <v>153</v>
      </c>
      <c r="E853" s="202" t="s">
        <v>1094</v>
      </c>
      <c r="F853" s="203" t="s">
        <v>1095</v>
      </c>
      <c r="G853" s="204" t="s">
        <v>345</v>
      </c>
      <c r="H853" s="205">
        <v>3</v>
      </c>
      <c r="I853" s="206"/>
      <c r="J853" s="207">
        <f>ROUND(I853*H853,2)</f>
        <v>0</v>
      </c>
      <c r="K853" s="203" t="s">
        <v>157</v>
      </c>
      <c r="L853" s="43"/>
      <c r="M853" s="208" t="s">
        <v>20</v>
      </c>
      <c r="N853" s="209" t="s">
        <v>49</v>
      </c>
      <c r="O853" s="79"/>
      <c r="P853" s="210">
        <f>O853*H853</f>
        <v>0</v>
      </c>
      <c r="Q853" s="210">
        <v>0.0007</v>
      </c>
      <c r="R853" s="210">
        <f>Q853*H853</f>
        <v>0.0021</v>
      </c>
      <c r="S853" s="210">
        <v>0</v>
      </c>
      <c r="T853" s="211">
        <f>S853*H853</f>
        <v>0</v>
      </c>
      <c r="AR853" s="17" t="s">
        <v>260</v>
      </c>
      <c r="AT853" s="17" t="s">
        <v>153</v>
      </c>
      <c r="AU853" s="17" t="s">
        <v>87</v>
      </c>
      <c r="AY853" s="17" t="s">
        <v>151</v>
      </c>
      <c r="BE853" s="212">
        <f>IF(N853="základní",J853,0)</f>
        <v>0</v>
      </c>
      <c r="BF853" s="212">
        <f>IF(N853="snížená",J853,0)</f>
        <v>0</v>
      </c>
      <c r="BG853" s="212">
        <f>IF(N853="zákl. přenesená",J853,0)</f>
        <v>0</v>
      </c>
      <c r="BH853" s="212">
        <f>IF(N853="sníž. přenesená",J853,0)</f>
        <v>0</v>
      </c>
      <c r="BI853" s="212">
        <f>IF(N853="nulová",J853,0)</f>
        <v>0</v>
      </c>
      <c r="BJ853" s="17" t="s">
        <v>22</v>
      </c>
      <c r="BK853" s="212">
        <f>ROUND(I853*H853,2)</f>
        <v>0</v>
      </c>
      <c r="BL853" s="17" t="s">
        <v>260</v>
      </c>
      <c r="BM853" s="17" t="s">
        <v>1096</v>
      </c>
    </row>
    <row r="854" spans="2:65" s="1" customFormat="1" ht="16.5" customHeight="1">
      <c r="B854" s="38"/>
      <c r="C854" s="201" t="s">
        <v>1097</v>
      </c>
      <c r="D854" s="201" t="s">
        <v>153</v>
      </c>
      <c r="E854" s="202" t="s">
        <v>1098</v>
      </c>
      <c r="F854" s="203" t="s">
        <v>1099</v>
      </c>
      <c r="G854" s="204" t="s">
        <v>345</v>
      </c>
      <c r="H854" s="205">
        <v>3</v>
      </c>
      <c r="I854" s="206"/>
      <c r="J854" s="207">
        <f>ROUND(I854*H854,2)</f>
        <v>0</v>
      </c>
      <c r="K854" s="203" t="s">
        <v>157</v>
      </c>
      <c r="L854" s="43"/>
      <c r="M854" s="208" t="s">
        <v>20</v>
      </c>
      <c r="N854" s="209" t="s">
        <v>49</v>
      </c>
      <c r="O854" s="79"/>
      <c r="P854" s="210">
        <f>O854*H854</f>
        <v>0</v>
      </c>
      <c r="Q854" s="210">
        <v>0.00036</v>
      </c>
      <c r="R854" s="210">
        <f>Q854*H854</f>
        <v>0.00108</v>
      </c>
      <c r="S854" s="210">
        <v>0</v>
      </c>
      <c r="T854" s="211">
        <f>S854*H854</f>
        <v>0</v>
      </c>
      <c r="AR854" s="17" t="s">
        <v>260</v>
      </c>
      <c r="AT854" s="17" t="s">
        <v>153</v>
      </c>
      <c r="AU854" s="17" t="s">
        <v>87</v>
      </c>
      <c r="AY854" s="17" t="s">
        <v>151</v>
      </c>
      <c r="BE854" s="212">
        <f>IF(N854="základní",J854,0)</f>
        <v>0</v>
      </c>
      <c r="BF854" s="212">
        <f>IF(N854="snížená",J854,0)</f>
        <v>0</v>
      </c>
      <c r="BG854" s="212">
        <f>IF(N854="zákl. přenesená",J854,0)</f>
        <v>0</v>
      </c>
      <c r="BH854" s="212">
        <f>IF(N854="sníž. přenesená",J854,0)</f>
        <v>0</v>
      </c>
      <c r="BI854" s="212">
        <f>IF(N854="nulová",J854,0)</f>
        <v>0</v>
      </c>
      <c r="BJ854" s="17" t="s">
        <v>22</v>
      </c>
      <c r="BK854" s="212">
        <f>ROUND(I854*H854,2)</f>
        <v>0</v>
      </c>
      <c r="BL854" s="17" t="s">
        <v>260</v>
      </c>
      <c r="BM854" s="17" t="s">
        <v>1100</v>
      </c>
    </row>
    <row r="855" spans="2:65" s="1" customFormat="1" ht="16.5" customHeight="1">
      <c r="B855" s="38"/>
      <c r="C855" s="201" t="s">
        <v>1101</v>
      </c>
      <c r="D855" s="201" t="s">
        <v>153</v>
      </c>
      <c r="E855" s="202" t="s">
        <v>1102</v>
      </c>
      <c r="F855" s="203" t="s">
        <v>1103</v>
      </c>
      <c r="G855" s="204" t="s">
        <v>339</v>
      </c>
      <c r="H855" s="205">
        <v>54.5</v>
      </c>
      <c r="I855" s="206"/>
      <c r="J855" s="207">
        <f>ROUND(I855*H855,2)</f>
        <v>0</v>
      </c>
      <c r="K855" s="203" t="s">
        <v>157</v>
      </c>
      <c r="L855" s="43"/>
      <c r="M855" s="208" t="s">
        <v>20</v>
      </c>
      <c r="N855" s="209" t="s">
        <v>49</v>
      </c>
      <c r="O855" s="79"/>
      <c r="P855" s="210">
        <f>O855*H855</f>
        <v>0</v>
      </c>
      <c r="Q855" s="210">
        <v>1E-05</v>
      </c>
      <c r="R855" s="210">
        <f>Q855*H855</f>
        <v>0.000545</v>
      </c>
      <c r="S855" s="210">
        <v>0</v>
      </c>
      <c r="T855" s="211">
        <f>S855*H855</f>
        <v>0</v>
      </c>
      <c r="AR855" s="17" t="s">
        <v>260</v>
      </c>
      <c r="AT855" s="17" t="s">
        <v>153</v>
      </c>
      <c r="AU855" s="17" t="s">
        <v>87</v>
      </c>
      <c r="AY855" s="17" t="s">
        <v>151</v>
      </c>
      <c r="BE855" s="212">
        <f>IF(N855="základní",J855,0)</f>
        <v>0</v>
      </c>
      <c r="BF855" s="212">
        <f>IF(N855="snížená",J855,0)</f>
        <v>0</v>
      </c>
      <c r="BG855" s="212">
        <f>IF(N855="zákl. přenesená",J855,0)</f>
        <v>0</v>
      </c>
      <c r="BH855" s="212">
        <f>IF(N855="sníž. přenesená",J855,0)</f>
        <v>0</v>
      </c>
      <c r="BI855" s="212">
        <f>IF(N855="nulová",J855,0)</f>
        <v>0</v>
      </c>
      <c r="BJ855" s="17" t="s">
        <v>22</v>
      </c>
      <c r="BK855" s="212">
        <f>ROUND(I855*H855,2)</f>
        <v>0</v>
      </c>
      <c r="BL855" s="17" t="s">
        <v>260</v>
      </c>
      <c r="BM855" s="17" t="s">
        <v>1104</v>
      </c>
    </row>
    <row r="856" spans="2:51" s="12" customFormat="1" ht="12">
      <c r="B856" s="224"/>
      <c r="C856" s="225"/>
      <c r="D856" s="215" t="s">
        <v>160</v>
      </c>
      <c r="E856" s="226" t="s">
        <v>20</v>
      </c>
      <c r="F856" s="227" t="s">
        <v>1105</v>
      </c>
      <c r="G856" s="225"/>
      <c r="H856" s="228">
        <v>54.5</v>
      </c>
      <c r="I856" s="229"/>
      <c r="J856" s="225"/>
      <c r="K856" s="225"/>
      <c r="L856" s="230"/>
      <c r="M856" s="231"/>
      <c r="N856" s="232"/>
      <c r="O856" s="232"/>
      <c r="P856" s="232"/>
      <c r="Q856" s="232"/>
      <c r="R856" s="232"/>
      <c r="S856" s="232"/>
      <c r="T856" s="233"/>
      <c r="AT856" s="234" t="s">
        <v>160</v>
      </c>
      <c r="AU856" s="234" t="s">
        <v>87</v>
      </c>
      <c r="AV856" s="12" t="s">
        <v>87</v>
      </c>
      <c r="AW856" s="12" t="s">
        <v>35</v>
      </c>
      <c r="AX856" s="12" t="s">
        <v>22</v>
      </c>
      <c r="AY856" s="234" t="s">
        <v>151</v>
      </c>
    </row>
    <row r="857" spans="2:65" s="1" customFormat="1" ht="22.5" customHeight="1">
      <c r="B857" s="38"/>
      <c r="C857" s="201" t="s">
        <v>1106</v>
      </c>
      <c r="D857" s="201" t="s">
        <v>153</v>
      </c>
      <c r="E857" s="202" t="s">
        <v>1107</v>
      </c>
      <c r="F857" s="203" t="s">
        <v>1108</v>
      </c>
      <c r="G857" s="204" t="s">
        <v>339</v>
      </c>
      <c r="H857" s="205">
        <v>54.5</v>
      </c>
      <c r="I857" s="206"/>
      <c r="J857" s="207">
        <f>ROUND(I857*H857,2)</f>
        <v>0</v>
      </c>
      <c r="K857" s="203" t="s">
        <v>157</v>
      </c>
      <c r="L857" s="43"/>
      <c r="M857" s="208" t="s">
        <v>20</v>
      </c>
      <c r="N857" s="209" t="s">
        <v>49</v>
      </c>
      <c r="O857" s="79"/>
      <c r="P857" s="210">
        <f>O857*H857</f>
        <v>0</v>
      </c>
      <c r="Q857" s="210">
        <v>0.0004</v>
      </c>
      <c r="R857" s="210">
        <f>Q857*H857</f>
        <v>0.0218</v>
      </c>
      <c r="S857" s="210">
        <v>0</v>
      </c>
      <c r="T857" s="211">
        <f>S857*H857</f>
        <v>0</v>
      </c>
      <c r="AR857" s="17" t="s">
        <v>158</v>
      </c>
      <c r="AT857" s="17" t="s">
        <v>153</v>
      </c>
      <c r="AU857" s="17" t="s">
        <v>87</v>
      </c>
      <c r="AY857" s="17" t="s">
        <v>151</v>
      </c>
      <c r="BE857" s="212">
        <f>IF(N857="základní",J857,0)</f>
        <v>0</v>
      </c>
      <c r="BF857" s="212">
        <f>IF(N857="snížená",J857,0)</f>
        <v>0</v>
      </c>
      <c r="BG857" s="212">
        <f>IF(N857="zákl. přenesená",J857,0)</f>
        <v>0</v>
      </c>
      <c r="BH857" s="212">
        <f>IF(N857="sníž. přenesená",J857,0)</f>
        <v>0</v>
      </c>
      <c r="BI857" s="212">
        <f>IF(N857="nulová",J857,0)</f>
        <v>0</v>
      </c>
      <c r="BJ857" s="17" t="s">
        <v>22</v>
      </c>
      <c r="BK857" s="212">
        <f>ROUND(I857*H857,2)</f>
        <v>0</v>
      </c>
      <c r="BL857" s="17" t="s">
        <v>158</v>
      </c>
      <c r="BM857" s="17" t="s">
        <v>1109</v>
      </c>
    </row>
    <row r="858" spans="2:65" s="1" customFormat="1" ht="22.5" customHeight="1">
      <c r="B858" s="38"/>
      <c r="C858" s="201" t="s">
        <v>1110</v>
      </c>
      <c r="D858" s="201" t="s">
        <v>153</v>
      </c>
      <c r="E858" s="202" t="s">
        <v>1111</v>
      </c>
      <c r="F858" s="203" t="s">
        <v>1112</v>
      </c>
      <c r="G858" s="204" t="s">
        <v>238</v>
      </c>
      <c r="H858" s="205">
        <v>0.233</v>
      </c>
      <c r="I858" s="206"/>
      <c r="J858" s="207">
        <f>ROUND(I858*H858,2)</f>
        <v>0</v>
      </c>
      <c r="K858" s="203" t="s">
        <v>157</v>
      </c>
      <c r="L858" s="43"/>
      <c r="M858" s="208" t="s">
        <v>20</v>
      </c>
      <c r="N858" s="209" t="s">
        <v>49</v>
      </c>
      <c r="O858" s="79"/>
      <c r="P858" s="210">
        <f>O858*H858</f>
        <v>0</v>
      </c>
      <c r="Q858" s="210">
        <v>0</v>
      </c>
      <c r="R858" s="210">
        <f>Q858*H858</f>
        <v>0</v>
      </c>
      <c r="S858" s="210">
        <v>0</v>
      </c>
      <c r="T858" s="211">
        <f>S858*H858</f>
        <v>0</v>
      </c>
      <c r="AR858" s="17" t="s">
        <v>260</v>
      </c>
      <c r="AT858" s="17" t="s">
        <v>153</v>
      </c>
      <c r="AU858" s="17" t="s">
        <v>87</v>
      </c>
      <c r="AY858" s="17" t="s">
        <v>151</v>
      </c>
      <c r="BE858" s="212">
        <f>IF(N858="základní",J858,0)</f>
        <v>0</v>
      </c>
      <c r="BF858" s="212">
        <f>IF(N858="snížená",J858,0)</f>
        <v>0</v>
      </c>
      <c r="BG858" s="212">
        <f>IF(N858="zákl. přenesená",J858,0)</f>
        <v>0</v>
      </c>
      <c r="BH858" s="212">
        <f>IF(N858="sníž. přenesená",J858,0)</f>
        <v>0</v>
      </c>
      <c r="BI858" s="212">
        <f>IF(N858="nulová",J858,0)</f>
        <v>0</v>
      </c>
      <c r="BJ858" s="17" t="s">
        <v>22</v>
      </c>
      <c r="BK858" s="212">
        <f>ROUND(I858*H858,2)</f>
        <v>0</v>
      </c>
      <c r="BL858" s="17" t="s">
        <v>260</v>
      </c>
      <c r="BM858" s="17" t="s">
        <v>1113</v>
      </c>
    </row>
    <row r="859" spans="2:51" s="12" customFormat="1" ht="12">
      <c r="B859" s="224"/>
      <c r="C859" s="225"/>
      <c r="D859" s="215" t="s">
        <v>160</v>
      </c>
      <c r="E859" s="226" t="s">
        <v>20</v>
      </c>
      <c r="F859" s="227" t="s">
        <v>1114</v>
      </c>
      <c r="G859" s="225"/>
      <c r="H859" s="228">
        <v>0.233</v>
      </c>
      <c r="I859" s="229"/>
      <c r="J859" s="225"/>
      <c r="K859" s="225"/>
      <c r="L859" s="230"/>
      <c r="M859" s="231"/>
      <c r="N859" s="232"/>
      <c r="O859" s="232"/>
      <c r="P859" s="232"/>
      <c r="Q859" s="232"/>
      <c r="R859" s="232"/>
      <c r="S859" s="232"/>
      <c r="T859" s="233"/>
      <c r="AT859" s="234" t="s">
        <v>160</v>
      </c>
      <c r="AU859" s="234" t="s">
        <v>87</v>
      </c>
      <c r="AV859" s="12" t="s">
        <v>87</v>
      </c>
      <c r="AW859" s="12" t="s">
        <v>35</v>
      </c>
      <c r="AX859" s="12" t="s">
        <v>22</v>
      </c>
      <c r="AY859" s="234" t="s">
        <v>151</v>
      </c>
    </row>
    <row r="860" spans="2:63" s="10" customFormat="1" ht="20.85" customHeight="1">
      <c r="B860" s="185"/>
      <c r="C860" s="186"/>
      <c r="D860" s="187" t="s">
        <v>77</v>
      </c>
      <c r="E860" s="199" t="s">
        <v>1115</v>
      </c>
      <c r="F860" s="199" t="s">
        <v>1116</v>
      </c>
      <c r="G860" s="186"/>
      <c r="H860" s="186"/>
      <c r="I860" s="189"/>
      <c r="J860" s="200">
        <f>BK860</f>
        <v>0</v>
      </c>
      <c r="K860" s="186"/>
      <c r="L860" s="191"/>
      <c r="M860" s="192"/>
      <c r="N860" s="193"/>
      <c r="O860" s="193"/>
      <c r="P860" s="194">
        <f>SUM(P861:P869)</f>
        <v>0</v>
      </c>
      <c r="Q860" s="193"/>
      <c r="R860" s="194">
        <f>SUM(R861:R869)</f>
        <v>0.0491505</v>
      </c>
      <c r="S860" s="193"/>
      <c r="T860" s="195">
        <f>SUM(T861:T869)</f>
        <v>0</v>
      </c>
      <c r="AR860" s="196" t="s">
        <v>87</v>
      </c>
      <c r="AT860" s="197" t="s">
        <v>77</v>
      </c>
      <c r="AU860" s="197" t="s">
        <v>87</v>
      </c>
      <c r="AY860" s="196" t="s">
        <v>151</v>
      </c>
      <c r="BK860" s="198">
        <f>SUM(BK861:BK869)</f>
        <v>0</v>
      </c>
    </row>
    <row r="861" spans="2:65" s="1" customFormat="1" ht="16.5" customHeight="1">
      <c r="B861" s="38"/>
      <c r="C861" s="201" t="s">
        <v>1117</v>
      </c>
      <c r="D861" s="201" t="s">
        <v>153</v>
      </c>
      <c r="E861" s="202" t="s">
        <v>1118</v>
      </c>
      <c r="F861" s="203" t="s">
        <v>1119</v>
      </c>
      <c r="G861" s="204" t="s">
        <v>339</v>
      </c>
      <c r="H861" s="205">
        <v>46.5</v>
      </c>
      <c r="I861" s="206"/>
      <c r="J861" s="207">
        <f>ROUND(I861*H861,2)</f>
        <v>0</v>
      </c>
      <c r="K861" s="203" t="s">
        <v>157</v>
      </c>
      <c r="L861" s="43"/>
      <c r="M861" s="208" t="s">
        <v>20</v>
      </c>
      <c r="N861" s="209" t="s">
        <v>49</v>
      </c>
      <c r="O861" s="79"/>
      <c r="P861" s="210">
        <f>O861*H861</f>
        <v>0</v>
      </c>
      <c r="Q861" s="210">
        <v>0.00065</v>
      </c>
      <c r="R861" s="210">
        <f>Q861*H861</f>
        <v>0.030225</v>
      </c>
      <c r="S861" s="210">
        <v>0</v>
      </c>
      <c r="T861" s="211">
        <f>S861*H861</f>
        <v>0</v>
      </c>
      <c r="AR861" s="17" t="s">
        <v>260</v>
      </c>
      <c r="AT861" s="17" t="s">
        <v>153</v>
      </c>
      <c r="AU861" s="17" t="s">
        <v>181</v>
      </c>
      <c r="AY861" s="17" t="s">
        <v>151</v>
      </c>
      <c r="BE861" s="212">
        <f>IF(N861="základní",J861,0)</f>
        <v>0</v>
      </c>
      <c r="BF861" s="212">
        <f>IF(N861="snížená",J861,0)</f>
        <v>0</v>
      </c>
      <c r="BG861" s="212">
        <f>IF(N861="zákl. přenesená",J861,0)</f>
        <v>0</v>
      </c>
      <c r="BH861" s="212">
        <f>IF(N861="sníž. přenesená",J861,0)</f>
        <v>0</v>
      </c>
      <c r="BI861" s="212">
        <f>IF(N861="nulová",J861,0)</f>
        <v>0</v>
      </c>
      <c r="BJ861" s="17" t="s">
        <v>22</v>
      </c>
      <c r="BK861" s="212">
        <f>ROUND(I861*H861,2)</f>
        <v>0</v>
      </c>
      <c r="BL861" s="17" t="s">
        <v>260</v>
      </c>
      <c r="BM861" s="17" t="s">
        <v>1120</v>
      </c>
    </row>
    <row r="862" spans="2:51" s="11" customFormat="1" ht="12">
      <c r="B862" s="213"/>
      <c r="C862" s="214"/>
      <c r="D862" s="215" t="s">
        <v>160</v>
      </c>
      <c r="E862" s="216" t="s">
        <v>20</v>
      </c>
      <c r="F862" s="217" t="s">
        <v>1121</v>
      </c>
      <c r="G862" s="214"/>
      <c r="H862" s="216" t="s">
        <v>20</v>
      </c>
      <c r="I862" s="218"/>
      <c r="J862" s="214"/>
      <c r="K862" s="214"/>
      <c r="L862" s="219"/>
      <c r="M862" s="220"/>
      <c r="N862" s="221"/>
      <c r="O862" s="221"/>
      <c r="P862" s="221"/>
      <c r="Q862" s="221"/>
      <c r="R862" s="221"/>
      <c r="S862" s="221"/>
      <c r="T862" s="222"/>
      <c r="AT862" s="223" t="s">
        <v>160</v>
      </c>
      <c r="AU862" s="223" t="s">
        <v>181</v>
      </c>
      <c r="AV862" s="11" t="s">
        <v>22</v>
      </c>
      <c r="AW862" s="11" t="s">
        <v>35</v>
      </c>
      <c r="AX862" s="11" t="s">
        <v>78</v>
      </c>
      <c r="AY862" s="223" t="s">
        <v>151</v>
      </c>
    </row>
    <row r="863" spans="2:51" s="11" customFormat="1" ht="12">
      <c r="B863" s="213"/>
      <c r="C863" s="214"/>
      <c r="D863" s="215" t="s">
        <v>160</v>
      </c>
      <c r="E863" s="216" t="s">
        <v>20</v>
      </c>
      <c r="F863" s="217" t="s">
        <v>327</v>
      </c>
      <c r="G863" s="214"/>
      <c r="H863" s="216" t="s">
        <v>20</v>
      </c>
      <c r="I863" s="218"/>
      <c r="J863" s="214"/>
      <c r="K863" s="214"/>
      <c r="L863" s="219"/>
      <c r="M863" s="220"/>
      <c r="N863" s="221"/>
      <c r="O863" s="221"/>
      <c r="P863" s="221"/>
      <c r="Q863" s="221"/>
      <c r="R863" s="221"/>
      <c r="S863" s="221"/>
      <c r="T863" s="222"/>
      <c r="AT863" s="223" t="s">
        <v>160</v>
      </c>
      <c r="AU863" s="223" t="s">
        <v>181</v>
      </c>
      <c r="AV863" s="11" t="s">
        <v>22</v>
      </c>
      <c r="AW863" s="11" t="s">
        <v>35</v>
      </c>
      <c r="AX863" s="11" t="s">
        <v>78</v>
      </c>
      <c r="AY863" s="223" t="s">
        <v>151</v>
      </c>
    </row>
    <row r="864" spans="2:51" s="12" customFormat="1" ht="12">
      <c r="B864" s="224"/>
      <c r="C864" s="225"/>
      <c r="D864" s="215" t="s">
        <v>160</v>
      </c>
      <c r="E864" s="226" t="s">
        <v>20</v>
      </c>
      <c r="F864" s="227" t="s">
        <v>1122</v>
      </c>
      <c r="G864" s="225"/>
      <c r="H864" s="228">
        <v>38.3</v>
      </c>
      <c r="I864" s="229"/>
      <c r="J864" s="225"/>
      <c r="K864" s="225"/>
      <c r="L864" s="230"/>
      <c r="M864" s="231"/>
      <c r="N864" s="232"/>
      <c r="O864" s="232"/>
      <c r="P864" s="232"/>
      <c r="Q864" s="232"/>
      <c r="R864" s="232"/>
      <c r="S864" s="232"/>
      <c r="T864" s="233"/>
      <c r="AT864" s="234" t="s">
        <v>160</v>
      </c>
      <c r="AU864" s="234" t="s">
        <v>181</v>
      </c>
      <c r="AV864" s="12" t="s">
        <v>87</v>
      </c>
      <c r="AW864" s="12" t="s">
        <v>35</v>
      </c>
      <c r="AX864" s="12" t="s">
        <v>78</v>
      </c>
      <c r="AY864" s="234" t="s">
        <v>151</v>
      </c>
    </row>
    <row r="865" spans="2:51" s="12" customFormat="1" ht="12">
      <c r="B865" s="224"/>
      <c r="C865" s="225"/>
      <c r="D865" s="215" t="s">
        <v>160</v>
      </c>
      <c r="E865" s="226" t="s">
        <v>20</v>
      </c>
      <c r="F865" s="227" t="s">
        <v>1123</v>
      </c>
      <c r="G865" s="225"/>
      <c r="H865" s="228">
        <v>8.2</v>
      </c>
      <c r="I865" s="229"/>
      <c r="J865" s="225"/>
      <c r="K865" s="225"/>
      <c r="L865" s="230"/>
      <c r="M865" s="231"/>
      <c r="N865" s="232"/>
      <c r="O865" s="232"/>
      <c r="P865" s="232"/>
      <c r="Q865" s="232"/>
      <c r="R865" s="232"/>
      <c r="S865" s="232"/>
      <c r="T865" s="233"/>
      <c r="AT865" s="234" t="s">
        <v>160</v>
      </c>
      <c r="AU865" s="234" t="s">
        <v>181</v>
      </c>
      <c r="AV865" s="12" t="s">
        <v>87</v>
      </c>
      <c r="AW865" s="12" t="s">
        <v>35</v>
      </c>
      <c r="AX865" s="12" t="s">
        <v>78</v>
      </c>
      <c r="AY865" s="234" t="s">
        <v>151</v>
      </c>
    </row>
    <row r="866" spans="2:51" s="14" customFormat="1" ht="12">
      <c r="B866" s="246"/>
      <c r="C866" s="247"/>
      <c r="D866" s="215" t="s">
        <v>160</v>
      </c>
      <c r="E866" s="248" t="s">
        <v>20</v>
      </c>
      <c r="F866" s="249" t="s">
        <v>204</v>
      </c>
      <c r="G866" s="247"/>
      <c r="H866" s="250">
        <v>46.5</v>
      </c>
      <c r="I866" s="251"/>
      <c r="J866" s="247"/>
      <c r="K866" s="247"/>
      <c r="L866" s="252"/>
      <c r="M866" s="253"/>
      <c r="N866" s="254"/>
      <c r="O866" s="254"/>
      <c r="P866" s="254"/>
      <c r="Q866" s="254"/>
      <c r="R866" s="254"/>
      <c r="S866" s="254"/>
      <c r="T866" s="255"/>
      <c r="AT866" s="256" t="s">
        <v>160</v>
      </c>
      <c r="AU866" s="256" t="s">
        <v>181</v>
      </c>
      <c r="AV866" s="14" t="s">
        <v>158</v>
      </c>
      <c r="AW866" s="14" t="s">
        <v>35</v>
      </c>
      <c r="AX866" s="14" t="s">
        <v>22</v>
      </c>
      <c r="AY866" s="256" t="s">
        <v>151</v>
      </c>
    </row>
    <row r="867" spans="2:65" s="1" customFormat="1" ht="16.5" customHeight="1">
      <c r="B867" s="38"/>
      <c r="C867" s="257" t="s">
        <v>1124</v>
      </c>
      <c r="D867" s="257" t="s">
        <v>235</v>
      </c>
      <c r="E867" s="258" t="s">
        <v>1125</v>
      </c>
      <c r="F867" s="259" t="s">
        <v>1126</v>
      </c>
      <c r="G867" s="260" t="s">
        <v>339</v>
      </c>
      <c r="H867" s="261">
        <v>51.15</v>
      </c>
      <c r="I867" s="262"/>
      <c r="J867" s="263">
        <f>ROUND(I867*H867,2)</f>
        <v>0</v>
      </c>
      <c r="K867" s="259" t="s">
        <v>157</v>
      </c>
      <c r="L867" s="264"/>
      <c r="M867" s="265" t="s">
        <v>20</v>
      </c>
      <c r="N867" s="266" t="s">
        <v>49</v>
      </c>
      <c r="O867" s="79"/>
      <c r="P867" s="210">
        <f>O867*H867</f>
        <v>0</v>
      </c>
      <c r="Q867" s="210">
        <v>0.00037</v>
      </c>
      <c r="R867" s="210">
        <f>Q867*H867</f>
        <v>0.018925499999999998</v>
      </c>
      <c r="S867" s="210">
        <v>0</v>
      </c>
      <c r="T867" s="211">
        <f>S867*H867</f>
        <v>0</v>
      </c>
      <c r="AR867" s="17" t="s">
        <v>379</v>
      </c>
      <c r="AT867" s="17" t="s">
        <v>235</v>
      </c>
      <c r="AU867" s="17" t="s">
        <v>181</v>
      </c>
      <c r="AY867" s="17" t="s">
        <v>151</v>
      </c>
      <c r="BE867" s="212">
        <f>IF(N867="základní",J867,0)</f>
        <v>0</v>
      </c>
      <c r="BF867" s="212">
        <f>IF(N867="snížená",J867,0)</f>
        <v>0</v>
      </c>
      <c r="BG867" s="212">
        <f>IF(N867="zákl. přenesená",J867,0)</f>
        <v>0</v>
      </c>
      <c r="BH867" s="212">
        <f>IF(N867="sníž. přenesená",J867,0)</f>
        <v>0</v>
      </c>
      <c r="BI867" s="212">
        <f>IF(N867="nulová",J867,0)</f>
        <v>0</v>
      </c>
      <c r="BJ867" s="17" t="s">
        <v>22</v>
      </c>
      <c r="BK867" s="212">
        <f>ROUND(I867*H867,2)</f>
        <v>0</v>
      </c>
      <c r="BL867" s="17" t="s">
        <v>260</v>
      </c>
      <c r="BM867" s="17" t="s">
        <v>1127</v>
      </c>
    </row>
    <row r="868" spans="2:51" s="12" customFormat="1" ht="12">
      <c r="B868" s="224"/>
      <c r="C868" s="225"/>
      <c r="D868" s="215" t="s">
        <v>160</v>
      </c>
      <c r="E868" s="225"/>
      <c r="F868" s="227" t="s">
        <v>1128</v>
      </c>
      <c r="G868" s="225"/>
      <c r="H868" s="228">
        <v>51.15</v>
      </c>
      <c r="I868" s="229"/>
      <c r="J868" s="225"/>
      <c r="K868" s="225"/>
      <c r="L868" s="230"/>
      <c r="M868" s="231"/>
      <c r="N868" s="232"/>
      <c r="O868" s="232"/>
      <c r="P868" s="232"/>
      <c r="Q868" s="232"/>
      <c r="R868" s="232"/>
      <c r="S868" s="232"/>
      <c r="T868" s="233"/>
      <c r="AT868" s="234" t="s">
        <v>160</v>
      </c>
      <c r="AU868" s="234" t="s">
        <v>181</v>
      </c>
      <c r="AV868" s="12" t="s">
        <v>87</v>
      </c>
      <c r="AW868" s="12" t="s">
        <v>4</v>
      </c>
      <c r="AX868" s="12" t="s">
        <v>22</v>
      </c>
      <c r="AY868" s="234" t="s">
        <v>151</v>
      </c>
    </row>
    <row r="869" spans="2:65" s="1" customFormat="1" ht="16.5" customHeight="1">
      <c r="B869" s="38"/>
      <c r="C869" s="201" t="s">
        <v>1129</v>
      </c>
      <c r="D869" s="201" t="s">
        <v>153</v>
      </c>
      <c r="E869" s="202" t="s">
        <v>1130</v>
      </c>
      <c r="F869" s="203" t="s">
        <v>1085</v>
      </c>
      <c r="G869" s="204" t="s">
        <v>910</v>
      </c>
      <c r="H869" s="267"/>
      <c r="I869" s="206"/>
      <c r="J869" s="207">
        <f>ROUND(I869*H869,2)</f>
        <v>0</v>
      </c>
      <c r="K869" s="203" t="s">
        <v>20</v>
      </c>
      <c r="L869" s="43"/>
      <c r="M869" s="208" t="s">
        <v>20</v>
      </c>
      <c r="N869" s="209" t="s">
        <v>49</v>
      </c>
      <c r="O869" s="79"/>
      <c r="P869" s="210">
        <f>O869*H869</f>
        <v>0</v>
      </c>
      <c r="Q869" s="210">
        <v>0</v>
      </c>
      <c r="R869" s="210">
        <f>Q869*H869</f>
        <v>0</v>
      </c>
      <c r="S869" s="210">
        <v>0</v>
      </c>
      <c r="T869" s="211">
        <f>S869*H869</f>
        <v>0</v>
      </c>
      <c r="AR869" s="17" t="s">
        <v>260</v>
      </c>
      <c r="AT869" s="17" t="s">
        <v>153</v>
      </c>
      <c r="AU869" s="17" t="s">
        <v>181</v>
      </c>
      <c r="AY869" s="17" t="s">
        <v>151</v>
      </c>
      <c r="BE869" s="212">
        <f>IF(N869="základní",J869,0)</f>
        <v>0</v>
      </c>
      <c r="BF869" s="212">
        <f>IF(N869="snížená",J869,0)</f>
        <v>0</v>
      </c>
      <c r="BG869" s="212">
        <f>IF(N869="zákl. přenesená",J869,0)</f>
        <v>0</v>
      </c>
      <c r="BH869" s="212">
        <f>IF(N869="sníž. přenesená",J869,0)</f>
        <v>0</v>
      </c>
      <c r="BI869" s="212">
        <f>IF(N869="nulová",J869,0)</f>
        <v>0</v>
      </c>
      <c r="BJ869" s="17" t="s">
        <v>22</v>
      </c>
      <c r="BK869" s="212">
        <f>ROUND(I869*H869,2)</f>
        <v>0</v>
      </c>
      <c r="BL869" s="17" t="s">
        <v>260</v>
      </c>
      <c r="BM869" s="17" t="s">
        <v>1131</v>
      </c>
    </row>
    <row r="870" spans="2:63" s="10" customFormat="1" ht="20.85" customHeight="1">
      <c r="B870" s="185"/>
      <c r="C870" s="186"/>
      <c r="D870" s="187" t="s">
        <v>77</v>
      </c>
      <c r="E870" s="199" t="s">
        <v>1132</v>
      </c>
      <c r="F870" s="199" t="s">
        <v>1133</v>
      </c>
      <c r="G870" s="186"/>
      <c r="H870" s="186"/>
      <c r="I870" s="189"/>
      <c r="J870" s="200">
        <f>BK870</f>
        <v>0</v>
      </c>
      <c r="K870" s="186"/>
      <c r="L870" s="191"/>
      <c r="M870" s="192"/>
      <c r="N870" s="193"/>
      <c r="O870" s="193"/>
      <c r="P870" s="194">
        <f>SUM(P871:P876)</f>
        <v>0</v>
      </c>
      <c r="Q870" s="193"/>
      <c r="R870" s="194">
        <f>SUM(R871:R876)</f>
        <v>0.005004000000000001</v>
      </c>
      <c r="S870" s="193"/>
      <c r="T870" s="195">
        <f>SUM(T871:T876)</f>
        <v>0</v>
      </c>
      <c r="AR870" s="196" t="s">
        <v>87</v>
      </c>
      <c r="AT870" s="197" t="s">
        <v>77</v>
      </c>
      <c r="AU870" s="197" t="s">
        <v>87</v>
      </c>
      <c r="AY870" s="196" t="s">
        <v>151</v>
      </c>
      <c r="BK870" s="198">
        <f>SUM(BK871:BK876)</f>
        <v>0</v>
      </c>
    </row>
    <row r="871" spans="2:65" s="1" customFormat="1" ht="16.5" customHeight="1">
      <c r="B871" s="38"/>
      <c r="C871" s="201" t="s">
        <v>1134</v>
      </c>
      <c r="D871" s="201" t="s">
        <v>153</v>
      </c>
      <c r="E871" s="202" t="s">
        <v>1118</v>
      </c>
      <c r="F871" s="203" t="s">
        <v>1119</v>
      </c>
      <c r="G871" s="204" t="s">
        <v>339</v>
      </c>
      <c r="H871" s="205">
        <v>3</v>
      </c>
      <c r="I871" s="206"/>
      <c r="J871" s="207">
        <f>ROUND(I871*H871,2)</f>
        <v>0</v>
      </c>
      <c r="K871" s="203" t="s">
        <v>157</v>
      </c>
      <c r="L871" s="43"/>
      <c r="M871" s="208" t="s">
        <v>20</v>
      </c>
      <c r="N871" s="209" t="s">
        <v>49</v>
      </c>
      <c r="O871" s="79"/>
      <c r="P871" s="210">
        <f>O871*H871</f>
        <v>0</v>
      </c>
      <c r="Q871" s="210">
        <v>0.00065</v>
      </c>
      <c r="R871" s="210">
        <f>Q871*H871</f>
        <v>0.00195</v>
      </c>
      <c r="S871" s="210">
        <v>0</v>
      </c>
      <c r="T871" s="211">
        <f>S871*H871</f>
        <v>0</v>
      </c>
      <c r="AR871" s="17" t="s">
        <v>260</v>
      </c>
      <c r="AT871" s="17" t="s">
        <v>153</v>
      </c>
      <c r="AU871" s="17" t="s">
        <v>181</v>
      </c>
      <c r="AY871" s="17" t="s">
        <v>151</v>
      </c>
      <c r="BE871" s="212">
        <f>IF(N871="základní",J871,0)</f>
        <v>0</v>
      </c>
      <c r="BF871" s="212">
        <f>IF(N871="snížená",J871,0)</f>
        <v>0</v>
      </c>
      <c r="BG871" s="212">
        <f>IF(N871="zákl. přenesená",J871,0)</f>
        <v>0</v>
      </c>
      <c r="BH871" s="212">
        <f>IF(N871="sníž. přenesená",J871,0)</f>
        <v>0</v>
      </c>
      <c r="BI871" s="212">
        <f>IF(N871="nulová",J871,0)</f>
        <v>0</v>
      </c>
      <c r="BJ871" s="17" t="s">
        <v>22</v>
      </c>
      <c r="BK871" s="212">
        <f>ROUND(I871*H871,2)</f>
        <v>0</v>
      </c>
      <c r="BL871" s="17" t="s">
        <v>260</v>
      </c>
      <c r="BM871" s="17" t="s">
        <v>1135</v>
      </c>
    </row>
    <row r="872" spans="2:51" s="12" customFormat="1" ht="12">
      <c r="B872" s="224"/>
      <c r="C872" s="225"/>
      <c r="D872" s="215" t="s">
        <v>160</v>
      </c>
      <c r="E872" s="226" t="s">
        <v>20</v>
      </c>
      <c r="F872" s="227" t="s">
        <v>1136</v>
      </c>
      <c r="G872" s="225"/>
      <c r="H872" s="228">
        <v>3</v>
      </c>
      <c r="I872" s="229"/>
      <c r="J872" s="225"/>
      <c r="K872" s="225"/>
      <c r="L872" s="230"/>
      <c r="M872" s="231"/>
      <c r="N872" s="232"/>
      <c r="O872" s="232"/>
      <c r="P872" s="232"/>
      <c r="Q872" s="232"/>
      <c r="R872" s="232"/>
      <c r="S872" s="232"/>
      <c r="T872" s="233"/>
      <c r="AT872" s="234" t="s">
        <v>160</v>
      </c>
      <c r="AU872" s="234" t="s">
        <v>181</v>
      </c>
      <c r="AV872" s="12" t="s">
        <v>87</v>
      </c>
      <c r="AW872" s="12" t="s">
        <v>35</v>
      </c>
      <c r="AX872" s="12" t="s">
        <v>22</v>
      </c>
      <c r="AY872" s="234" t="s">
        <v>151</v>
      </c>
    </row>
    <row r="873" spans="2:65" s="1" customFormat="1" ht="22.5" customHeight="1">
      <c r="B873" s="38"/>
      <c r="C873" s="257" t="s">
        <v>1137</v>
      </c>
      <c r="D873" s="257" t="s">
        <v>235</v>
      </c>
      <c r="E873" s="258" t="s">
        <v>1138</v>
      </c>
      <c r="F873" s="259" t="s">
        <v>1139</v>
      </c>
      <c r="G873" s="260" t="s">
        <v>339</v>
      </c>
      <c r="H873" s="261">
        <v>3.3</v>
      </c>
      <c r="I873" s="262"/>
      <c r="J873" s="263">
        <f>ROUND(I873*H873,2)</f>
        <v>0</v>
      </c>
      <c r="K873" s="259" t="s">
        <v>157</v>
      </c>
      <c r="L873" s="264"/>
      <c r="M873" s="265" t="s">
        <v>20</v>
      </c>
      <c r="N873" s="266" t="s">
        <v>49</v>
      </c>
      <c r="O873" s="79"/>
      <c r="P873" s="210">
        <f>O873*H873</f>
        <v>0</v>
      </c>
      <c r="Q873" s="210">
        <v>0.00078</v>
      </c>
      <c r="R873" s="210">
        <f>Q873*H873</f>
        <v>0.002574</v>
      </c>
      <c r="S873" s="210">
        <v>0</v>
      </c>
      <c r="T873" s="211">
        <f>S873*H873</f>
        <v>0</v>
      </c>
      <c r="AR873" s="17" t="s">
        <v>379</v>
      </c>
      <c r="AT873" s="17" t="s">
        <v>235</v>
      </c>
      <c r="AU873" s="17" t="s">
        <v>181</v>
      </c>
      <c r="AY873" s="17" t="s">
        <v>151</v>
      </c>
      <c r="BE873" s="212">
        <f>IF(N873="základní",J873,0)</f>
        <v>0</v>
      </c>
      <c r="BF873" s="212">
        <f>IF(N873="snížená",J873,0)</f>
        <v>0</v>
      </c>
      <c r="BG873" s="212">
        <f>IF(N873="zákl. přenesená",J873,0)</f>
        <v>0</v>
      </c>
      <c r="BH873" s="212">
        <f>IF(N873="sníž. přenesená",J873,0)</f>
        <v>0</v>
      </c>
      <c r="BI873" s="212">
        <f>IF(N873="nulová",J873,0)</f>
        <v>0</v>
      </c>
      <c r="BJ873" s="17" t="s">
        <v>22</v>
      </c>
      <c r="BK873" s="212">
        <f>ROUND(I873*H873,2)</f>
        <v>0</v>
      </c>
      <c r="BL873" s="17" t="s">
        <v>260</v>
      </c>
      <c r="BM873" s="17" t="s">
        <v>1140</v>
      </c>
    </row>
    <row r="874" spans="2:51" s="12" customFormat="1" ht="12">
      <c r="B874" s="224"/>
      <c r="C874" s="225"/>
      <c r="D874" s="215" t="s">
        <v>160</v>
      </c>
      <c r="E874" s="225"/>
      <c r="F874" s="227" t="s">
        <v>1141</v>
      </c>
      <c r="G874" s="225"/>
      <c r="H874" s="228">
        <v>3.3</v>
      </c>
      <c r="I874" s="229"/>
      <c r="J874" s="225"/>
      <c r="K874" s="225"/>
      <c r="L874" s="230"/>
      <c r="M874" s="231"/>
      <c r="N874" s="232"/>
      <c r="O874" s="232"/>
      <c r="P874" s="232"/>
      <c r="Q874" s="232"/>
      <c r="R874" s="232"/>
      <c r="S874" s="232"/>
      <c r="T874" s="233"/>
      <c r="AT874" s="234" t="s">
        <v>160</v>
      </c>
      <c r="AU874" s="234" t="s">
        <v>181</v>
      </c>
      <c r="AV874" s="12" t="s">
        <v>87</v>
      </c>
      <c r="AW874" s="12" t="s">
        <v>4</v>
      </c>
      <c r="AX874" s="12" t="s">
        <v>22</v>
      </c>
      <c r="AY874" s="234" t="s">
        <v>151</v>
      </c>
    </row>
    <row r="875" spans="2:65" s="1" customFormat="1" ht="22.5" customHeight="1">
      <c r="B875" s="38"/>
      <c r="C875" s="201" t="s">
        <v>1142</v>
      </c>
      <c r="D875" s="201" t="s">
        <v>153</v>
      </c>
      <c r="E875" s="202" t="s">
        <v>1143</v>
      </c>
      <c r="F875" s="203" t="s">
        <v>1144</v>
      </c>
      <c r="G875" s="204" t="s">
        <v>339</v>
      </c>
      <c r="H875" s="205">
        <v>3</v>
      </c>
      <c r="I875" s="206"/>
      <c r="J875" s="207">
        <f>ROUND(I875*H875,2)</f>
        <v>0</v>
      </c>
      <c r="K875" s="203" t="s">
        <v>157</v>
      </c>
      <c r="L875" s="43"/>
      <c r="M875" s="208" t="s">
        <v>20</v>
      </c>
      <c r="N875" s="209" t="s">
        <v>49</v>
      </c>
      <c r="O875" s="79"/>
      <c r="P875" s="210">
        <f>O875*H875</f>
        <v>0</v>
      </c>
      <c r="Q875" s="210">
        <v>0.00016</v>
      </c>
      <c r="R875" s="210">
        <f>Q875*H875</f>
        <v>0.00048000000000000007</v>
      </c>
      <c r="S875" s="210">
        <v>0</v>
      </c>
      <c r="T875" s="211">
        <f>S875*H875</f>
        <v>0</v>
      </c>
      <c r="AR875" s="17" t="s">
        <v>260</v>
      </c>
      <c r="AT875" s="17" t="s">
        <v>153</v>
      </c>
      <c r="AU875" s="17" t="s">
        <v>181</v>
      </c>
      <c r="AY875" s="17" t="s">
        <v>151</v>
      </c>
      <c r="BE875" s="212">
        <f>IF(N875="základní",J875,0)</f>
        <v>0</v>
      </c>
      <c r="BF875" s="212">
        <f>IF(N875="snížená",J875,0)</f>
        <v>0</v>
      </c>
      <c r="BG875" s="212">
        <f>IF(N875="zákl. přenesená",J875,0)</f>
        <v>0</v>
      </c>
      <c r="BH875" s="212">
        <f>IF(N875="sníž. přenesená",J875,0)</f>
        <v>0</v>
      </c>
      <c r="BI875" s="212">
        <f>IF(N875="nulová",J875,0)</f>
        <v>0</v>
      </c>
      <c r="BJ875" s="17" t="s">
        <v>22</v>
      </c>
      <c r="BK875" s="212">
        <f>ROUND(I875*H875,2)</f>
        <v>0</v>
      </c>
      <c r="BL875" s="17" t="s">
        <v>260</v>
      </c>
      <c r="BM875" s="17" t="s">
        <v>1145</v>
      </c>
    </row>
    <row r="876" spans="2:65" s="1" customFormat="1" ht="16.5" customHeight="1">
      <c r="B876" s="38"/>
      <c r="C876" s="201" t="s">
        <v>1146</v>
      </c>
      <c r="D876" s="201" t="s">
        <v>153</v>
      </c>
      <c r="E876" s="202" t="s">
        <v>1147</v>
      </c>
      <c r="F876" s="203" t="s">
        <v>1085</v>
      </c>
      <c r="G876" s="204" t="s">
        <v>910</v>
      </c>
      <c r="H876" s="267"/>
      <c r="I876" s="206"/>
      <c r="J876" s="207">
        <f>ROUND(I876*H876,2)</f>
        <v>0</v>
      </c>
      <c r="K876" s="203" t="s">
        <v>20</v>
      </c>
      <c r="L876" s="43"/>
      <c r="M876" s="208" t="s">
        <v>20</v>
      </c>
      <c r="N876" s="209" t="s">
        <v>49</v>
      </c>
      <c r="O876" s="79"/>
      <c r="P876" s="210">
        <f>O876*H876</f>
        <v>0</v>
      </c>
      <c r="Q876" s="210">
        <v>0</v>
      </c>
      <c r="R876" s="210">
        <f>Q876*H876</f>
        <v>0</v>
      </c>
      <c r="S876" s="210">
        <v>0</v>
      </c>
      <c r="T876" s="211">
        <f>S876*H876</f>
        <v>0</v>
      </c>
      <c r="AR876" s="17" t="s">
        <v>260</v>
      </c>
      <c r="AT876" s="17" t="s">
        <v>153</v>
      </c>
      <c r="AU876" s="17" t="s">
        <v>181</v>
      </c>
      <c r="AY876" s="17" t="s">
        <v>151</v>
      </c>
      <c r="BE876" s="212">
        <f>IF(N876="základní",J876,0)</f>
        <v>0</v>
      </c>
      <c r="BF876" s="212">
        <f>IF(N876="snížená",J876,0)</f>
        <v>0</v>
      </c>
      <c r="BG876" s="212">
        <f>IF(N876="zákl. přenesená",J876,0)</f>
        <v>0</v>
      </c>
      <c r="BH876" s="212">
        <f>IF(N876="sníž. přenesená",J876,0)</f>
        <v>0</v>
      </c>
      <c r="BI876" s="212">
        <f>IF(N876="nulová",J876,0)</f>
        <v>0</v>
      </c>
      <c r="BJ876" s="17" t="s">
        <v>22</v>
      </c>
      <c r="BK876" s="212">
        <f>ROUND(I876*H876,2)</f>
        <v>0</v>
      </c>
      <c r="BL876" s="17" t="s">
        <v>260</v>
      </c>
      <c r="BM876" s="17" t="s">
        <v>1148</v>
      </c>
    </row>
    <row r="877" spans="2:63" s="10" customFormat="1" ht="20.85" customHeight="1">
      <c r="B877" s="185"/>
      <c r="C877" s="186"/>
      <c r="D877" s="187" t="s">
        <v>77</v>
      </c>
      <c r="E877" s="199" t="s">
        <v>1149</v>
      </c>
      <c r="F877" s="199" t="s">
        <v>1150</v>
      </c>
      <c r="G877" s="186"/>
      <c r="H877" s="186"/>
      <c r="I877" s="189"/>
      <c r="J877" s="200">
        <f>BK877</f>
        <v>0</v>
      </c>
      <c r="K877" s="186"/>
      <c r="L877" s="191"/>
      <c r="M877" s="192"/>
      <c r="N877" s="193"/>
      <c r="O877" s="193"/>
      <c r="P877" s="194">
        <f>SUM(P878:P882)</f>
        <v>0</v>
      </c>
      <c r="Q877" s="193"/>
      <c r="R877" s="194">
        <f>SUM(R878:R882)</f>
        <v>0.06358</v>
      </c>
      <c r="S877" s="193"/>
      <c r="T877" s="195">
        <f>SUM(T878:T882)</f>
        <v>0</v>
      </c>
      <c r="AR877" s="196" t="s">
        <v>87</v>
      </c>
      <c r="AT877" s="197" t="s">
        <v>77</v>
      </c>
      <c r="AU877" s="197" t="s">
        <v>87</v>
      </c>
      <c r="AY877" s="196" t="s">
        <v>151</v>
      </c>
      <c r="BK877" s="198">
        <f>SUM(BK878:BK882)</f>
        <v>0</v>
      </c>
    </row>
    <row r="878" spans="2:65" s="1" customFormat="1" ht="22.5" customHeight="1">
      <c r="B878" s="38"/>
      <c r="C878" s="201" t="s">
        <v>1151</v>
      </c>
      <c r="D878" s="201" t="s">
        <v>153</v>
      </c>
      <c r="E878" s="202" t="s">
        <v>1152</v>
      </c>
      <c r="F878" s="203" t="s">
        <v>1153</v>
      </c>
      <c r="G878" s="204" t="s">
        <v>339</v>
      </c>
      <c r="H878" s="205">
        <v>5</v>
      </c>
      <c r="I878" s="206"/>
      <c r="J878" s="207">
        <f>ROUND(I878*H878,2)</f>
        <v>0</v>
      </c>
      <c r="K878" s="203" t="s">
        <v>157</v>
      </c>
      <c r="L878" s="43"/>
      <c r="M878" s="208" t="s">
        <v>20</v>
      </c>
      <c r="N878" s="209" t="s">
        <v>49</v>
      </c>
      <c r="O878" s="79"/>
      <c r="P878" s="210">
        <f>O878*H878</f>
        <v>0</v>
      </c>
      <c r="Q878" s="210">
        <v>0.0064</v>
      </c>
      <c r="R878" s="210">
        <f>Q878*H878</f>
        <v>0.032</v>
      </c>
      <c r="S878" s="210">
        <v>0</v>
      </c>
      <c r="T878" s="211">
        <f>S878*H878</f>
        <v>0</v>
      </c>
      <c r="AR878" s="17" t="s">
        <v>260</v>
      </c>
      <c r="AT878" s="17" t="s">
        <v>153</v>
      </c>
      <c r="AU878" s="17" t="s">
        <v>181</v>
      </c>
      <c r="AY878" s="17" t="s">
        <v>151</v>
      </c>
      <c r="BE878" s="212">
        <f>IF(N878="základní",J878,0)</f>
        <v>0</v>
      </c>
      <c r="BF878" s="212">
        <f>IF(N878="snížená",J878,0)</f>
        <v>0</v>
      </c>
      <c r="BG878" s="212">
        <f>IF(N878="zákl. přenesená",J878,0)</f>
        <v>0</v>
      </c>
      <c r="BH878" s="212">
        <f>IF(N878="sníž. přenesená",J878,0)</f>
        <v>0</v>
      </c>
      <c r="BI878" s="212">
        <f>IF(N878="nulová",J878,0)</f>
        <v>0</v>
      </c>
      <c r="BJ878" s="17" t="s">
        <v>22</v>
      </c>
      <c r="BK878" s="212">
        <f>ROUND(I878*H878,2)</f>
        <v>0</v>
      </c>
      <c r="BL878" s="17" t="s">
        <v>260</v>
      </c>
      <c r="BM878" s="17" t="s">
        <v>1154</v>
      </c>
    </row>
    <row r="879" spans="2:65" s="1" customFormat="1" ht="16.5" customHeight="1">
      <c r="B879" s="38"/>
      <c r="C879" s="201" t="s">
        <v>1155</v>
      </c>
      <c r="D879" s="201" t="s">
        <v>153</v>
      </c>
      <c r="E879" s="202" t="s">
        <v>1156</v>
      </c>
      <c r="F879" s="203" t="s">
        <v>1157</v>
      </c>
      <c r="G879" s="204" t="s">
        <v>1158</v>
      </c>
      <c r="H879" s="205">
        <v>1</v>
      </c>
      <c r="I879" s="206"/>
      <c r="J879" s="207">
        <f>ROUND(I879*H879,2)</f>
        <v>0</v>
      </c>
      <c r="K879" s="203" t="s">
        <v>157</v>
      </c>
      <c r="L879" s="43"/>
      <c r="M879" s="208" t="s">
        <v>20</v>
      </c>
      <c r="N879" s="209" t="s">
        <v>49</v>
      </c>
      <c r="O879" s="79"/>
      <c r="P879" s="210">
        <f>O879*H879</f>
        <v>0</v>
      </c>
      <c r="Q879" s="210">
        <v>0.02914</v>
      </c>
      <c r="R879" s="210">
        <f>Q879*H879</f>
        <v>0.02914</v>
      </c>
      <c r="S879" s="210">
        <v>0</v>
      </c>
      <c r="T879" s="211">
        <f>S879*H879</f>
        <v>0</v>
      </c>
      <c r="AR879" s="17" t="s">
        <v>260</v>
      </c>
      <c r="AT879" s="17" t="s">
        <v>153</v>
      </c>
      <c r="AU879" s="17" t="s">
        <v>181</v>
      </c>
      <c r="AY879" s="17" t="s">
        <v>151</v>
      </c>
      <c r="BE879" s="212">
        <f>IF(N879="základní",J879,0)</f>
        <v>0</v>
      </c>
      <c r="BF879" s="212">
        <f>IF(N879="snížená",J879,0)</f>
        <v>0</v>
      </c>
      <c r="BG879" s="212">
        <f>IF(N879="zákl. přenesená",J879,0)</f>
        <v>0</v>
      </c>
      <c r="BH879" s="212">
        <f>IF(N879="sníž. přenesená",J879,0)</f>
        <v>0</v>
      </c>
      <c r="BI879" s="212">
        <f>IF(N879="nulová",J879,0)</f>
        <v>0</v>
      </c>
      <c r="BJ879" s="17" t="s">
        <v>22</v>
      </c>
      <c r="BK879" s="212">
        <f>ROUND(I879*H879,2)</f>
        <v>0</v>
      </c>
      <c r="BL879" s="17" t="s">
        <v>260</v>
      </c>
      <c r="BM879" s="17" t="s">
        <v>1159</v>
      </c>
    </row>
    <row r="880" spans="2:65" s="1" customFormat="1" ht="16.5" customHeight="1">
      <c r="B880" s="38"/>
      <c r="C880" s="201" t="s">
        <v>1160</v>
      </c>
      <c r="D880" s="201" t="s">
        <v>153</v>
      </c>
      <c r="E880" s="202" t="s">
        <v>1161</v>
      </c>
      <c r="F880" s="203" t="s">
        <v>1162</v>
      </c>
      <c r="G880" s="204" t="s">
        <v>345</v>
      </c>
      <c r="H880" s="205">
        <v>1</v>
      </c>
      <c r="I880" s="206"/>
      <c r="J880" s="207">
        <f>ROUND(I880*H880,2)</f>
        <v>0</v>
      </c>
      <c r="K880" s="203" t="s">
        <v>157</v>
      </c>
      <c r="L880" s="43"/>
      <c r="M880" s="208" t="s">
        <v>20</v>
      </c>
      <c r="N880" s="209" t="s">
        <v>49</v>
      </c>
      <c r="O880" s="79"/>
      <c r="P880" s="210">
        <f>O880*H880</f>
        <v>0</v>
      </c>
      <c r="Q880" s="210">
        <v>0.00168</v>
      </c>
      <c r="R880" s="210">
        <f>Q880*H880</f>
        <v>0.00168</v>
      </c>
      <c r="S880" s="210">
        <v>0</v>
      </c>
      <c r="T880" s="211">
        <f>S880*H880</f>
        <v>0</v>
      </c>
      <c r="AR880" s="17" t="s">
        <v>260</v>
      </c>
      <c r="AT880" s="17" t="s">
        <v>153</v>
      </c>
      <c r="AU880" s="17" t="s">
        <v>181</v>
      </c>
      <c r="AY880" s="17" t="s">
        <v>151</v>
      </c>
      <c r="BE880" s="212">
        <f>IF(N880="základní",J880,0)</f>
        <v>0</v>
      </c>
      <c r="BF880" s="212">
        <f>IF(N880="snížená",J880,0)</f>
        <v>0</v>
      </c>
      <c r="BG880" s="212">
        <f>IF(N880="zákl. přenesená",J880,0)</f>
        <v>0</v>
      </c>
      <c r="BH880" s="212">
        <f>IF(N880="sníž. přenesená",J880,0)</f>
        <v>0</v>
      </c>
      <c r="BI880" s="212">
        <f>IF(N880="nulová",J880,0)</f>
        <v>0</v>
      </c>
      <c r="BJ880" s="17" t="s">
        <v>22</v>
      </c>
      <c r="BK880" s="212">
        <f>ROUND(I880*H880,2)</f>
        <v>0</v>
      </c>
      <c r="BL880" s="17" t="s">
        <v>260</v>
      </c>
      <c r="BM880" s="17" t="s">
        <v>1163</v>
      </c>
    </row>
    <row r="881" spans="2:65" s="1" customFormat="1" ht="16.5" customHeight="1">
      <c r="B881" s="38"/>
      <c r="C881" s="201" t="s">
        <v>1164</v>
      </c>
      <c r="D881" s="201" t="s">
        <v>153</v>
      </c>
      <c r="E881" s="202" t="s">
        <v>1165</v>
      </c>
      <c r="F881" s="203" t="s">
        <v>1166</v>
      </c>
      <c r="G881" s="204" t="s">
        <v>345</v>
      </c>
      <c r="H881" s="205">
        <v>1</v>
      </c>
      <c r="I881" s="206"/>
      <c r="J881" s="207">
        <f>ROUND(I881*H881,2)</f>
        <v>0</v>
      </c>
      <c r="K881" s="203" t="s">
        <v>157</v>
      </c>
      <c r="L881" s="43"/>
      <c r="M881" s="208" t="s">
        <v>20</v>
      </c>
      <c r="N881" s="209" t="s">
        <v>49</v>
      </c>
      <c r="O881" s="79"/>
      <c r="P881" s="210">
        <f>O881*H881</f>
        <v>0</v>
      </c>
      <c r="Q881" s="210">
        <v>0.00076</v>
      </c>
      <c r="R881" s="210">
        <f>Q881*H881</f>
        <v>0.00076</v>
      </c>
      <c r="S881" s="210">
        <v>0</v>
      </c>
      <c r="T881" s="211">
        <f>S881*H881</f>
        <v>0</v>
      </c>
      <c r="AR881" s="17" t="s">
        <v>260</v>
      </c>
      <c r="AT881" s="17" t="s">
        <v>153</v>
      </c>
      <c r="AU881" s="17" t="s">
        <v>181</v>
      </c>
      <c r="AY881" s="17" t="s">
        <v>151</v>
      </c>
      <c r="BE881" s="212">
        <f>IF(N881="základní",J881,0)</f>
        <v>0</v>
      </c>
      <c r="BF881" s="212">
        <f>IF(N881="snížená",J881,0)</f>
        <v>0</v>
      </c>
      <c r="BG881" s="212">
        <f>IF(N881="zákl. přenesená",J881,0)</f>
        <v>0</v>
      </c>
      <c r="BH881" s="212">
        <f>IF(N881="sníž. přenesená",J881,0)</f>
        <v>0</v>
      </c>
      <c r="BI881" s="212">
        <f>IF(N881="nulová",J881,0)</f>
        <v>0</v>
      </c>
      <c r="BJ881" s="17" t="s">
        <v>22</v>
      </c>
      <c r="BK881" s="212">
        <f>ROUND(I881*H881,2)</f>
        <v>0</v>
      </c>
      <c r="BL881" s="17" t="s">
        <v>260</v>
      </c>
      <c r="BM881" s="17" t="s">
        <v>1167</v>
      </c>
    </row>
    <row r="882" spans="2:65" s="1" customFormat="1" ht="16.5" customHeight="1">
      <c r="B882" s="38"/>
      <c r="C882" s="201" t="s">
        <v>1168</v>
      </c>
      <c r="D882" s="201" t="s">
        <v>153</v>
      </c>
      <c r="E882" s="202" t="s">
        <v>1169</v>
      </c>
      <c r="F882" s="203" t="s">
        <v>1085</v>
      </c>
      <c r="G882" s="204" t="s">
        <v>910</v>
      </c>
      <c r="H882" s="267"/>
      <c r="I882" s="206"/>
      <c r="J882" s="207">
        <f>ROUND(I882*H882,2)</f>
        <v>0</v>
      </c>
      <c r="K882" s="203" t="s">
        <v>20</v>
      </c>
      <c r="L882" s="43"/>
      <c r="M882" s="208" t="s">
        <v>20</v>
      </c>
      <c r="N882" s="209" t="s">
        <v>49</v>
      </c>
      <c r="O882" s="79"/>
      <c r="P882" s="210">
        <f>O882*H882</f>
        <v>0</v>
      </c>
      <c r="Q882" s="210">
        <v>0</v>
      </c>
      <c r="R882" s="210">
        <f>Q882*H882</f>
        <v>0</v>
      </c>
      <c r="S882" s="210">
        <v>0</v>
      </c>
      <c r="T882" s="211">
        <f>S882*H882</f>
        <v>0</v>
      </c>
      <c r="AR882" s="17" t="s">
        <v>260</v>
      </c>
      <c r="AT882" s="17" t="s">
        <v>153</v>
      </c>
      <c r="AU882" s="17" t="s">
        <v>181</v>
      </c>
      <c r="AY882" s="17" t="s">
        <v>151</v>
      </c>
      <c r="BE882" s="212">
        <f>IF(N882="základní",J882,0)</f>
        <v>0</v>
      </c>
      <c r="BF882" s="212">
        <f>IF(N882="snížená",J882,0)</f>
        <v>0</v>
      </c>
      <c r="BG882" s="212">
        <f>IF(N882="zákl. přenesená",J882,0)</f>
        <v>0</v>
      </c>
      <c r="BH882" s="212">
        <f>IF(N882="sníž. přenesená",J882,0)</f>
        <v>0</v>
      </c>
      <c r="BI882" s="212">
        <f>IF(N882="nulová",J882,0)</f>
        <v>0</v>
      </c>
      <c r="BJ882" s="17" t="s">
        <v>22</v>
      </c>
      <c r="BK882" s="212">
        <f>ROUND(I882*H882,2)</f>
        <v>0</v>
      </c>
      <c r="BL882" s="17" t="s">
        <v>260</v>
      </c>
      <c r="BM882" s="17" t="s">
        <v>1170</v>
      </c>
    </row>
    <row r="883" spans="2:63" s="10" customFormat="1" ht="22.8" customHeight="1">
      <c r="B883" s="185"/>
      <c r="C883" s="186"/>
      <c r="D883" s="187" t="s">
        <v>77</v>
      </c>
      <c r="E883" s="199" t="s">
        <v>1171</v>
      </c>
      <c r="F883" s="199" t="s">
        <v>1172</v>
      </c>
      <c r="G883" s="186"/>
      <c r="H883" s="186"/>
      <c r="I883" s="189"/>
      <c r="J883" s="200">
        <f>BK883</f>
        <v>0</v>
      </c>
      <c r="K883" s="186"/>
      <c r="L883" s="191"/>
      <c r="M883" s="192"/>
      <c r="N883" s="193"/>
      <c r="O883" s="193"/>
      <c r="P883" s="194">
        <f>SUM(P884:P889)</f>
        <v>0</v>
      </c>
      <c r="Q883" s="193"/>
      <c r="R883" s="194">
        <f>SUM(R884:R889)</f>
        <v>0.00858</v>
      </c>
      <c r="S883" s="193"/>
      <c r="T883" s="195">
        <f>SUM(T884:T889)</f>
        <v>0.036</v>
      </c>
      <c r="AR883" s="196" t="s">
        <v>87</v>
      </c>
      <c r="AT883" s="197" t="s">
        <v>77</v>
      </c>
      <c r="AU883" s="197" t="s">
        <v>22</v>
      </c>
      <c r="AY883" s="196" t="s">
        <v>151</v>
      </c>
      <c r="BK883" s="198">
        <f>SUM(BK884:BK889)</f>
        <v>0</v>
      </c>
    </row>
    <row r="884" spans="2:65" s="1" customFormat="1" ht="16.5" customHeight="1">
      <c r="B884" s="38"/>
      <c r="C884" s="201" t="s">
        <v>1173</v>
      </c>
      <c r="D884" s="201" t="s">
        <v>153</v>
      </c>
      <c r="E884" s="202" t="s">
        <v>1174</v>
      </c>
      <c r="F884" s="203" t="s">
        <v>1175</v>
      </c>
      <c r="G884" s="204" t="s">
        <v>1158</v>
      </c>
      <c r="H884" s="205">
        <v>1</v>
      </c>
      <c r="I884" s="206"/>
      <c r="J884" s="207">
        <f>ROUND(I884*H884,2)</f>
        <v>0</v>
      </c>
      <c r="K884" s="203" t="s">
        <v>157</v>
      </c>
      <c r="L884" s="43"/>
      <c r="M884" s="208" t="s">
        <v>20</v>
      </c>
      <c r="N884" s="209" t="s">
        <v>49</v>
      </c>
      <c r="O884" s="79"/>
      <c r="P884" s="210">
        <f>O884*H884</f>
        <v>0</v>
      </c>
      <c r="Q884" s="210">
        <v>0</v>
      </c>
      <c r="R884" s="210">
        <f>Q884*H884</f>
        <v>0</v>
      </c>
      <c r="S884" s="210">
        <v>0.0319</v>
      </c>
      <c r="T884" s="211">
        <f>S884*H884</f>
        <v>0.0319</v>
      </c>
      <c r="AR884" s="17" t="s">
        <v>260</v>
      </c>
      <c r="AT884" s="17" t="s">
        <v>153</v>
      </c>
      <c r="AU884" s="17" t="s">
        <v>87</v>
      </c>
      <c r="AY884" s="17" t="s">
        <v>151</v>
      </c>
      <c r="BE884" s="212">
        <f>IF(N884="základní",J884,0)</f>
        <v>0</v>
      </c>
      <c r="BF884" s="212">
        <f>IF(N884="snížená",J884,0)</f>
        <v>0</v>
      </c>
      <c r="BG884" s="212">
        <f>IF(N884="zákl. přenesená",J884,0)</f>
        <v>0</v>
      </c>
      <c r="BH884" s="212">
        <f>IF(N884="sníž. přenesená",J884,0)</f>
        <v>0</v>
      </c>
      <c r="BI884" s="212">
        <f>IF(N884="nulová",J884,0)</f>
        <v>0</v>
      </c>
      <c r="BJ884" s="17" t="s">
        <v>22</v>
      </c>
      <c r="BK884" s="212">
        <f>ROUND(I884*H884,2)</f>
        <v>0</v>
      </c>
      <c r="BL884" s="17" t="s">
        <v>260</v>
      </c>
      <c r="BM884" s="17" t="s">
        <v>1176</v>
      </c>
    </row>
    <row r="885" spans="2:65" s="1" customFormat="1" ht="16.5" customHeight="1">
      <c r="B885" s="38"/>
      <c r="C885" s="201" t="s">
        <v>1177</v>
      </c>
      <c r="D885" s="201" t="s">
        <v>153</v>
      </c>
      <c r="E885" s="202" t="s">
        <v>1178</v>
      </c>
      <c r="F885" s="203" t="s">
        <v>1179</v>
      </c>
      <c r="G885" s="204" t="s">
        <v>345</v>
      </c>
      <c r="H885" s="205">
        <v>1</v>
      </c>
      <c r="I885" s="206"/>
      <c r="J885" s="207">
        <f>ROUND(I885*H885,2)</f>
        <v>0</v>
      </c>
      <c r="K885" s="203" t="s">
        <v>157</v>
      </c>
      <c r="L885" s="43"/>
      <c r="M885" s="208" t="s">
        <v>20</v>
      </c>
      <c r="N885" s="209" t="s">
        <v>49</v>
      </c>
      <c r="O885" s="79"/>
      <c r="P885" s="210">
        <f>O885*H885</f>
        <v>0</v>
      </c>
      <c r="Q885" s="210">
        <v>0.00028</v>
      </c>
      <c r="R885" s="210">
        <f>Q885*H885</f>
        <v>0.00028</v>
      </c>
      <c r="S885" s="210">
        <v>0.0041</v>
      </c>
      <c r="T885" s="211">
        <f>S885*H885</f>
        <v>0.0041</v>
      </c>
      <c r="AR885" s="17" t="s">
        <v>260</v>
      </c>
      <c r="AT885" s="17" t="s">
        <v>153</v>
      </c>
      <c r="AU885" s="17" t="s">
        <v>87</v>
      </c>
      <c r="AY885" s="17" t="s">
        <v>151</v>
      </c>
      <c r="BE885" s="212">
        <f>IF(N885="základní",J885,0)</f>
        <v>0</v>
      </c>
      <c r="BF885" s="212">
        <f>IF(N885="snížená",J885,0)</f>
        <v>0</v>
      </c>
      <c r="BG885" s="212">
        <f>IF(N885="zákl. přenesená",J885,0)</f>
        <v>0</v>
      </c>
      <c r="BH885" s="212">
        <f>IF(N885="sníž. přenesená",J885,0)</f>
        <v>0</v>
      </c>
      <c r="BI885" s="212">
        <f>IF(N885="nulová",J885,0)</f>
        <v>0</v>
      </c>
      <c r="BJ885" s="17" t="s">
        <v>22</v>
      </c>
      <c r="BK885" s="212">
        <f>ROUND(I885*H885,2)</f>
        <v>0</v>
      </c>
      <c r="BL885" s="17" t="s">
        <v>260</v>
      </c>
      <c r="BM885" s="17" t="s">
        <v>1180</v>
      </c>
    </row>
    <row r="886" spans="2:65" s="1" customFormat="1" ht="16.5" customHeight="1">
      <c r="B886" s="38"/>
      <c r="C886" s="201" t="s">
        <v>1181</v>
      </c>
      <c r="D886" s="201" t="s">
        <v>153</v>
      </c>
      <c r="E886" s="202" t="s">
        <v>1182</v>
      </c>
      <c r="F886" s="203" t="s">
        <v>1183</v>
      </c>
      <c r="G886" s="204" t="s">
        <v>1158</v>
      </c>
      <c r="H886" s="205">
        <v>1</v>
      </c>
      <c r="I886" s="206"/>
      <c r="J886" s="207">
        <f>ROUND(I886*H886,2)</f>
        <v>0</v>
      </c>
      <c r="K886" s="203" t="s">
        <v>157</v>
      </c>
      <c r="L886" s="43"/>
      <c r="M886" s="208" t="s">
        <v>20</v>
      </c>
      <c r="N886" s="209" t="s">
        <v>49</v>
      </c>
      <c r="O886" s="79"/>
      <c r="P886" s="210">
        <f>O886*H886</f>
        <v>0</v>
      </c>
      <c r="Q886" s="210">
        <v>0.00328</v>
      </c>
      <c r="R886" s="210">
        <f>Q886*H886</f>
        <v>0.00328</v>
      </c>
      <c r="S886" s="210">
        <v>0</v>
      </c>
      <c r="T886" s="211">
        <f>S886*H886</f>
        <v>0</v>
      </c>
      <c r="AR886" s="17" t="s">
        <v>260</v>
      </c>
      <c r="AT886" s="17" t="s">
        <v>153</v>
      </c>
      <c r="AU886" s="17" t="s">
        <v>87</v>
      </c>
      <c r="AY886" s="17" t="s">
        <v>151</v>
      </c>
      <c r="BE886" s="212">
        <f>IF(N886="základní",J886,0)</f>
        <v>0</v>
      </c>
      <c r="BF886" s="212">
        <f>IF(N886="snížená",J886,0)</f>
        <v>0</v>
      </c>
      <c r="BG886" s="212">
        <f>IF(N886="zákl. přenesená",J886,0)</f>
        <v>0</v>
      </c>
      <c r="BH886" s="212">
        <f>IF(N886="sníž. přenesená",J886,0)</f>
        <v>0</v>
      </c>
      <c r="BI886" s="212">
        <f>IF(N886="nulová",J886,0)</f>
        <v>0</v>
      </c>
      <c r="BJ886" s="17" t="s">
        <v>22</v>
      </c>
      <c r="BK886" s="212">
        <f>ROUND(I886*H886,2)</f>
        <v>0</v>
      </c>
      <c r="BL886" s="17" t="s">
        <v>260</v>
      </c>
      <c r="BM886" s="17" t="s">
        <v>1184</v>
      </c>
    </row>
    <row r="887" spans="2:65" s="1" customFormat="1" ht="16.5" customHeight="1">
      <c r="B887" s="38"/>
      <c r="C887" s="201" t="s">
        <v>1185</v>
      </c>
      <c r="D887" s="201" t="s">
        <v>153</v>
      </c>
      <c r="E887" s="202" t="s">
        <v>1186</v>
      </c>
      <c r="F887" s="203" t="s">
        <v>1187</v>
      </c>
      <c r="G887" s="204" t="s">
        <v>345</v>
      </c>
      <c r="H887" s="205">
        <v>1</v>
      </c>
      <c r="I887" s="206"/>
      <c r="J887" s="207">
        <f>ROUND(I887*H887,2)</f>
        <v>0</v>
      </c>
      <c r="K887" s="203" t="s">
        <v>157</v>
      </c>
      <c r="L887" s="43"/>
      <c r="M887" s="208" t="s">
        <v>20</v>
      </c>
      <c r="N887" s="209" t="s">
        <v>49</v>
      </c>
      <c r="O887" s="79"/>
      <c r="P887" s="210">
        <f>O887*H887</f>
        <v>0</v>
      </c>
      <c r="Q887" s="210">
        <v>0.00082</v>
      </c>
      <c r="R887" s="210">
        <f>Q887*H887</f>
        <v>0.00082</v>
      </c>
      <c r="S887" s="210">
        <v>0</v>
      </c>
      <c r="T887" s="211">
        <f>S887*H887</f>
        <v>0</v>
      </c>
      <c r="AR887" s="17" t="s">
        <v>260</v>
      </c>
      <c r="AT887" s="17" t="s">
        <v>153</v>
      </c>
      <c r="AU887" s="17" t="s">
        <v>87</v>
      </c>
      <c r="AY887" s="17" t="s">
        <v>151</v>
      </c>
      <c r="BE887" s="212">
        <f>IF(N887="základní",J887,0)</f>
        <v>0</v>
      </c>
      <c r="BF887" s="212">
        <f>IF(N887="snížená",J887,0)</f>
        <v>0</v>
      </c>
      <c r="BG887" s="212">
        <f>IF(N887="zákl. přenesená",J887,0)</f>
        <v>0</v>
      </c>
      <c r="BH887" s="212">
        <f>IF(N887="sníž. přenesená",J887,0)</f>
        <v>0</v>
      </c>
      <c r="BI887" s="212">
        <f>IF(N887="nulová",J887,0)</f>
        <v>0</v>
      </c>
      <c r="BJ887" s="17" t="s">
        <v>22</v>
      </c>
      <c r="BK887" s="212">
        <f>ROUND(I887*H887,2)</f>
        <v>0</v>
      </c>
      <c r="BL887" s="17" t="s">
        <v>260</v>
      </c>
      <c r="BM887" s="17" t="s">
        <v>1188</v>
      </c>
    </row>
    <row r="888" spans="2:65" s="1" customFormat="1" ht="16.5" customHeight="1">
      <c r="B888" s="38"/>
      <c r="C888" s="257" t="s">
        <v>1189</v>
      </c>
      <c r="D888" s="257" t="s">
        <v>235</v>
      </c>
      <c r="E888" s="258" t="s">
        <v>1190</v>
      </c>
      <c r="F888" s="259" t="s">
        <v>1191</v>
      </c>
      <c r="G888" s="260" t="s">
        <v>345</v>
      </c>
      <c r="H888" s="261">
        <v>1</v>
      </c>
      <c r="I888" s="262"/>
      <c r="J888" s="263">
        <f>ROUND(I888*H888,2)</f>
        <v>0</v>
      </c>
      <c r="K888" s="259" t="s">
        <v>157</v>
      </c>
      <c r="L888" s="264"/>
      <c r="M888" s="265" t="s">
        <v>20</v>
      </c>
      <c r="N888" s="266" t="s">
        <v>49</v>
      </c>
      <c r="O888" s="79"/>
      <c r="P888" s="210">
        <f>O888*H888</f>
        <v>0</v>
      </c>
      <c r="Q888" s="210">
        <v>0.0042</v>
      </c>
      <c r="R888" s="210">
        <f>Q888*H888</f>
        <v>0.0042</v>
      </c>
      <c r="S888" s="210">
        <v>0</v>
      </c>
      <c r="T888" s="211">
        <f>S888*H888</f>
        <v>0</v>
      </c>
      <c r="AR888" s="17" t="s">
        <v>379</v>
      </c>
      <c r="AT888" s="17" t="s">
        <v>235</v>
      </c>
      <c r="AU888" s="17" t="s">
        <v>87</v>
      </c>
      <c r="AY888" s="17" t="s">
        <v>151</v>
      </c>
      <c r="BE888" s="212">
        <f>IF(N888="základní",J888,0)</f>
        <v>0</v>
      </c>
      <c r="BF888" s="212">
        <f>IF(N888="snížená",J888,0)</f>
        <v>0</v>
      </c>
      <c r="BG888" s="212">
        <f>IF(N888="zákl. přenesená",J888,0)</f>
        <v>0</v>
      </c>
      <c r="BH888" s="212">
        <f>IF(N888="sníž. přenesená",J888,0)</f>
        <v>0</v>
      </c>
      <c r="BI888" s="212">
        <f>IF(N888="nulová",J888,0)</f>
        <v>0</v>
      </c>
      <c r="BJ888" s="17" t="s">
        <v>22</v>
      </c>
      <c r="BK888" s="212">
        <f>ROUND(I888*H888,2)</f>
        <v>0</v>
      </c>
      <c r="BL888" s="17" t="s">
        <v>260</v>
      </c>
      <c r="BM888" s="17" t="s">
        <v>1192</v>
      </c>
    </row>
    <row r="889" spans="2:65" s="1" customFormat="1" ht="22.5" customHeight="1">
      <c r="B889" s="38"/>
      <c r="C889" s="201" t="s">
        <v>1193</v>
      </c>
      <c r="D889" s="201" t="s">
        <v>153</v>
      </c>
      <c r="E889" s="202" t="s">
        <v>1194</v>
      </c>
      <c r="F889" s="203" t="s">
        <v>1195</v>
      </c>
      <c r="G889" s="204" t="s">
        <v>910</v>
      </c>
      <c r="H889" s="267"/>
      <c r="I889" s="206"/>
      <c r="J889" s="207">
        <f>ROUND(I889*H889,2)</f>
        <v>0</v>
      </c>
      <c r="K889" s="203" t="s">
        <v>157</v>
      </c>
      <c r="L889" s="43"/>
      <c r="M889" s="208" t="s">
        <v>20</v>
      </c>
      <c r="N889" s="209" t="s">
        <v>49</v>
      </c>
      <c r="O889" s="79"/>
      <c r="P889" s="210">
        <f>O889*H889</f>
        <v>0</v>
      </c>
      <c r="Q889" s="210">
        <v>0</v>
      </c>
      <c r="R889" s="210">
        <f>Q889*H889</f>
        <v>0</v>
      </c>
      <c r="S889" s="210">
        <v>0</v>
      </c>
      <c r="T889" s="211">
        <f>S889*H889</f>
        <v>0</v>
      </c>
      <c r="AR889" s="17" t="s">
        <v>260</v>
      </c>
      <c r="AT889" s="17" t="s">
        <v>153</v>
      </c>
      <c r="AU889" s="17" t="s">
        <v>87</v>
      </c>
      <c r="AY889" s="17" t="s">
        <v>151</v>
      </c>
      <c r="BE889" s="212">
        <f>IF(N889="základní",J889,0)</f>
        <v>0</v>
      </c>
      <c r="BF889" s="212">
        <f>IF(N889="snížená",J889,0)</f>
        <v>0</v>
      </c>
      <c r="BG889" s="212">
        <f>IF(N889="zákl. přenesená",J889,0)</f>
        <v>0</v>
      </c>
      <c r="BH889" s="212">
        <f>IF(N889="sníž. přenesená",J889,0)</f>
        <v>0</v>
      </c>
      <c r="BI889" s="212">
        <f>IF(N889="nulová",J889,0)</f>
        <v>0</v>
      </c>
      <c r="BJ889" s="17" t="s">
        <v>22</v>
      </c>
      <c r="BK889" s="212">
        <f>ROUND(I889*H889,2)</f>
        <v>0</v>
      </c>
      <c r="BL889" s="17" t="s">
        <v>260</v>
      </c>
      <c r="BM889" s="17" t="s">
        <v>1196</v>
      </c>
    </row>
    <row r="890" spans="2:63" s="10" customFormat="1" ht="22.8" customHeight="1">
      <c r="B890" s="185"/>
      <c r="C890" s="186"/>
      <c r="D890" s="187" t="s">
        <v>77</v>
      </c>
      <c r="E890" s="199" t="s">
        <v>1197</v>
      </c>
      <c r="F890" s="199" t="s">
        <v>1198</v>
      </c>
      <c r="G890" s="186"/>
      <c r="H890" s="186"/>
      <c r="I890" s="189"/>
      <c r="J890" s="200">
        <f>BK890</f>
        <v>0</v>
      </c>
      <c r="K890" s="186"/>
      <c r="L890" s="191"/>
      <c r="M890" s="192"/>
      <c r="N890" s="193"/>
      <c r="O890" s="193"/>
      <c r="P890" s="194">
        <f>SUM(P891:P926)</f>
        <v>0</v>
      </c>
      <c r="Q890" s="193"/>
      <c r="R890" s="194">
        <f>SUM(R891:R926)</f>
        <v>0.2974600000000001</v>
      </c>
      <c r="S890" s="193"/>
      <c r="T890" s="195">
        <f>SUM(T891:T926)</f>
        <v>0.11141999999999999</v>
      </c>
      <c r="AR890" s="196" t="s">
        <v>87</v>
      </c>
      <c r="AT890" s="197" t="s">
        <v>77</v>
      </c>
      <c r="AU890" s="197" t="s">
        <v>22</v>
      </c>
      <c r="AY890" s="196" t="s">
        <v>151</v>
      </c>
      <c r="BK890" s="198">
        <f>SUM(BK891:BK926)</f>
        <v>0</v>
      </c>
    </row>
    <row r="891" spans="2:65" s="1" customFormat="1" ht="16.5" customHeight="1">
      <c r="B891" s="38"/>
      <c r="C891" s="201" t="s">
        <v>1199</v>
      </c>
      <c r="D891" s="201" t="s">
        <v>153</v>
      </c>
      <c r="E891" s="202" t="s">
        <v>1200</v>
      </c>
      <c r="F891" s="203" t="s">
        <v>1201</v>
      </c>
      <c r="G891" s="204" t="s">
        <v>1158</v>
      </c>
      <c r="H891" s="205">
        <v>2</v>
      </c>
      <c r="I891" s="206"/>
      <c r="J891" s="207">
        <f>ROUND(I891*H891,2)</f>
        <v>0</v>
      </c>
      <c r="K891" s="203" t="s">
        <v>157</v>
      </c>
      <c r="L891" s="43"/>
      <c r="M891" s="208" t="s">
        <v>20</v>
      </c>
      <c r="N891" s="209" t="s">
        <v>49</v>
      </c>
      <c r="O891" s="79"/>
      <c r="P891" s="210">
        <f>O891*H891</f>
        <v>0</v>
      </c>
      <c r="Q891" s="210">
        <v>0</v>
      </c>
      <c r="R891" s="210">
        <f>Q891*H891</f>
        <v>0</v>
      </c>
      <c r="S891" s="210">
        <v>0.0342</v>
      </c>
      <c r="T891" s="211">
        <f>S891*H891</f>
        <v>0.0684</v>
      </c>
      <c r="AR891" s="17" t="s">
        <v>260</v>
      </c>
      <c r="AT891" s="17" t="s">
        <v>153</v>
      </c>
      <c r="AU891" s="17" t="s">
        <v>87</v>
      </c>
      <c r="AY891" s="17" t="s">
        <v>151</v>
      </c>
      <c r="BE891" s="212">
        <f>IF(N891="základní",J891,0)</f>
        <v>0</v>
      </c>
      <c r="BF891" s="212">
        <f>IF(N891="snížená",J891,0)</f>
        <v>0</v>
      </c>
      <c r="BG891" s="212">
        <f>IF(N891="zákl. přenesená",J891,0)</f>
        <v>0</v>
      </c>
      <c r="BH891" s="212">
        <f>IF(N891="sníž. přenesená",J891,0)</f>
        <v>0</v>
      </c>
      <c r="BI891" s="212">
        <f>IF(N891="nulová",J891,0)</f>
        <v>0</v>
      </c>
      <c r="BJ891" s="17" t="s">
        <v>22</v>
      </c>
      <c r="BK891" s="212">
        <f>ROUND(I891*H891,2)</f>
        <v>0</v>
      </c>
      <c r="BL891" s="17" t="s">
        <v>260</v>
      </c>
      <c r="BM891" s="17" t="s">
        <v>1202</v>
      </c>
    </row>
    <row r="892" spans="2:65" s="1" customFormat="1" ht="16.5" customHeight="1">
      <c r="B892" s="38"/>
      <c r="C892" s="201" t="s">
        <v>1203</v>
      </c>
      <c r="D892" s="201" t="s">
        <v>153</v>
      </c>
      <c r="E892" s="202" t="s">
        <v>1204</v>
      </c>
      <c r="F892" s="203" t="s">
        <v>1205</v>
      </c>
      <c r="G892" s="204" t="s">
        <v>1158</v>
      </c>
      <c r="H892" s="205">
        <v>2</v>
      </c>
      <c r="I892" s="206"/>
      <c r="J892" s="207">
        <f>ROUND(I892*H892,2)</f>
        <v>0</v>
      </c>
      <c r="K892" s="203" t="s">
        <v>157</v>
      </c>
      <c r="L892" s="43"/>
      <c r="M892" s="208" t="s">
        <v>20</v>
      </c>
      <c r="N892" s="209" t="s">
        <v>49</v>
      </c>
      <c r="O892" s="79"/>
      <c r="P892" s="210">
        <f>O892*H892</f>
        <v>0</v>
      </c>
      <c r="Q892" s="210">
        <v>0</v>
      </c>
      <c r="R892" s="210">
        <f>Q892*H892</f>
        <v>0</v>
      </c>
      <c r="S892" s="210">
        <v>0.01946</v>
      </c>
      <c r="T892" s="211">
        <f>S892*H892</f>
        <v>0.03892</v>
      </c>
      <c r="AR892" s="17" t="s">
        <v>260</v>
      </c>
      <c r="AT892" s="17" t="s">
        <v>153</v>
      </c>
      <c r="AU892" s="17" t="s">
        <v>87</v>
      </c>
      <c r="AY892" s="17" t="s">
        <v>151</v>
      </c>
      <c r="BE892" s="212">
        <f>IF(N892="základní",J892,0)</f>
        <v>0</v>
      </c>
      <c r="BF892" s="212">
        <f>IF(N892="snížená",J892,0)</f>
        <v>0</v>
      </c>
      <c r="BG892" s="212">
        <f>IF(N892="zákl. přenesená",J892,0)</f>
        <v>0</v>
      </c>
      <c r="BH892" s="212">
        <f>IF(N892="sníž. přenesená",J892,0)</f>
        <v>0</v>
      </c>
      <c r="BI892" s="212">
        <f>IF(N892="nulová",J892,0)</f>
        <v>0</v>
      </c>
      <c r="BJ892" s="17" t="s">
        <v>22</v>
      </c>
      <c r="BK892" s="212">
        <f>ROUND(I892*H892,2)</f>
        <v>0</v>
      </c>
      <c r="BL892" s="17" t="s">
        <v>260</v>
      </c>
      <c r="BM892" s="17" t="s">
        <v>1206</v>
      </c>
    </row>
    <row r="893" spans="2:51" s="11" customFormat="1" ht="12">
      <c r="B893" s="213"/>
      <c r="C893" s="214"/>
      <c r="D893" s="215" t="s">
        <v>160</v>
      </c>
      <c r="E893" s="216" t="s">
        <v>20</v>
      </c>
      <c r="F893" s="217" t="s">
        <v>485</v>
      </c>
      <c r="G893" s="214"/>
      <c r="H893" s="216" t="s">
        <v>20</v>
      </c>
      <c r="I893" s="218"/>
      <c r="J893" s="214"/>
      <c r="K893" s="214"/>
      <c r="L893" s="219"/>
      <c r="M893" s="220"/>
      <c r="N893" s="221"/>
      <c r="O893" s="221"/>
      <c r="P893" s="221"/>
      <c r="Q893" s="221"/>
      <c r="R893" s="221"/>
      <c r="S893" s="221"/>
      <c r="T893" s="222"/>
      <c r="AT893" s="223" t="s">
        <v>160</v>
      </c>
      <c r="AU893" s="223" t="s">
        <v>87</v>
      </c>
      <c r="AV893" s="11" t="s">
        <v>22</v>
      </c>
      <c r="AW893" s="11" t="s">
        <v>35</v>
      </c>
      <c r="AX893" s="11" t="s">
        <v>78</v>
      </c>
      <c r="AY893" s="223" t="s">
        <v>151</v>
      </c>
    </row>
    <row r="894" spans="2:51" s="12" customFormat="1" ht="12">
      <c r="B894" s="224"/>
      <c r="C894" s="225"/>
      <c r="D894" s="215" t="s">
        <v>160</v>
      </c>
      <c r="E894" s="226" t="s">
        <v>20</v>
      </c>
      <c r="F894" s="227" t="s">
        <v>87</v>
      </c>
      <c r="G894" s="225"/>
      <c r="H894" s="228">
        <v>2</v>
      </c>
      <c r="I894" s="229"/>
      <c r="J894" s="225"/>
      <c r="K894" s="225"/>
      <c r="L894" s="230"/>
      <c r="M894" s="231"/>
      <c r="N894" s="232"/>
      <c r="O894" s="232"/>
      <c r="P894" s="232"/>
      <c r="Q894" s="232"/>
      <c r="R894" s="232"/>
      <c r="S894" s="232"/>
      <c r="T894" s="233"/>
      <c r="AT894" s="234" t="s">
        <v>160</v>
      </c>
      <c r="AU894" s="234" t="s">
        <v>87</v>
      </c>
      <c r="AV894" s="12" t="s">
        <v>87</v>
      </c>
      <c r="AW894" s="12" t="s">
        <v>35</v>
      </c>
      <c r="AX894" s="12" t="s">
        <v>22</v>
      </c>
      <c r="AY894" s="234" t="s">
        <v>151</v>
      </c>
    </row>
    <row r="895" spans="2:65" s="1" customFormat="1" ht="16.5" customHeight="1">
      <c r="B895" s="38"/>
      <c r="C895" s="201" t="s">
        <v>1207</v>
      </c>
      <c r="D895" s="201" t="s">
        <v>153</v>
      </c>
      <c r="E895" s="202" t="s">
        <v>1208</v>
      </c>
      <c r="F895" s="203" t="s">
        <v>1209</v>
      </c>
      <c r="G895" s="204" t="s">
        <v>345</v>
      </c>
      <c r="H895" s="205">
        <v>2</v>
      </c>
      <c r="I895" s="206"/>
      <c r="J895" s="207">
        <f>ROUND(I895*H895,2)</f>
        <v>0</v>
      </c>
      <c r="K895" s="203" t="s">
        <v>157</v>
      </c>
      <c r="L895" s="43"/>
      <c r="M895" s="208" t="s">
        <v>20</v>
      </c>
      <c r="N895" s="209" t="s">
        <v>49</v>
      </c>
      <c r="O895" s="79"/>
      <c r="P895" s="210">
        <f>O895*H895</f>
        <v>0</v>
      </c>
      <c r="Q895" s="210">
        <v>0</v>
      </c>
      <c r="R895" s="210">
        <f>Q895*H895</f>
        <v>0</v>
      </c>
      <c r="S895" s="210">
        <v>0.00049</v>
      </c>
      <c r="T895" s="211">
        <f>S895*H895</f>
        <v>0.00098</v>
      </c>
      <c r="AR895" s="17" t="s">
        <v>260</v>
      </c>
      <c r="AT895" s="17" t="s">
        <v>153</v>
      </c>
      <c r="AU895" s="17" t="s">
        <v>87</v>
      </c>
      <c r="AY895" s="17" t="s">
        <v>151</v>
      </c>
      <c r="BE895" s="212">
        <f>IF(N895="základní",J895,0)</f>
        <v>0</v>
      </c>
      <c r="BF895" s="212">
        <f>IF(N895="snížená",J895,0)</f>
        <v>0</v>
      </c>
      <c r="BG895" s="212">
        <f>IF(N895="zákl. přenesená",J895,0)</f>
        <v>0</v>
      </c>
      <c r="BH895" s="212">
        <f>IF(N895="sníž. přenesená",J895,0)</f>
        <v>0</v>
      </c>
      <c r="BI895" s="212">
        <f>IF(N895="nulová",J895,0)</f>
        <v>0</v>
      </c>
      <c r="BJ895" s="17" t="s">
        <v>22</v>
      </c>
      <c r="BK895" s="212">
        <f>ROUND(I895*H895,2)</f>
        <v>0</v>
      </c>
      <c r="BL895" s="17" t="s">
        <v>260</v>
      </c>
      <c r="BM895" s="17" t="s">
        <v>1210</v>
      </c>
    </row>
    <row r="896" spans="2:65" s="1" customFormat="1" ht="16.5" customHeight="1">
      <c r="B896" s="38"/>
      <c r="C896" s="201" t="s">
        <v>1211</v>
      </c>
      <c r="D896" s="201" t="s">
        <v>153</v>
      </c>
      <c r="E896" s="202" t="s">
        <v>1212</v>
      </c>
      <c r="F896" s="203" t="s">
        <v>1213</v>
      </c>
      <c r="G896" s="204" t="s">
        <v>1158</v>
      </c>
      <c r="H896" s="205">
        <v>2</v>
      </c>
      <c r="I896" s="206"/>
      <c r="J896" s="207">
        <f>ROUND(I896*H896,2)</f>
        <v>0</v>
      </c>
      <c r="K896" s="203" t="s">
        <v>157</v>
      </c>
      <c r="L896" s="43"/>
      <c r="M896" s="208" t="s">
        <v>20</v>
      </c>
      <c r="N896" s="209" t="s">
        <v>49</v>
      </c>
      <c r="O896" s="79"/>
      <c r="P896" s="210">
        <f>O896*H896</f>
        <v>0</v>
      </c>
      <c r="Q896" s="210">
        <v>0</v>
      </c>
      <c r="R896" s="210">
        <f>Q896*H896</f>
        <v>0</v>
      </c>
      <c r="S896" s="210">
        <v>0.00156</v>
      </c>
      <c r="T896" s="211">
        <f>S896*H896</f>
        <v>0.00312</v>
      </c>
      <c r="AR896" s="17" t="s">
        <v>260</v>
      </c>
      <c r="AT896" s="17" t="s">
        <v>153</v>
      </c>
      <c r="AU896" s="17" t="s">
        <v>87</v>
      </c>
      <c r="AY896" s="17" t="s">
        <v>151</v>
      </c>
      <c r="BE896" s="212">
        <f>IF(N896="základní",J896,0)</f>
        <v>0</v>
      </c>
      <c r="BF896" s="212">
        <f>IF(N896="snížená",J896,0)</f>
        <v>0</v>
      </c>
      <c r="BG896" s="212">
        <f>IF(N896="zákl. přenesená",J896,0)</f>
        <v>0</v>
      </c>
      <c r="BH896" s="212">
        <f>IF(N896="sníž. přenesená",J896,0)</f>
        <v>0</v>
      </c>
      <c r="BI896" s="212">
        <f>IF(N896="nulová",J896,0)</f>
        <v>0</v>
      </c>
      <c r="BJ896" s="17" t="s">
        <v>22</v>
      </c>
      <c r="BK896" s="212">
        <f>ROUND(I896*H896,2)</f>
        <v>0</v>
      </c>
      <c r="BL896" s="17" t="s">
        <v>260</v>
      </c>
      <c r="BM896" s="17" t="s">
        <v>1214</v>
      </c>
    </row>
    <row r="897" spans="2:65" s="1" customFormat="1" ht="16.5" customHeight="1">
      <c r="B897" s="38"/>
      <c r="C897" s="201" t="s">
        <v>1215</v>
      </c>
      <c r="D897" s="201" t="s">
        <v>153</v>
      </c>
      <c r="E897" s="202" t="s">
        <v>1216</v>
      </c>
      <c r="F897" s="203" t="s">
        <v>1217</v>
      </c>
      <c r="G897" s="204" t="s">
        <v>1158</v>
      </c>
      <c r="H897" s="205">
        <v>1</v>
      </c>
      <c r="I897" s="206"/>
      <c r="J897" s="207">
        <f>ROUND(I897*H897,2)</f>
        <v>0</v>
      </c>
      <c r="K897" s="203" t="s">
        <v>157</v>
      </c>
      <c r="L897" s="43"/>
      <c r="M897" s="208" t="s">
        <v>20</v>
      </c>
      <c r="N897" s="209" t="s">
        <v>49</v>
      </c>
      <c r="O897" s="79"/>
      <c r="P897" s="210">
        <f>O897*H897</f>
        <v>0</v>
      </c>
      <c r="Q897" s="210">
        <v>0.00095</v>
      </c>
      <c r="R897" s="210">
        <f>Q897*H897</f>
        <v>0.00095</v>
      </c>
      <c r="S897" s="210">
        <v>0</v>
      </c>
      <c r="T897" s="211">
        <f>S897*H897</f>
        <v>0</v>
      </c>
      <c r="AR897" s="17" t="s">
        <v>260</v>
      </c>
      <c r="AT897" s="17" t="s">
        <v>153</v>
      </c>
      <c r="AU897" s="17" t="s">
        <v>87</v>
      </c>
      <c r="AY897" s="17" t="s">
        <v>151</v>
      </c>
      <c r="BE897" s="212">
        <f>IF(N897="základní",J897,0)</f>
        <v>0</v>
      </c>
      <c r="BF897" s="212">
        <f>IF(N897="snížená",J897,0)</f>
        <v>0</v>
      </c>
      <c r="BG897" s="212">
        <f>IF(N897="zákl. přenesená",J897,0)</f>
        <v>0</v>
      </c>
      <c r="BH897" s="212">
        <f>IF(N897="sníž. přenesená",J897,0)</f>
        <v>0</v>
      </c>
      <c r="BI897" s="212">
        <f>IF(N897="nulová",J897,0)</f>
        <v>0</v>
      </c>
      <c r="BJ897" s="17" t="s">
        <v>22</v>
      </c>
      <c r="BK897" s="212">
        <f>ROUND(I897*H897,2)</f>
        <v>0</v>
      </c>
      <c r="BL897" s="17" t="s">
        <v>260</v>
      </c>
      <c r="BM897" s="17" t="s">
        <v>1218</v>
      </c>
    </row>
    <row r="898" spans="2:65" s="1" customFormat="1" ht="16.5" customHeight="1">
      <c r="B898" s="38"/>
      <c r="C898" s="201" t="s">
        <v>1219</v>
      </c>
      <c r="D898" s="201" t="s">
        <v>153</v>
      </c>
      <c r="E898" s="202" t="s">
        <v>1220</v>
      </c>
      <c r="F898" s="203" t="s">
        <v>1221</v>
      </c>
      <c r="G898" s="204" t="s">
        <v>345</v>
      </c>
      <c r="H898" s="205">
        <v>11</v>
      </c>
      <c r="I898" s="206"/>
      <c r="J898" s="207">
        <f>ROUND(I898*H898,2)</f>
        <v>0</v>
      </c>
      <c r="K898" s="203" t="s">
        <v>157</v>
      </c>
      <c r="L898" s="43"/>
      <c r="M898" s="208" t="s">
        <v>20</v>
      </c>
      <c r="N898" s="209" t="s">
        <v>49</v>
      </c>
      <c r="O898" s="79"/>
      <c r="P898" s="210">
        <f>O898*H898</f>
        <v>0</v>
      </c>
      <c r="Q898" s="210">
        <v>0.00109</v>
      </c>
      <c r="R898" s="210">
        <f>Q898*H898</f>
        <v>0.01199</v>
      </c>
      <c r="S898" s="210">
        <v>0</v>
      </c>
      <c r="T898" s="211">
        <f>S898*H898</f>
        <v>0</v>
      </c>
      <c r="AR898" s="17" t="s">
        <v>260</v>
      </c>
      <c r="AT898" s="17" t="s">
        <v>153</v>
      </c>
      <c r="AU898" s="17" t="s">
        <v>87</v>
      </c>
      <c r="AY898" s="17" t="s">
        <v>151</v>
      </c>
      <c r="BE898" s="212">
        <f>IF(N898="základní",J898,0)</f>
        <v>0</v>
      </c>
      <c r="BF898" s="212">
        <f>IF(N898="snížená",J898,0)</f>
        <v>0</v>
      </c>
      <c r="BG898" s="212">
        <f>IF(N898="zákl. přenesená",J898,0)</f>
        <v>0</v>
      </c>
      <c r="BH898" s="212">
        <f>IF(N898="sníž. přenesená",J898,0)</f>
        <v>0</v>
      </c>
      <c r="BI898" s="212">
        <f>IF(N898="nulová",J898,0)</f>
        <v>0</v>
      </c>
      <c r="BJ898" s="17" t="s">
        <v>22</v>
      </c>
      <c r="BK898" s="212">
        <f>ROUND(I898*H898,2)</f>
        <v>0</v>
      </c>
      <c r="BL898" s="17" t="s">
        <v>260</v>
      </c>
      <c r="BM898" s="17" t="s">
        <v>1222</v>
      </c>
    </row>
    <row r="899" spans="2:65" s="1" customFormat="1" ht="16.5" customHeight="1">
      <c r="B899" s="38"/>
      <c r="C899" s="201" t="s">
        <v>1223</v>
      </c>
      <c r="D899" s="201" t="s">
        <v>153</v>
      </c>
      <c r="E899" s="202" t="s">
        <v>1224</v>
      </c>
      <c r="F899" s="203" t="s">
        <v>1225</v>
      </c>
      <c r="G899" s="204" t="s">
        <v>1158</v>
      </c>
      <c r="H899" s="205">
        <v>2</v>
      </c>
      <c r="I899" s="206"/>
      <c r="J899" s="207">
        <f>ROUND(I899*H899,2)</f>
        <v>0</v>
      </c>
      <c r="K899" s="203" t="s">
        <v>157</v>
      </c>
      <c r="L899" s="43"/>
      <c r="M899" s="208" t="s">
        <v>20</v>
      </c>
      <c r="N899" s="209" t="s">
        <v>49</v>
      </c>
      <c r="O899" s="79"/>
      <c r="P899" s="210">
        <f>O899*H899</f>
        <v>0</v>
      </c>
      <c r="Q899" s="210">
        <v>0.01608</v>
      </c>
      <c r="R899" s="210">
        <f>Q899*H899</f>
        <v>0.03216</v>
      </c>
      <c r="S899" s="210">
        <v>0</v>
      </c>
      <c r="T899" s="211">
        <f>S899*H899</f>
        <v>0</v>
      </c>
      <c r="AR899" s="17" t="s">
        <v>260</v>
      </c>
      <c r="AT899" s="17" t="s">
        <v>153</v>
      </c>
      <c r="AU899" s="17" t="s">
        <v>87</v>
      </c>
      <c r="AY899" s="17" t="s">
        <v>151</v>
      </c>
      <c r="BE899" s="212">
        <f>IF(N899="základní",J899,0)</f>
        <v>0</v>
      </c>
      <c r="BF899" s="212">
        <f>IF(N899="snížená",J899,0)</f>
        <v>0</v>
      </c>
      <c r="BG899" s="212">
        <f>IF(N899="zákl. přenesená",J899,0)</f>
        <v>0</v>
      </c>
      <c r="BH899" s="212">
        <f>IF(N899="sníž. přenesená",J899,0)</f>
        <v>0</v>
      </c>
      <c r="BI899" s="212">
        <f>IF(N899="nulová",J899,0)</f>
        <v>0</v>
      </c>
      <c r="BJ899" s="17" t="s">
        <v>22</v>
      </c>
      <c r="BK899" s="212">
        <f>ROUND(I899*H899,2)</f>
        <v>0</v>
      </c>
      <c r="BL899" s="17" t="s">
        <v>260</v>
      </c>
      <c r="BM899" s="17" t="s">
        <v>1226</v>
      </c>
    </row>
    <row r="900" spans="2:51" s="12" customFormat="1" ht="12">
      <c r="B900" s="224"/>
      <c r="C900" s="225"/>
      <c r="D900" s="215" t="s">
        <v>160</v>
      </c>
      <c r="E900" s="226" t="s">
        <v>20</v>
      </c>
      <c r="F900" s="227" t="s">
        <v>1227</v>
      </c>
      <c r="G900" s="225"/>
      <c r="H900" s="228">
        <v>2</v>
      </c>
      <c r="I900" s="229"/>
      <c r="J900" s="225"/>
      <c r="K900" s="225"/>
      <c r="L900" s="230"/>
      <c r="M900" s="231"/>
      <c r="N900" s="232"/>
      <c r="O900" s="232"/>
      <c r="P900" s="232"/>
      <c r="Q900" s="232"/>
      <c r="R900" s="232"/>
      <c r="S900" s="232"/>
      <c r="T900" s="233"/>
      <c r="AT900" s="234" t="s">
        <v>160</v>
      </c>
      <c r="AU900" s="234" t="s">
        <v>87</v>
      </c>
      <c r="AV900" s="12" t="s">
        <v>87</v>
      </c>
      <c r="AW900" s="12" t="s">
        <v>35</v>
      </c>
      <c r="AX900" s="12" t="s">
        <v>22</v>
      </c>
      <c r="AY900" s="234" t="s">
        <v>151</v>
      </c>
    </row>
    <row r="901" spans="2:65" s="1" customFormat="1" ht="16.5" customHeight="1">
      <c r="B901" s="38"/>
      <c r="C901" s="201" t="s">
        <v>1228</v>
      </c>
      <c r="D901" s="201" t="s">
        <v>153</v>
      </c>
      <c r="E901" s="202" t="s">
        <v>1229</v>
      </c>
      <c r="F901" s="203" t="s">
        <v>1230</v>
      </c>
      <c r="G901" s="204" t="s">
        <v>1158</v>
      </c>
      <c r="H901" s="205">
        <v>2</v>
      </c>
      <c r="I901" s="206"/>
      <c r="J901" s="207">
        <f>ROUND(I901*H901,2)</f>
        <v>0</v>
      </c>
      <c r="K901" s="203" t="s">
        <v>157</v>
      </c>
      <c r="L901" s="43"/>
      <c r="M901" s="208" t="s">
        <v>20</v>
      </c>
      <c r="N901" s="209" t="s">
        <v>49</v>
      </c>
      <c r="O901" s="79"/>
      <c r="P901" s="210">
        <f>O901*H901</f>
        <v>0</v>
      </c>
      <c r="Q901" s="210">
        <v>0.01066</v>
      </c>
      <c r="R901" s="210">
        <f>Q901*H901</f>
        <v>0.02132</v>
      </c>
      <c r="S901" s="210">
        <v>0</v>
      </c>
      <c r="T901" s="211">
        <f>S901*H901</f>
        <v>0</v>
      </c>
      <c r="AR901" s="17" t="s">
        <v>260</v>
      </c>
      <c r="AT901" s="17" t="s">
        <v>153</v>
      </c>
      <c r="AU901" s="17" t="s">
        <v>87</v>
      </c>
      <c r="AY901" s="17" t="s">
        <v>151</v>
      </c>
      <c r="BE901" s="212">
        <f>IF(N901="základní",J901,0)</f>
        <v>0</v>
      </c>
      <c r="BF901" s="212">
        <f>IF(N901="snížená",J901,0)</f>
        <v>0</v>
      </c>
      <c r="BG901" s="212">
        <f>IF(N901="zákl. přenesená",J901,0)</f>
        <v>0</v>
      </c>
      <c r="BH901" s="212">
        <f>IF(N901="sníž. přenesená",J901,0)</f>
        <v>0</v>
      </c>
      <c r="BI901" s="212">
        <f>IF(N901="nulová",J901,0)</f>
        <v>0</v>
      </c>
      <c r="BJ901" s="17" t="s">
        <v>22</v>
      </c>
      <c r="BK901" s="212">
        <f>ROUND(I901*H901,2)</f>
        <v>0</v>
      </c>
      <c r="BL901" s="17" t="s">
        <v>260</v>
      </c>
      <c r="BM901" s="17" t="s">
        <v>1231</v>
      </c>
    </row>
    <row r="902" spans="2:65" s="1" customFormat="1" ht="22.5" customHeight="1">
      <c r="B902" s="38"/>
      <c r="C902" s="201" t="s">
        <v>1232</v>
      </c>
      <c r="D902" s="201" t="s">
        <v>153</v>
      </c>
      <c r="E902" s="202" t="s">
        <v>1233</v>
      </c>
      <c r="F902" s="203" t="s">
        <v>1234</v>
      </c>
      <c r="G902" s="204" t="s">
        <v>1158</v>
      </c>
      <c r="H902" s="205">
        <v>1</v>
      </c>
      <c r="I902" s="206"/>
      <c r="J902" s="207">
        <f>ROUND(I902*H902,2)</f>
        <v>0</v>
      </c>
      <c r="K902" s="203" t="s">
        <v>157</v>
      </c>
      <c r="L902" s="43"/>
      <c r="M902" s="208" t="s">
        <v>20</v>
      </c>
      <c r="N902" s="209" t="s">
        <v>49</v>
      </c>
      <c r="O902" s="79"/>
      <c r="P902" s="210">
        <f>O902*H902</f>
        <v>0</v>
      </c>
      <c r="Q902" s="210">
        <v>0.03625</v>
      </c>
      <c r="R902" s="210">
        <f>Q902*H902</f>
        <v>0.03625</v>
      </c>
      <c r="S902" s="210">
        <v>0</v>
      </c>
      <c r="T902" s="211">
        <f>S902*H902</f>
        <v>0</v>
      </c>
      <c r="AR902" s="17" t="s">
        <v>260</v>
      </c>
      <c r="AT902" s="17" t="s">
        <v>153</v>
      </c>
      <c r="AU902" s="17" t="s">
        <v>87</v>
      </c>
      <c r="AY902" s="17" t="s">
        <v>151</v>
      </c>
      <c r="BE902" s="212">
        <f>IF(N902="základní",J902,0)</f>
        <v>0</v>
      </c>
      <c r="BF902" s="212">
        <f>IF(N902="snížená",J902,0)</f>
        <v>0</v>
      </c>
      <c r="BG902" s="212">
        <f>IF(N902="zákl. přenesená",J902,0)</f>
        <v>0</v>
      </c>
      <c r="BH902" s="212">
        <f>IF(N902="sníž. přenesená",J902,0)</f>
        <v>0</v>
      </c>
      <c r="BI902" s="212">
        <f>IF(N902="nulová",J902,0)</f>
        <v>0</v>
      </c>
      <c r="BJ902" s="17" t="s">
        <v>22</v>
      </c>
      <c r="BK902" s="212">
        <f>ROUND(I902*H902,2)</f>
        <v>0</v>
      </c>
      <c r="BL902" s="17" t="s">
        <v>260</v>
      </c>
      <c r="BM902" s="17" t="s">
        <v>1235</v>
      </c>
    </row>
    <row r="903" spans="2:51" s="12" customFormat="1" ht="12">
      <c r="B903" s="224"/>
      <c r="C903" s="225"/>
      <c r="D903" s="215" t="s">
        <v>160</v>
      </c>
      <c r="E903" s="226" t="s">
        <v>20</v>
      </c>
      <c r="F903" s="227" t="s">
        <v>1236</v>
      </c>
      <c r="G903" s="225"/>
      <c r="H903" s="228">
        <v>1</v>
      </c>
      <c r="I903" s="229"/>
      <c r="J903" s="225"/>
      <c r="K903" s="225"/>
      <c r="L903" s="230"/>
      <c r="M903" s="231"/>
      <c r="N903" s="232"/>
      <c r="O903" s="232"/>
      <c r="P903" s="232"/>
      <c r="Q903" s="232"/>
      <c r="R903" s="232"/>
      <c r="S903" s="232"/>
      <c r="T903" s="233"/>
      <c r="AT903" s="234" t="s">
        <v>160</v>
      </c>
      <c r="AU903" s="234" t="s">
        <v>87</v>
      </c>
      <c r="AV903" s="12" t="s">
        <v>87</v>
      </c>
      <c r="AW903" s="12" t="s">
        <v>35</v>
      </c>
      <c r="AX903" s="12" t="s">
        <v>22</v>
      </c>
      <c r="AY903" s="234" t="s">
        <v>151</v>
      </c>
    </row>
    <row r="904" spans="2:65" s="1" customFormat="1" ht="16.5" customHeight="1">
      <c r="B904" s="38"/>
      <c r="C904" s="201" t="s">
        <v>1237</v>
      </c>
      <c r="D904" s="201" t="s">
        <v>153</v>
      </c>
      <c r="E904" s="202" t="s">
        <v>1238</v>
      </c>
      <c r="F904" s="203" t="s">
        <v>1239</v>
      </c>
      <c r="G904" s="204" t="s">
        <v>1158</v>
      </c>
      <c r="H904" s="205">
        <v>3</v>
      </c>
      <c r="I904" s="206"/>
      <c r="J904" s="207">
        <f>ROUND(I904*H904,2)</f>
        <v>0</v>
      </c>
      <c r="K904" s="203" t="s">
        <v>157</v>
      </c>
      <c r="L904" s="43"/>
      <c r="M904" s="208" t="s">
        <v>20</v>
      </c>
      <c r="N904" s="209" t="s">
        <v>49</v>
      </c>
      <c r="O904" s="79"/>
      <c r="P904" s="210">
        <f>O904*H904</f>
        <v>0</v>
      </c>
      <c r="Q904" s="210">
        <v>0.02323</v>
      </c>
      <c r="R904" s="210">
        <f>Q904*H904</f>
        <v>0.06969</v>
      </c>
      <c r="S904" s="210">
        <v>0</v>
      </c>
      <c r="T904" s="211">
        <f>S904*H904</f>
        <v>0</v>
      </c>
      <c r="AR904" s="17" t="s">
        <v>260</v>
      </c>
      <c r="AT904" s="17" t="s">
        <v>153</v>
      </c>
      <c r="AU904" s="17" t="s">
        <v>87</v>
      </c>
      <c r="AY904" s="17" t="s">
        <v>151</v>
      </c>
      <c r="BE904" s="212">
        <f>IF(N904="základní",J904,0)</f>
        <v>0</v>
      </c>
      <c r="BF904" s="212">
        <f>IF(N904="snížená",J904,0)</f>
        <v>0</v>
      </c>
      <c r="BG904" s="212">
        <f>IF(N904="zákl. přenesená",J904,0)</f>
        <v>0</v>
      </c>
      <c r="BH904" s="212">
        <f>IF(N904="sníž. přenesená",J904,0)</f>
        <v>0</v>
      </c>
      <c r="BI904" s="212">
        <f>IF(N904="nulová",J904,0)</f>
        <v>0</v>
      </c>
      <c r="BJ904" s="17" t="s">
        <v>22</v>
      </c>
      <c r="BK904" s="212">
        <f>ROUND(I904*H904,2)</f>
        <v>0</v>
      </c>
      <c r="BL904" s="17" t="s">
        <v>260</v>
      </c>
      <c r="BM904" s="17" t="s">
        <v>1240</v>
      </c>
    </row>
    <row r="905" spans="2:51" s="12" customFormat="1" ht="12">
      <c r="B905" s="224"/>
      <c r="C905" s="225"/>
      <c r="D905" s="215" t="s">
        <v>160</v>
      </c>
      <c r="E905" s="226" t="s">
        <v>20</v>
      </c>
      <c r="F905" s="227" t="s">
        <v>1241</v>
      </c>
      <c r="G905" s="225"/>
      <c r="H905" s="228">
        <v>3</v>
      </c>
      <c r="I905" s="229"/>
      <c r="J905" s="225"/>
      <c r="K905" s="225"/>
      <c r="L905" s="230"/>
      <c r="M905" s="231"/>
      <c r="N905" s="232"/>
      <c r="O905" s="232"/>
      <c r="P905" s="232"/>
      <c r="Q905" s="232"/>
      <c r="R905" s="232"/>
      <c r="S905" s="232"/>
      <c r="T905" s="233"/>
      <c r="AT905" s="234" t="s">
        <v>160</v>
      </c>
      <c r="AU905" s="234" t="s">
        <v>87</v>
      </c>
      <c r="AV905" s="12" t="s">
        <v>87</v>
      </c>
      <c r="AW905" s="12" t="s">
        <v>35</v>
      </c>
      <c r="AX905" s="12" t="s">
        <v>22</v>
      </c>
      <c r="AY905" s="234" t="s">
        <v>151</v>
      </c>
    </row>
    <row r="906" spans="2:65" s="1" customFormat="1" ht="16.5" customHeight="1">
      <c r="B906" s="38"/>
      <c r="C906" s="201" t="s">
        <v>1242</v>
      </c>
      <c r="D906" s="201" t="s">
        <v>153</v>
      </c>
      <c r="E906" s="202" t="s">
        <v>1243</v>
      </c>
      <c r="F906" s="203" t="s">
        <v>1244</v>
      </c>
      <c r="G906" s="204" t="s">
        <v>1158</v>
      </c>
      <c r="H906" s="205">
        <v>1</v>
      </c>
      <c r="I906" s="206"/>
      <c r="J906" s="207">
        <f>ROUND(I906*H906,2)</f>
        <v>0</v>
      </c>
      <c r="K906" s="203" t="s">
        <v>157</v>
      </c>
      <c r="L906" s="43"/>
      <c r="M906" s="208" t="s">
        <v>20</v>
      </c>
      <c r="N906" s="209" t="s">
        <v>49</v>
      </c>
      <c r="O906" s="79"/>
      <c r="P906" s="210">
        <f>O906*H906</f>
        <v>0</v>
      </c>
      <c r="Q906" s="210">
        <v>0.02412</v>
      </c>
      <c r="R906" s="210">
        <f>Q906*H906</f>
        <v>0.02412</v>
      </c>
      <c r="S906" s="210">
        <v>0</v>
      </c>
      <c r="T906" s="211">
        <f>S906*H906</f>
        <v>0</v>
      </c>
      <c r="AR906" s="17" t="s">
        <v>260</v>
      </c>
      <c r="AT906" s="17" t="s">
        <v>153</v>
      </c>
      <c r="AU906" s="17" t="s">
        <v>87</v>
      </c>
      <c r="AY906" s="17" t="s">
        <v>151</v>
      </c>
      <c r="BE906" s="212">
        <f>IF(N906="základní",J906,0)</f>
        <v>0</v>
      </c>
      <c r="BF906" s="212">
        <f>IF(N906="snížená",J906,0)</f>
        <v>0</v>
      </c>
      <c r="BG906" s="212">
        <f>IF(N906="zákl. přenesená",J906,0)</f>
        <v>0</v>
      </c>
      <c r="BH906" s="212">
        <f>IF(N906="sníž. přenesená",J906,0)</f>
        <v>0</v>
      </c>
      <c r="BI906" s="212">
        <f>IF(N906="nulová",J906,0)</f>
        <v>0</v>
      </c>
      <c r="BJ906" s="17" t="s">
        <v>22</v>
      </c>
      <c r="BK906" s="212">
        <f>ROUND(I906*H906,2)</f>
        <v>0</v>
      </c>
      <c r="BL906" s="17" t="s">
        <v>260</v>
      </c>
      <c r="BM906" s="17" t="s">
        <v>1245</v>
      </c>
    </row>
    <row r="907" spans="2:65" s="1" customFormat="1" ht="16.5" customHeight="1">
      <c r="B907" s="38"/>
      <c r="C907" s="201" t="s">
        <v>1246</v>
      </c>
      <c r="D907" s="201" t="s">
        <v>153</v>
      </c>
      <c r="E907" s="202" t="s">
        <v>1247</v>
      </c>
      <c r="F907" s="203" t="s">
        <v>1248</v>
      </c>
      <c r="G907" s="204" t="s">
        <v>1158</v>
      </c>
      <c r="H907" s="205">
        <v>2</v>
      </c>
      <c r="I907" s="206"/>
      <c r="J907" s="207">
        <f>ROUND(I907*H907,2)</f>
        <v>0</v>
      </c>
      <c r="K907" s="203" t="s">
        <v>157</v>
      </c>
      <c r="L907" s="43"/>
      <c r="M907" s="208" t="s">
        <v>20</v>
      </c>
      <c r="N907" s="209" t="s">
        <v>49</v>
      </c>
      <c r="O907" s="79"/>
      <c r="P907" s="210">
        <f>O907*H907</f>
        <v>0</v>
      </c>
      <c r="Q907" s="210">
        <v>0.02125</v>
      </c>
      <c r="R907" s="210">
        <f>Q907*H907</f>
        <v>0.0425</v>
      </c>
      <c r="S907" s="210">
        <v>0</v>
      </c>
      <c r="T907" s="211">
        <f>S907*H907</f>
        <v>0</v>
      </c>
      <c r="AR907" s="17" t="s">
        <v>260</v>
      </c>
      <c r="AT907" s="17" t="s">
        <v>153</v>
      </c>
      <c r="AU907" s="17" t="s">
        <v>87</v>
      </c>
      <c r="AY907" s="17" t="s">
        <v>151</v>
      </c>
      <c r="BE907" s="212">
        <f>IF(N907="základní",J907,0)</f>
        <v>0</v>
      </c>
      <c r="BF907" s="212">
        <f>IF(N907="snížená",J907,0)</f>
        <v>0</v>
      </c>
      <c r="BG907" s="212">
        <f>IF(N907="zákl. přenesená",J907,0)</f>
        <v>0</v>
      </c>
      <c r="BH907" s="212">
        <f>IF(N907="sníž. přenesená",J907,0)</f>
        <v>0</v>
      </c>
      <c r="BI907" s="212">
        <f>IF(N907="nulová",J907,0)</f>
        <v>0</v>
      </c>
      <c r="BJ907" s="17" t="s">
        <v>22</v>
      </c>
      <c r="BK907" s="212">
        <f>ROUND(I907*H907,2)</f>
        <v>0</v>
      </c>
      <c r="BL907" s="17" t="s">
        <v>260</v>
      </c>
      <c r="BM907" s="17" t="s">
        <v>1249</v>
      </c>
    </row>
    <row r="908" spans="2:51" s="12" customFormat="1" ht="12">
      <c r="B908" s="224"/>
      <c r="C908" s="225"/>
      <c r="D908" s="215" t="s">
        <v>160</v>
      </c>
      <c r="E908" s="226" t="s">
        <v>20</v>
      </c>
      <c r="F908" s="227" t="s">
        <v>1227</v>
      </c>
      <c r="G908" s="225"/>
      <c r="H908" s="228">
        <v>2</v>
      </c>
      <c r="I908" s="229"/>
      <c r="J908" s="225"/>
      <c r="K908" s="225"/>
      <c r="L908" s="230"/>
      <c r="M908" s="231"/>
      <c r="N908" s="232"/>
      <c r="O908" s="232"/>
      <c r="P908" s="232"/>
      <c r="Q908" s="232"/>
      <c r="R908" s="232"/>
      <c r="S908" s="232"/>
      <c r="T908" s="233"/>
      <c r="AT908" s="234" t="s">
        <v>160</v>
      </c>
      <c r="AU908" s="234" t="s">
        <v>87</v>
      </c>
      <c r="AV908" s="12" t="s">
        <v>87</v>
      </c>
      <c r="AW908" s="12" t="s">
        <v>35</v>
      </c>
      <c r="AX908" s="12" t="s">
        <v>22</v>
      </c>
      <c r="AY908" s="234" t="s">
        <v>151</v>
      </c>
    </row>
    <row r="909" spans="2:65" s="1" customFormat="1" ht="16.5" customHeight="1">
      <c r="B909" s="38"/>
      <c r="C909" s="201" t="s">
        <v>1250</v>
      </c>
      <c r="D909" s="201" t="s">
        <v>153</v>
      </c>
      <c r="E909" s="202" t="s">
        <v>1251</v>
      </c>
      <c r="F909" s="203" t="s">
        <v>1252</v>
      </c>
      <c r="G909" s="204" t="s">
        <v>1158</v>
      </c>
      <c r="H909" s="205">
        <v>1</v>
      </c>
      <c r="I909" s="206"/>
      <c r="J909" s="207">
        <f>ROUND(I909*H909,2)</f>
        <v>0</v>
      </c>
      <c r="K909" s="203" t="s">
        <v>157</v>
      </c>
      <c r="L909" s="43"/>
      <c r="M909" s="208" t="s">
        <v>20</v>
      </c>
      <c r="N909" s="209" t="s">
        <v>49</v>
      </c>
      <c r="O909" s="79"/>
      <c r="P909" s="210">
        <f>O909*H909</f>
        <v>0</v>
      </c>
      <c r="Q909" s="210">
        <v>0.01528</v>
      </c>
      <c r="R909" s="210">
        <f>Q909*H909</f>
        <v>0.01528</v>
      </c>
      <c r="S909" s="210">
        <v>0</v>
      </c>
      <c r="T909" s="211">
        <f>S909*H909</f>
        <v>0</v>
      </c>
      <c r="AR909" s="17" t="s">
        <v>260</v>
      </c>
      <c r="AT909" s="17" t="s">
        <v>153</v>
      </c>
      <c r="AU909" s="17" t="s">
        <v>87</v>
      </c>
      <c r="AY909" s="17" t="s">
        <v>151</v>
      </c>
      <c r="BE909" s="212">
        <f>IF(N909="základní",J909,0)</f>
        <v>0</v>
      </c>
      <c r="BF909" s="212">
        <f>IF(N909="snížená",J909,0)</f>
        <v>0</v>
      </c>
      <c r="BG909" s="212">
        <f>IF(N909="zákl. přenesená",J909,0)</f>
        <v>0</v>
      </c>
      <c r="BH909" s="212">
        <f>IF(N909="sníž. přenesená",J909,0)</f>
        <v>0</v>
      </c>
      <c r="BI909" s="212">
        <f>IF(N909="nulová",J909,0)</f>
        <v>0</v>
      </c>
      <c r="BJ909" s="17" t="s">
        <v>22</v>
      </c>
      <c r="BK909" s="212">
        <f>ROUND(I909*H909,2)</f>
        <v>0</v>
      </c>
      <c r="BL909" s="17" t="s">
        <v>260</v>
      </c>
      <c r="BM909" s="17" t="s">
        <v>1253</v>
      </c>
    </row>
    <row r="910" spans="2:51" s="12" customFormat="1" ht="12">
      <c r="B910" s="224"/>
      <c r="C910" s="225"/>
      <c r="D910" s="215" t="s">
        <v>160</v>
      </c>
      <c r="E910" s="226" t="s">
        <v>20</v>
      </c>
      <c r="F910" s="227" t="s">
        <v>1254</v>
      </c>
      <c r="G910" s="225"/>
      <c r="H910" s="228">
        <v>1</v>
      </c>
      <c r="I910" s="229"/>
      <c r="J910" s="225"/>
      <c r="K910" s="225"/>
      <c r="L910" s="230"/>
      <c r="M910" s="231"/>
      <c r="N910" s="232"/>
      <c r="O910" s="232"/>
      <c r="P910" s="232"/>
      <c r="Q910" s="232"/>
      <c r="R910" s="232"/>
      <c r="S910" s="232"/>
      <c r="T910" s="233"/>
      <c r="AT910" s="234" t="s">
        <v>160</v>
      </c>
      <c r="AU910" s="234" t="s">
        <v>87</v>
      </c>
      <c r="AV910" s="12" t="s">
        <v>87</v>
      </c>
      <c r="AW910" s="12" t="s">
        <v>35</v>
      </c>
      <c r="AX910" s="12" t="s">
        <v>22</v>
      </c>
      <c r="AY910" s="234" t="s">
        <v>151</v>
      </c>
    </row>
    <row r="911" spans="2:65" s="1" customFormat="1" ht="16.5" customHeight="1">
      <c r="B911" s="38"/>
      <c r="C911" s="201" t="s">
        <v>1255</v>
      </c>
      <c r="D911" s="201" t="s">
        <v>153</v>
      </c>
      <c r="E911" s="202" t="s">
        <v>1256</v>
      </c>
      <c r="F911" s="203" t="s">
        <v>1257</v>
      </c>
      <c r="G911" s="204" t="s">
        <v>1158</v>
      </c>
      <c r="H911" s="205">
        <v>2</v>
      </c>
      <c r="I911" s="206"/>
      <c r="J911" s="207">
        <f>ROUND(I911*H911,2)</f>
        <v>0</v>
      </c>
      <c r="K911" s="203" t="s">
        <v>157</v>
      </c>
      <c r="L911" s="43"/>
      <c r="M911" s="208" t="s">
        <v>20</v>
      </c>
      <c r="N911" s="209" t="s">
        <v>49</v>
      </c>
      <c r="O911" s="79"/>
      <c r="P911" s="210">
        <f>O911*H911</f>
        <v>0</v>
      </c>
      <c r="Q911" s="210">
        <v>0.00154</v>
      </c>
      <c r="R911" s="210">
        <f>Q911*H911</f>
        <v>0.00308</v>
      </c>
      <c r="S911" s="210">
        <v>0</v>
      </c>
      <c r="T911" s="211">
        <f>S911*H911</f>
        <v>0</v>
      </c>
      <c r="AR911" s="17" t="s">
        <v>260</v>
      </c>
      <c r="AT911" s="17" t="s">
        <v>153</v>
      </c>
      <c r="AU911" s="17" t="s">
        <v>87</v>
      </c>
      <c r="AY911" s="17" t="s">
        <v>151</v>
      </c>
      <c r="BE911" s="212">
        <f>IF(N911="základní",J911,0)</f>
        <v>0</v>
      </c>
      <c r="BF911" s="212">
        <f>IF(N911="snížená",J911,0)</f>
        <v>0</v>
      </c>
      <c r="BG911" s="212">
        <f>IF(N911="zákl. přenesená",J911,0)</f>
        <v>0</v>
      </c>
      <c r="BH911" s="212">
        <f>IF(N911="sníž. přenesená",J911,0)</f>
        <v>0</v>
      </c>
      <c r="BI911" s="212">
        <f>IF(N911="nulová",J911,0)</f>
        <v>0</v>
      </c>
      <c r="BJ911" s="17" t="s">
        <v>22</v>
      </c>
      <c r="BK911" s="212">
        <f>ROUND(I911*H911,2)</f>
        <v>0</v>
      </c>
      <c r="BL911" s="17" t="s">
        <v>260</v>
      </c>
      <c r="BM911" s="17" t="s">
        <v>1258</v>
      </c>
    </row>
    <row r="912" spans="2:65" s="1" customFormat="1" ht="16.5" customHeight="1">
      <c r="B912" s="38"/>
      <c r="C912" s="201" t="s">
        <v>1259</v>
      </c>
      <c r="D912" s="201" t="s">
        <v>153</v>
      </c>
      <c r="E912" s="202" t="s">
        <v>1260</v>
      </c>
      <c r="F912" s="203" t="s">
        <v>1261</v>
      </c>
      <c r="G912" s="204" t="s">
        <v>1158</v>
      </c>
      <c r="H912" s="205">
        <v>1</v>
      </c>
      <c r="I912" s="206"/>
      <c r="J912" s="207">
        <f>ROUND(I912*H912,2)</f>
        <v>0</v>
      </c>
      <c r="K912" s="203" t="s">
        <v>157</v>
      </c>
      <c r="L912" s="43"/>
      <c r="M912" s="208" t="s">
        <v>20</v>
      </c>
      <c r="N912" s="209" t="s">
        <v>49</v>
      </c>
      <c r="O912" s="79"/>
      <c r="P912" s="210">
        <f>O912*H912</f>
        <v>0</v>
      </c>
      <c r="Q912" s="210">
        <v>0.0147</v>
      </c>
      <c r="R912" s="210">
        <f>Q912*H912</f>
        <v>0.0147</v>
      </c>
      <c r="S912" s="210">
        <v>0</v>
      </c>
      <c r="T912" s="211">
        <f>S912*H912</f>
        <v>0</v>
      </c>
      <c r="AR912" s="17" t="s">
        <v>260</v>
      </c>
      <c r="AT912" s="17" t="s">
        <v>153</v>
      </c>
      <c r="AU912" s="17" t="s">
        <v>87</v>
      </c>
      <c r="AY912" s="17" t="s">
        <v>151</v>
      </c>
      <c r="BE912" s="212">
        <f>IF(N912="základní",J912,0)</f>
        <v>0</v>
      </c>
      <c r="BF912" s="212">
        <f>IF(N912="snížená",J912,0)</f>
        <v>0</v>
      </c>
      <c r="BG912" s="212">
        <f>IF(N912="zákl. přenesená",J912,0)</f>
        <v>0</v>
      </c>
      <c r="BH912" s="212">
        <f>IF(N912="sníž. přenesená",J912,0)</f>
        <v>0</v>
      </c>
      <c r="BI912" s="212">
        <f>IF(N912="nulová",J912,0)</f>
        <v>0</v>
      </c>
      <c r="BJ912" s="17" t="s">
        <v>22</v>
      </c>
      <c r="BK912" s="212">
        <f>ROUND(I912*H912,2)</f>
        <v>0</v>
      </c>
      <c r="BL912" s="17" t="s">
        <v>260</v>
      </c>
      <c r="BM912" s="17" t="s">
        <v>1262</v>
      </c>
    </row>
    <row r="913" spans="2:65" s="1" customFormat="1" ht="16.5" customHeight="1">
      <c r="B913" s="38"/>
      <c r="C913" s="201" t="s">
        <v>1263</v>
      </c>
      <c r="D913" s="201" t="s">
        <v>153</v>
      </c>
      <c r="E913" s="202" t="s">
        <v>1264</v>
      </c>
      <c r="F913" s="203" t="s">
        <v>1265</v>
      </c>
      <c r="G913" s="204" t="s">
        <v>1158</v>
      </c>
      <c r="H913" s="205">
        <v>1</v>
      </c>
      <c r="I913" s="206"/>
      <c r="J913" s="207">
        <f>ROUND(I913*H913,2)</f>
        <v>0</v>
      </c>
      <c r="K913" s="203" t="s">
        <v>157</v>
      </c>
      <c r="L913" s="43"/>
      <c r="M913" s="208" t="s">
        <v>20</v>
      </c>
      <c r="N913" s="209" t="s">
        <v>49</v>
      </c>
      <c r="O913" s="79"/>
      <c r="P913" s="210">
        <f>O913*H913</f>
        <v>0</v>
      </c>
      <c r="Q913" s="210">
        <v>0.00196</v>
      </c>
      <c r="R913" s="210">
        <f>Q913*H913</f>
        <v>0.00196</v>
      </c>
      <c r="S913" s="210">
        <v>0</v>
      </c>
      <c r="T913" s="211">
        <f>S913*H913</f>
        <v>0</v>
      </c>
      <c r="AR913" s="17" t="s">
        <v>260</v>
      </c>
      <c r="AT913" s="17" t="s">
        <v>153</v>
      </c>
      <c r="AU913" s="17" t="s">
        <v>87</v>
      </c>
      <c r="AY913" s="17" t="s">
        <v>151</v>
      </c>
      <c r="BE913" s="212">
        <f>IF(N913="základní",J913,0)</f>
        <v>0</v>
      </c>
      <c r="BF913" s="212">
        <f>IF(N913="snížená",J913,0)</f>
        <v>0</v>
      </c>
      <c r="BG913" s="212">
        <f>IF(N913="zákl. přenesená",J913,0)</f>
        <v>0</v>
      </c>
      <c r="BH913" s="212">
        <f>IF(N913="sníž. přenesená",J913,0)</f>
        <v>0</v>
      </c>
      <c r="BI913" s="212">
        <f>IF(N913="nulová",J913,0)</f>
        <v>0</v>
      </c>
      <c r="BJ913" s="17" t="s">
        <v>22</v>
      </c>
      <c r="BK913" s="212">
        <f>ROUND(I913*H913,2)</f>
        <v>0</v>
      </c>
      <c r="BL913" s="17" t="s">
        <v>260</v>
      </c>
      <c r="BM913" s="17" t="s">
        <v>1266</v>
      </c>
    </row>
    <row r="914" spans="2:65" s="1" customFormat="1" ht="16.5" customHeight="1">
      <c r="B914" s="38"/>
      <c r="C914" s="201" t="s">
        <v>1267</v>
      </c>
      <c r="D914" s="201" t="s">
        <v>153</v>
      </c>
      <c r="E914" s="202" t="s">
        <v>1268</v>
      </c>
      <c r="F914" s="203" t="s">
        <v>1269</v>
      </c>
      <c r="G914" s="204" t="s">
        <v>1158</v>
      </c>
      <c r="H914" s="205">
        <v>4</v>
      </c>
      <c r="I914" s="206"/>
      <c r="J914" s="207">
        <f>ROUND(I914*H914,2)</f>
        <v>0</v>
      </c>
      <c r="K914" s="203" t="s">
        <v>20</v>
      </c>
      <c r="L914" s="43"/>
      <c r="M914" s="208" t="s">
        <v>20</v>
      </c>
      <c r="N914" s="209" t="s">
        <v>49</v>
      </c>
      <c r="O914" s="79"/>
      <c r="P914" s="210">
        <f>O914*H914</f>
        <v>0</v>
      </c>
      <c r="Q914" s="210">
        <v>0.00053</v>
      </c>
      <c r="R914" s="210">
        <f>Q914*H914</f>
        <v>0.00212</v>
      </c>
      <c r="S914" s="210">
        <v>0</v>
      </c>
      <c r="T914" s="211">
        <f>S914*H914</f>
        <v>0</v>
      </c>
      <c r="AR914" s="17" t="s">
        <v>260</v>
      </c>
      <c r="AT914" s="17" t="s">
        <v>153</v>
      </c>
      <c r="AU914" s="17" t="s">
        <v>87</v>
      </c>
      <c r="AY914" s="17" t="s">
        <v>151</v>
      </c>
      <c r="BE914" s="212">
        <f>IF(N914="základní",J914,0)</f>
        <v>0</v>
      </c>
      <c r="BF914" s="212">
        <f>IF(N914="snížená",J914,0)</f>
        <v>0</v>
      </c>
      <c r="BG914" s="212">
        <f>IF(N914="zákl. přenesená",J914,0)</f>
        <v>0</v>
      </c>
      <c r="BH914" s="212">
        <f>IF(N914="sníž. přenesená",J914,0)</f>
        <v>0</v>
      </c>
      <c r="BI914" s="212">
        <f>IF(N914="nulová",J914,0)</f>
        <v>0</v>
      </c>
      <c r="BJ914" s="17" t="s">
        <v>22</v>
      </c>
      <c r="BK914" s="212">
        <f>ROUND(I914*H914,2)</f>
        <v>0</v>
      </c>
      <c r="BL914" s="17" t="s">
        <v>260</v>
      </c>
      <c r="BM914" s="17" t="s">
        <v>1270</v>
      </c>
    </row>
    <row r="915" spans="2:65" s="1" customFormat="1" ht="16.5" customHeight="1">
      <c r="B915" s="38"/>
      <c r="C915" s="201" t="s">
        <v>1271</v>
      </c>
      <c r="D915" s="201" t="s">
        <v>153</v>
      </c>
      <c r="E915" s="202" t="s">
        <v>1272</v>
      </c>
      <c r="F915" s="203" t="s">
        <v>1273</v>
      </c>
      <c r="G915" s="204" t="s">
        <v>1158</v>
      </c>
      <c r="H915" s="205">
        <v>2</v>
      </c>
      <c r="I915" s="206"/>
      <c r="J915" s="207">
        <f>ROUND(I915*H915,2)</f>
        <v>0</v>
      </c>
      <c r="K915" s="203" t="s">
        <v>20</v>
      </c>
      <c r="L915" s="43"/>
      <c r="M915" s="208" t="s">
        <v>20</v>
      </c>
      <c r="N915" s="209" t="s">
        <v>49</v>
      </c>
      <c r="O915" s="79"/>
      <c r="P915" s="210">
        <f>O915*H915</f>
        <v>0</v>
      </c>
      <c r="Q915" s="210">
        <v>0.00053</v>
      </c>
      <c r="R915" s="210">
        <f>Q915*H915</f>
        <v>0.00106</v>
      </c>
      <c r="S915" s="210">
        <v>0</v>
      </c>
      <c r="T915" s="211">
        <f>S915*H915</f>
        <v>0</v>
      </c>
      <c r="AR915" s="17" t="s">
        <v>260</v>
      </c>
      <c r="AT915" s="17" t="s">
        <v>153</v>
      </c>
      <c r="AU915" s="17" t="s">
        <v>87</v>
      </c>
      <c r="AY915" s="17" t="s">
        <v>151</v>
      </c>
      <c r="BE915" s="212">
        <f>IF(N915="základní",J915,0)</f>
        <v>0</v>
      </c>
      <c r="BF915" s="212">
        <f>IF(N915="snížená",J915,0)</f>
        <v>0</v>
      </c>
      <c r="BG915" s="212">
        <f>IF(N915="zákl. přenesená",J915,0)</f>
        <v>0</v>
      </c>
      <c r="BH915" s="212">
        <f>IF(N915="sníž. přenesená",J915,0)</f>
        <v>0</v>
      </c>
      <c r="BI915" s="212">
        <f>IF(N915="nulová",J915,0)</f>
        <v>0</v>
      </c>
      <c r="BJ915" s="17" t="s">
        <v>22</v>
      </c>
      <c r="BK915" s="212">
        <f>ROUND(I915*H915,2)</f>
        <v>0</v>
      </c>
      <c r="BL915" s="17" t="s">
        <v>260</v>
      </c>
      <c r="BM915" s="17" t="s">
        <v>1274</v>
      </c>
    </row>
    <row r="916" spans="2:65" s="1" customFormat="1" ht="16.5" customHeight="1">
      <c r="B916" s="38"/>
      <c r="C916" s="201" t="s">
        <v>1275</v>
      </c>
      <c r="D916" s="201" t="s">
        <v>153</v>
      </c>
      <c r="E916" s="202" t="s">
        <v>1276</v>
      </c>
      <c r="F916" s="203" t="s">
        <v>1277</v>
      </c>
      <c r="G916" s="204" t="s">
        <v>1158</v>
      </c>
      <c r="H916" s="205">
        <v>1</v>
      </c>
      <c r="I916" s="206"/>
      <c r="J916" s="207">
        <f>ROUND(I916*H916,2)</f>
        <v>0</v>
      </c>
      <c r="K916" s="203" t="s">
        <v>20</v>
      </c>
      <c r="L916" s="43"/>
      <c r="M916" s="208" t="s">
        <v>20</v>
      </c>
      <c r="N916" s="209" t="s">
        <v>49</v>
      </c>
      <c r="O916" s="79"/>
      <c r="P916" s="210">
        <f>O916*H916</f>
        <v>0</v>
      </c>
      <c r="Q916" s="210">
        <v>0.00053</v>
      </c>
      <c r="R916" s="210">
        <f>Q916*H916</f>
        <v>0.00053</v>
      </c>
      <c r="S916" s="210">
        <v>0</v>
      </c>
      <c r="T916" s="211">
        <f>S916*H916</f>
        <v>0</v>
      </c>
      <c r="AR916" s="17" t="s">
        <v>260</v>
      </c>
      <c r="AT916" s="17" t="s">
        <v>153</v>
      </c>
      <c r="AU916" s="17" t="s">
        <v>87</v>
      </c>
      <c r="AY916" s="17" t="s">
        <v>151</v>
      </c>
      <c r="BE916" s="212">
        <f>IF(N916="základní",J916,0)</f>
        <v>0</v>
      </c>
      <c r="BF916" s="212">
        <f>IF(N916="snížená",J916,0)</f>
        <v>0</v>
      </c>
      <c r="BG916" s="212">
        <f>IF(N916="zákl. přenesená",J916,0)</f>
        <v>0</v>
      </c>
      <c r="BH916" s="212">
        <f>IF(N916="sníž. přenesená",J916,0)</f>
        <v>0</v>
      </c>
      <c r="BI916" s="212">
        <f>IF(N916="nulová",J916,0)</f>
        <v>0</v>
      </c>
      <c r="BJ916" s="17" t="s">
        <v>22</v>
      </c>
      <c r="BK916" s="212">
        <f>ROUND(I916*H916,2)</f>
        <v>0</v>
      </c>
      <c r="BL916" s="17" t="s">
        <v>260</v>
      </c>
      <c r="BM916" s="17" t="s">
        <v>1278</v>
      </c>
    </row>
    <row r="917" spans="2:65" s="1" customFormat="1" ht="16.5" customHeight="1">
      <c r="B917" s="38"/>
      <c r="C917" s="201" t="s">
        <v>1279</v>
      </c>
      <c r="D917" s="201" t="s">
        <v>153</v>
      </c>
      <c r="E917" s="202" t="s">
        <v>1280</v>
      </c>
      <c r="F917" s="203" t="s">
        <v>1281</v>
      </c>
      <c r="G917" s="204" t="s">
        <v>1158</v>
      </c>
      <c r="H917" s="205">
        <v>4</v>
      </c>
      <c r="I917" s="206"/>
      <c r="J917" s="207">
        <f>ROUND(I917*H917,2)</f>
        <v>0</v>
      </c>
      <c r="K917" s="203" t="s">
        <v>20</v>
      </c>
      <c r="L917" s="43"/>
      <c r="M917" s="208" t="s">
        <v>20</v>
      </c>
      <c r="N917" s="209" t="s">
        <v>49</v>
      </c>
      <c r="O917" s="79"/>
      <c r="P917" s="210">
        <f>O917*H917</f>
        <v>0</v>
      </c>
      <c r="Q917" s="210">
        <v>0.00103</v>
      </c>
      <c r="R917" s="210">
        <f>Q917*H917</f>
        <v>0.00412</v>
      </c>
      <c r="S917" s="210">
        <v>0</v>
      </c>
      <c r="T917" s="211">
        <f>S917*H917</f>
        <v>0</v>
      </c>
      <c r="AR917" s="17" t="s">
        <v>260</v>
      </c>
      <c r="AT917" s="17" t="s">
        <v>153</v>
      </c>
      <c r="AU917" s="17" t="s">
        <v>87</v>
      </c>
      <c r="AY917" s="17" t="s">
        <v>151</v>
      </c>
      <c r="BE917" s="212">
        <f>IF(N917="základní",J917,0)</f>
        <v>0</v>
      </c>
      <c r="BF917" s="212">
        <f>IF(N917="snížená",J917,0)</f>
        <v>0</v>
      </c>
      <c r="BG917" s="212">
        <f>IF(N917="zákl. přenesená",J917,0)</f>
        <v>0</v>
      </c>
      <c r="BH917" s="212">
        <f>IF(N917="sníž. přenesená",J917,0)</f>
        <v>0</v>
      </c>
      <c r="BI917" s="212">
        <f>IF(N917="nulová",J917,0)</f>
        <v>0</v>
      </c>
      <c r="BJ917" s="17" t="s">
        <v>22</v>
      </c>
      <c r="BK917" s="212">
        <f>ROUND(I917*H917,2)</f>
        <v>0</v>
      </c>
      <c r="BL917" s="17" t="s">
        <v>260</v>
      </c>
      <c r="BM917" s="17" t="s">
        <v>1282</v>
      </c>
    </row>
    <row r="918" spans="2:65" s="1" customFormat="1" ht="16.5" customHeight="1">
      <c r="B918" s="38"/>
      <c r="C918" s="201" t="s">
        <v>1283</v>
      </c>
      <c r="D918" s="201" t="s">
        <v>153</v>
      </c>
      <c r="E918" s="202" t="s">
        <v>1284</v>
      </c>
      <c r="F918" s="203" t="s">
        <v>1285</v>
      </c>
      <c r="G918" s="204" t="s">
        <v>1158</v>
      </c>
      <c r="H918" s="205">
        <v>3</v>
      </c>
      <c r="I918" s="206"/>
      <c r="J918" s="207">
        <f>ROUND(I918*H918,2)</f>
        <v>0</v>
      </c>
      <c r="K918" s="203" t="s">
        <v>20</v>
      </c>
      <c r="L918" s="43"/>
      <c r="M918" s="208" t="s">
        <v>20</v>
      </c>
      <c r="N918" s="209" t="s">
        <v>49</v>
      </c>
      <c r="O918" s="79"/>
      <c r="P918" s="210">
        <f>O918*H918</f>
        <v>0</v>
      </c>
      <c r="Q918" s="210">
        <v>0.00053</v>
      </c>
      <c r="R918" s="210">
        <f>Q918*H918</f>
        <v>0.0015899999999999998</v>
      </c>
      <c r="S918" s="210">
        <v>0</v>
      </c>
      <c r="T918" s="211">
        <f>S918*H918</f>
        <v>0</v>
      </c>
      <c r="AR918" s="17" t="s">
        <v>260</v>
      </c>
      <c r="AT918" s="17" t="s">
        <v>153</v>
      </c>
      <c r="AU918" s="17" t="s">
        <v>87</v>
      </c>
      <c r="AY918" s="17" t="s">
        <v>151</v>
      </c>
      <c r="BE918" s="212">
        <f>IF(N918="základní",J918,0)</f>
        <v>0</v>
      </c>
      <c r="BF918" s="212">
        <f>IF(N918="snížená",J918,0)</f>
        <v>0</v>
      </c>
      <c r="BG918" s="212">
        <f>IF(N918="zákl. přenesená",J918,0)</f>
        <v>0</v>
      </c>
      <c r="BH918" s="212">
        <f>IF(N918="sníž. přenesená",J918,0)</f>
        <v>0</v>
      </c>
      <c r="BI918" s="212">
        <f>IF(N918="nulová",J918,0)</f>
        <v>0</v>
      </c>
      <c r="BJ918" s="17" t="s">
        <v>22</v>
      </c>
      <c r="BK918" s="212">
        <f>ROUND(I918*H918,2)</f>
        <v>0</v>
      </c>
      <c r="BL918" s="17" t="s">
        <v>260</v>
      </c>
      <c r="BM918" s="17" t="s">
        <v>1286</v>
      </c>
    </row>
    <row r="919" spans="2:65" s="1" customFormat="1" ht="16.5" customHeight="1">
      <c r="B919" s="38"/>
      <c r="C919" s="201" t="s">
        <v>1287</v>
      </c>
      <c r="D919" s="201" t="s">
        <v>153</v>
      </c>
      <c r="E919" s="202" t="s">
        <v>1288</v>
      </c>
      <c r="F919" s="203" t="s">
        <v>1289</v>
      </c>
      <c r="G919" s="204" t="s">
        <v>1158</v>
      </c>
      <c r="H919" s="205">
        <v>4</v>
      </c>
      <c r="I919" s="206"/>
      <c r="J919" s="207">
        <f>ROUND(I919*H919,2)</f>
        <v>0</v>
      </c>
      <c r="K919" s="203" t="s">
        <v>157</v>
      </c>
      <c r="L919" s="43"/>
      <c r="M919" s="208" t="s">
        <v>20</v>
      </c>
      <c r="N919" s="209" t="s">
        <v>49</v>
      </c>
      <c r="O919" s="79"/>
      <c r="P919" s="210">
        <f>O919*H919</f>
        <v>0</v>
      </c>
      <c r="Q919" s="210">
        <v>0.00052</v>
      </c>
      <c r="R919" s="210">
        <f>Q919*H919</f>
        <v>0.00208</v>
      </c>
      <c r="S919" s="210">
        <v>0</v>
      </c>
      <c r="T919" s="211">
        <f>S919*H919</f>
        <v>0</v>
      </c>
      <c r="AR919" s="17" t="s">
        <v>260</v>
      </c>
      <c r="AT919" s="17" t="s">
        <v>153</v>
      </c>
      <c r="AU919" s="17" t="s">
        <v>87</v>
      </c>
      <c r="AY919" s="17" t="s">
        <v>151</v>
      </c>
      <c r="BE919" s="212">
        <f>IF(N919="základní",J919,0)</f>
        <v>0</v>
      </c>
      <c r="BF919" s="212">
        <f>IF(N919="snížená",J919,0)</f>
        <v>0</v>
      </c>
      <c r="BG919" s="212">
        <f>IF(N919="zákl. přenesená",J919,0)</f>
        <v>0</v>
      </c>
      <c r="BH919" s="212">
        <f>IF(N919="sníž. přenesená",J919,0)</f>
        <v>0</v>
      </c>
      <c r="BI919" s="212">
        <f>IF(N919="nulová",J919,0)</f>
        <v>0</v>
      </c>
      <c r="BJ919" s="17" t="s">
        <v>22</v>
      </c>
      <c r="BK919" s="212">
        <f>ROUND(I919*H919,2)</f>
        <v>0</v>
      </c>
      <c r="BL919" s="17" t="s">
        <v>260</v>
      </c>
      <c r="BM919" s="17" t="s">
        <v>1290</v>
      </c>
    </row>
    <row r="920" spans="2:65" s="1" customFormat="1" ht="16.5" customHeight="1">
      <c r="B920" s="38"/>
      <c r="C920" s="201" t="s">
        <v>1291</v>
      </c>
      <c r="D920" s="201" t="s">
        <v>153</v>
      </c>
      <c r="E920" s="202" t="s">
        <v>1292</v>
      </c>
      <c r="F920" s="203" t="s">
        <v>1293</v>
      </c>
      <c r="G920" s="204" t="s">
        <v>1158</v>
      </c>
      <c r="H920" s="205">
        <v>3</v>
      </c>
      <c r="I920" s="206"/>
      <c r="J920" s="207">
        <f>ROUND(I920*H920,2)</f>
        <v>0</v>
      </c>
      <c r="K920" s="203" t="s">
        <v>157</v>
      </c>
      <c r="L920" s="43"/>
      <c r="M920" s="208" t="s">
        <v>20</v>
      </c>
      <c r="N920" s="209" t="s">
        <v>49</v>
      </c>
      <c r="O920" s="79"/>
      <c r="P920" s="210">
        <f>O920*H920</f>
        <v>0</v>
      </c>
      <c r="Q920" s="210">
        <v>0.00052</v>
      </c>
      <c r="R920" s="210">
        <f>Q920*H920</f>
        <v>0.0015599999999999998</v>
      </c>
      <c r="S920" s="210">
        <v>0</v>
      </c>
      <c r="T920" s="211">
        <f>S920*H920</f>
        <v>0</v>
      </c>
      <c r="AR920" s="17" t="s">
        <v>260</v>
      </c>
      <c r="AT920" s="17" t="s">
        <v>153</v>
      </c>
      <c r="AU920" s="17" t="s">
        <v>87</v>
      </c>
      <c r="AY920" s="17" t="s">
        <v>151</v>
      </c>
      <c r="BE920" s="212">
        <f>IF(N920="základní",J920,0)</f>
        <v>0</v>
      </c>
      <c r="BF920" s="212">
        <f>IF(N920="snížená",J920,0)</f>
        <v>0</v>
      </c>
      <c r="BG920" s="212">
        <f>IF(N920="zákl. přenesená",J920,0)</f>
        <v>0</v>
      </c>
      <c r="BH920" s="212">
        <f>IF(N920="sníž. přenesená",J920,0)</f>
        <v>0</v>
      </c>
      <c r="BI920" s="212">
        <f>IF(N920="nulová",J920,0)</f>
        <v>0</v>
      </c>
      <c r="BJ920" s="17" t="s">
        <v>22</v>
      </c>
      <c r="BK920" s="212">
        <f>ROUND(I920*H920,2)</f>
        <v>0</v>
      </c>
      <c r="BL920" s="17" t="s">
        <v>260</v>
      </c>
      <c r="BM920" s="17" t="s">
        <v>1294</v>
      </c>
    </row>
    <row r="921" spans="2:65" s="1" customFormat="1" ht="16.5" customHeight="1">
      <c r="B921" s="38"/>
      <c r="C921" s="201" t="s">
        <v>1295</v>
      </c>
      <c r="D921" s="201" t="s">
        <v>153</v>
      </c>
      <c r="E921" s="202" t="s">
        <v>1296</v>
      </c>
      <c r="F921" s="203" t="s">
        <v>1297</v>
      </c>
      <c r="G921" s="204" t="s">
        <v>1158</v>
      </c>
      <c r="H921" s="205">
        <v>2</v>
      </c>
      <c r="I921" s="206"/>
      <c r="J921" s="207">
        <f>ROUND(I921*H921,2)</f>
        <v>0</v>
      </c>
      <c r="K921" s="203" t="s">
        <v>157</v>
      </c>
      <c r="L921" s="43"/>
      <c r="M921" s="208" t="s">
        <v>20</v>
      </c>
      <c r="N921" s="209" t="s">
        <v>49</v>
      </c>
      <c r="O921" s="79"/>
      <c r="P921" s="210">
        <f>O921*H921</f>
        <v>0</v>
      </c>
      <c r="Q921" s="210">
        <v>0.00085</v>
      </c>
      <c r="R921" s="210">
        <f>Q921*H921</f>
        <v>0.0017</v>
      </c>
      <c r="S921" s="210">
        <v>0</v>
      </c>
      <c r="T921" s="211">
        <f>S921*H921</f>
        <v>0</v>
      </c>
      <c r="AR921" s="17" t="s">
        <v>260</v>
      </c>
      <c r="AT921" s="17" t="s">
        <v>153</v>
      </c>
      <c r="AU921" s="17" t="s">
        <v>87</v>
      </c>
      <c r="AY921" s="17" t="s">
        <v>151</v>
      </c>
      <c r="BE921" s="212">
        <f>IF(N921="základní",J921,0)</f>
        <v>0</v>
      </c>
      <c r="BF921" s="212">
        <f>IF(N921="snížená",J921,0)</f>
        <v>0</v>
      </c>
      <c r="BG921" s="212">
        <f>IF(N921="zákl. přenesená",J921,0)</f>
        <v>0</v>
      </c>
      <c r="BH921" s="212">
        <f>IF(N921="sníž. přenesená",J921,0)</f>
        <v>0</v>
      </c>
      <c r="BI921" s="212">
        <f>IF(N921="nulová",J921,0)</f>
        <v>0</v>
      </c>
      <c r="BJ921" s="17" t="s">
        <v>22</v>
      </c>
      <c r="BK921" s="212">
        <f>ROUND(I921*H921,2)</f>
        <v>0</v>
      </c>
      <c r="BL921" s="17" t="s">
        <v>260</v>
      </c>
      <c r="BM921" s="17" t="s">
        <v>1298</v>
      </c>
    </row>
    <row r="922" spans="2:65" s="1" customFormat="1" ht="16.5" customHeight="1">
      <c r="B922" s="38"/>
      <c r="C922" s="201" t="s">
        <v>1299</v>
      </c>
      <c r="D922" s="201" t="s">
        <v>153</v>
      </c>
      <c r="E922" s="202" t="s">
        <v>1300</v>
      </c>
      <c r="F922" s="203" t="s">
        <v>1301</v>
      </c>
      <c r="G922" s="204" t="s">
        <v>1158</v>
      </c>
      <c r="H922" s="205">
        <v>1</v>
      </c>
      <c r="I922" s="206"/>
      <c r="J922" s="207">
        <f>ROUND(I922*H922,2)</f>
        <v>0</v>
      </c>
      <c r="K922" s="203" t="s">
        <v>20</v>
      </c>
      <c r="L922" s="43"/>
      <c r="M922" s="208" t="s">
        <v>20</v>
      </c>
      <c r="N922" s="209" t="s">
        <v>49</v>
      </c>
      <c r="O922" s="79"/>
      <c r="P922" s="210">
        <f>O922*H922</f>
        <v>0</v>
      </c>
      <c r="Q922" s="210">
        <v>0.0013</v>
      </c>
      <c r="R922" s="210">
        <f>Q922*H922</f>
        <v>0.0013</v>
      </c>
      <c r="S922" s="210">
        <v>0</v>
      </c>
      <c r="T922" s="211">
        <f>S922*H922</f>
        <v>0</v>
      </c>
      <c r="AR922" s="17" t="s">
        <v>260</v>
      </c>
      <c r="AT922" s="17" t="s">
        <v>153</v>
      </c>
      <c r="AU922" s="17" t="s">
        <v>87</v>
      </c>
      <c r="AY922" s="17" t="s">
        <v>151</v>
      </c>
      <c r="BE922" s="212">
        <f>IF(N922="základní",J922,0)</f>
        <v>0</v>
      </c>
      <c r="BF922" s="212">
        <f>IF(N922="snížená",J922,0)</f>
        <v>0</v>
      </c>
      <c r="BG922" s="212">
        <f>IF(N922="zákl. přenesená",J922,0)</f>
        <v>0</v>
      </c>
      <c r="BH922" s="212">
        <f>IF(N922="sníž. přenesená",J922,0)</f>
        <v>0</v>
      </c>
      <c r="BI922" s="212">
        <f>IF(N922="nulová",J922,0)</f>
        <v>0</v>
      </c>
      <c r="BJ922" s="17" t="s">
        <v>22</v>
      </c>
      <c r="BK922" s="212">
        <f>ROUND(I922*H922,2)</f>
        <v>0</v>
      </c>
      <c r="BL922" s="17" t="s">
        <v>260</v>
      </c>
      <c r="BM922" s="17" t="s">
        <v>1302</v>
      </c>
    </row>
    <row r="923" spans="2:65" s="1" customFormat="1" ht="16.5" customHeight="1">
      <c r="B923" s="38"/>
      <c r="C923" s="201" t="s">
        <v>1303</v>
      </c>
      <c r="D923" s="201" t="s">
        <v>153</v>
      </c>
      <c r="E923" s="202" t="s">
        <v>1304</v>
      </c>
      <c r="F923" s="203" t="s">
        <v>1305</v>
      </c>
      <c r="G923" s="204" t="s">
        <v>1158</v>
      </c>
      <c r="H923" s="205">
        <v>2</v>
      </c>
      <c r="I923" s="206"/>
      <c r="J923" s="207">
        <f>ROUND(I923*H923,2)</f>
        <v>0</v>
      </c>
      <c r="K923" s="203" t="s">
        <v>20</v>
      </c>
      <c r="L923" s="43"/>
      <c r="M923" s="208" t="s">
        <v>20</v>
      </c>
      <c r="N923" s="209" t="s">
        <v>49</v>
      </c>
      <c r="O923" s="79"/>
      <c r="P923" s="210">
        <f>O923*H923</f>
        <v>0</v>
      </c>
      <c r="Q923" s="210">
        <v>0.0013</v>
      </c>
      <c r="R923" s="210">
        <f>Q923*H923</f>
        <v>0.0026</v>
      </c>
      <c r="S923" s="210">
        <v>0</v>
      </c>
      <c r="T923" s="211">
        <f>S923*H923</f>
        <v>0</v>
      </c>
      <c r="AR923" s="17" t="s">
        <v>260</v>
      </c>
      <c r="AT923" s="17" t="s">
        <v>153</v>
      </c>
      <c r="AU923" s="17" t="s">
        <v>87</v>
      </c>
      <c r="AY923" s="17" t="s">
        <v>151</v>
      </c>
      <c r="BE923" s="212">
        <f>IF(N923="základní",J923,0)</f>
        <v>0</v>
      </c>
      <c r="BF923" s="212">
        <f>IF(N923="snížená",J923,0)</f>
        <v>0</v>
      </c>
      <c r="BG923" s="212">
        <f>IF(N923="zákl. přenesená",J923,0)</f>
        <v>0</v>
      </c>
      <c r="BH923" s="212">
        <f>IF(N923="sníž. přenesená",J923,0)</f>
        <v>0</v>
      </c>
      <c r="BI923" s="212">
        <f>IF(N923="nulová",J923,0)</f>
        <v>0</v>
      </c>
      <c r="BJ923" s="17" t="s">
        <v>22</v>
      </c>
      <c r="BK923" s="212">
        <f>ROUND(I923*H923,2)</f>
        <v>0</v>
      </c>
      <c r="BL923" s="17" t="s">
        <v>260</v>
      </c>
      <c r="BM923" s="17" t="s">
        <v>1306</v>
      </c>
    </row>
    <row r="924" spans="2:65" s="1" customFormat="1" ht="16.5" customHeight="1">
      <c r="B924" s="38"/>
      <c r="C924" s="201" t="s">
        <v>1307</v>
      </c>
      <c r="D924" s="201" t="s">
        <v>153</v>
      </c>
      <c r="E924" s="202" t="s">
        <v>1308</v>
      </c>
      <c r="F924" s="203" t="s">
        <v>1309</v>
      </c>
      <c r="G924" s="204" t="s">
        <v>1158</v>
      </c>
      <c r="H924" s="205">
        <v>3</v>
      </c>
      <c r="I924" s="206"/>
      <c r="J924" s="207">
        <f>ROUND(I924*H924,2)</f>
        <v>0</v>
      </c>
      <c r="K924" s="203" t="s">
        <v>20</v>
      </c>
      <c r="L924" s="43"/>
      <c r="M924" s="208" t="s">
        <v>20</v>
      </c>
      <c r="N924" s="209" t="s">
        <v>49</v>
      </c>
      <c r="O924" s="79"/>
      <c r="P924" s="210">
        <f>O924*H924</f>
        <v>0</v>
      </c>
      <c r="Q924" s="210">
        <v>0.0016</v>
      </c>
      <c r="R924" s="210">
        <f>Q924*H924</f>
        <v>0.0048000000000000004</v>
      </c>
      <c r="S924" s="210">
        <v>0</v>
      </c>
      <c r="T924" s="211">
        <f>S924*H924</f>
        <v>0</v>
      </c>
      <c r="AR924" s="17" t="s">
        <v>260</v>
      </c>
      <c r="AT924" s="17" t="s">
        <v>153</v>
      </c>
      <c r="AU924" s="17" t="s">
        <v>87</v>
      </c>
      <c r="AY924" s="17" t="s">
        <v>151</v>
      </c>
      <c r="BE924" s="212">
        <f>IF(N924="základní",J924,0)</f>
        <v>0</v>
      </c>
      <c r="BF924" s="212">
        <f>IF(N924="snížená",J924,0)</f>
        <v>0</v>
      </c>
      <c r="BG924" s="212">
        <f>IF(N924="zákl. přenesená",J924,0)</f>
        <v>0</v>
      </c>
      <c r="BH924" s="212">
        <f>IF(N924="sníž. přenesená",J924,0)</f>
        <v>0</v>
      </c>
      <c r="BI924" s="212">
        <f>IF(N924="nulová",J924,0)</f>
        <v>0</v>
      </c>
      <c r="BJ924" s="17" t="s">
        <v>22</v>
      </c>
      <c r="BK924" s="212">
        <f>ROUND(I924*H924,2)</f>
        <v>0</v>
      </c>
      <c r="BL924" s="17" t="s">
        <v>260</v>
      </c>
      <c r="BM924" s="17" t="s">
        <v>1310</v>
      </c>
    </row>
    <row r="925" spans="2:51" s="12" customFormat="1" ht="12">
      <c r="B925" s="224"/>
      <c r="C925" s="225"/>
      <c r="D925" s="215" t="s">
        <v>160</v>
      </c>
      <c r="E925" s="226" t="s">
        <v>20</v>
      </c>
      <c r="F925" s="227" t="s">
        <v>1241</v>
      </c>
      <c r="G925" s="225"/>
      <c r="H925" s="228">
        <v>3</v>
      </c>
      <c r="I925" s="229"/>
      <c r="J925" s="225"/>
      <c r="K925" s="225"/>
      <c r="L925" s="230"/>
      <c r="M925" s="231"/>
      <c r="N925" s="232"/>
      <c r="O925" s="232"/>
      <c r="P925" s="232"/>
      <c r="Q925" s="232"/>
      <c r="R925" s="232"/>
      <c r="S925" s="232"/>
      <c r="T925" s="233"/>
      <c r="AT925" s="234" t="s">
        <v>160</v>
      </c>
      <c r="AU925" s="234" t="s">
        <v>87</v>
      </c>
      <c r="AV925" s="12" t="s">
        <v>87</v>
      </c>
      <c r="AW925" s="12" t="s">
        <v>35</v>
      </c>
      <c r="AX925" s="12" t="s">
        <v>22</v>
      </c>
      <c r="AY925" s="234" t="s">
        <v>151</v>
      </c>
    </row>
    <row r="926" spans="2:65" s="1" customFormat="1" ht="22.5" customHeight="1">
      <c r="B926" s="38"/>
      <c r="C926" s="201" t="s">
        <v>1311</v>
      </c>
      <c r="D926" s="201" t="s">
        <v>153</v>
      </c>
      <c r="E926" s="202" t="s">
        <v>1312</v>
      </c>
      <c r="F926" s="203" t="s">
        <v>1313</v>
      </c>
      <c r="G926" s="204" t="s">
        <v>910</v>
      </c>
      <c r="H926" s="267"/>
      <c r="I926" s="206"/>
      <c r="J926" s="207">
        <f>ROUND(I926*H926,2)</f>
        <v>0</v>
      </c>
      <c r="K926" s="203" t="s">
        <v>157</v>
      </c>
      <c r="L926" s="43"/>
      <c r="M926" s="208" t="s">
        <v>20</v>
      </c>
      <c r="N926" s="209" t="s">
        <v>49</v>
      </c>
      <c r="O926" s="79"/>
      <c r="P926" s="210">
        <f>O926*H926</f>
        <v>0</v>
      </c>
      <c r="Q926" s="210">
        <v>0</v>
      </c>
      <c r="R926" s="210">
        <f>Q926*H926</f>
        <v>0</v>
      </c>
      <c r="S926" s="210">
        <v>0</v>
      </c>
      <c r="T926" s="211">
        <f>S926*H926</f>
        <v>0</v>
      </c>
      <c r="AR926" s="17" t="s">
        <v>260</v>
      </c>
      <c r="AT926" s="17" t="s">
        <v>153</v>
      </c>
      <c r="AU926" s="17" t="s">
        <v>87</v>
      </c>
      <c r="AY926" s="17" t="s">
        <v>151</v>
      </c>
      <c r="BE926" s="212">
        <f>IF(N926="základní",J926,0)</f>
        <v>0</v>
      </c>
      <c r="BF926" s="212">
        <f>IF(N926="snížená",J926,0)</f>
        <v>0</v>
      </c>
      <c r="BG926" s="212">
        <f>IF(N926="zákl. přenesená",J926,0)</f>
        <v>0</v>
      </c>
      <c r="BH926" s="212">
        <f>IF(N926="sníž. přenesená",J926,0)</f>
        <v>0</v>
      </c>
      <c r="BI926" s="212">
        <f>IF(N926="nulová",J926,0)</f>
        <v>0</v>
      </c>
      <c r="BJ926" s="17" t="s">
        <v>22</v>
      </c>
      <c r="BK926" s="212">
        <f>ROUND(I926*H926,2)</f>
        <v>0</v>
      </c>
      <c r="BL926" s="17" t="s">
        <v>260</v>
      </c>
      <c r="BM926" s="17" t="s">
        <v>1314</v>
      </c>
    </row>
    <row r="927" spans="2:63" s="10" customFormat="1" ht="22.8" customHeight="1">
      <c r="B927" s="185"/>
      <c r="C927" s="186"/>
      <c r="D927" s="187" t="s">
        <v>77</v>
      </c>
      <c r="E927" s="199" t="s">
        <v>1315</v>
      </c>
      <c r="F927" s="199" t="s">
        <v>1316</v>
      </c>
      <c r="G927" s="186"/>
      <c r="H927" s="186"/>
      <c r="I927" s="189"/>
      <c r="J927" s="200">
        <f>BK927</f>
        <v>0</v>
      </c>
      <c r="K927" s="186"/>
      <c r="L927" s="191"/>
      <c r="M927" s="192"/>
      <c r="N927" s="193"/>
      <c r="O927" s="193"/>
      <c r="P927" s="194">
        <f>SUM(P928:P934)</f>
        <v>0</v>
      </c>
      <c r="Q927" s="193"/>
      <c r="R927" s="194">
        <f>SUM(R928:R934)</f>
        <v>0.08055</v>
      </c>
      <c r="S927" s="193"/>
      <c r="T927" s="195">
        <f>SUM(T928:T934)</f>
        <v>0</v>
      </c>
      <c r="AR927" s="196" t="s">
        <v>87</v>
      </c>
      <c r="AT927" s="197" t="s">
        <v>77</v>
      </c>
      <c r="AU927" s="197" t="s">
        <v>22</v>
      </c>
      <c r="AY927" s="196" t="s">
        <v>151</v>
      </c>
      <c r="BK927" s="198">
        <f>SUM(BK928:BK934)</f>
        <v>0</v>
      </c>
    </row>
    <row r="928" spans="2:65" s="1" customFormat="1" ht="16.5" customHeight="1">
      <c r="B928" s="38"/>
      <c r="C928" s="201" t="s">
        <v>1317</v>
      </c>
      <c r="D928" s="201" t="s">
        <v>153</v>
      </c>
      <c r="E928" s="202" t="s">
        <v>1318</v>
      </c>
      <c r="F928" s="203" t="s">
        <v>1319</v>
      </c>
      <c r="G928" s="204" t="s">
        <v>1158</v>
      </c>
      <c r="H928" s="205">
        <v>1</v>
      </c>
      <c r="I928" s="206"/>
      <c r="J928" s="207">
        <f>ROUND(I928*H928,2)</f>
        <v>0</v>
      </c>
      <c r="K928" s="203" t="s">
        <v>157</v>
      </c>
      <c r="L928" s="43"/>
      <c r="M928" s="208" t="s">
        <v>20</v>
      </c>
      <c r="N928" s="209" t="s">
        <v>49</v>
      </c>
      <c r="O928" s="79"/>
      <c r="P928" s="210">
        <f>O928*H928</f>
        <v>0</v>
      </c>
      <c r="Q928" s="210">
        <v>0.08055</v>
      </c>
      <c r="R928" s="210">
        <f>Q928*H928</f>
        <v>0.08055</v>
      </c>
      <c r="S928" s="210">
        <v>0</v>
      </c>
      <c r="T928" s="211">
        <f>S928*H928</f>
        <v>0</v>
      </c>
      <c r="AR928" s="17" t="s">
        <v>260</v>
      </c>
      <c r="AT928" s="17" t="s">
        <v>153</v>
      </c>
      <c r="AU928" s="17" t="s">
        <v>87</v>
      </c>
      <c r="AY928" s="17" t="s">
        <v>151</v>
      </c>
      <c r="BE928" s="212">
        <f>IF(N928="základní",J928,0)</f>
        <v>0</v>
      </c>
      <c r="BF928" s="212">
        <f>IF(N928="snížená",J928,0)</f>
        <v>0</v>
      </c>
      <c r="BG928" s="212">
        <f>IF(N928="zákl. přenesená",J928,0)</f>
        <v>0</v>
      </c>
      <c r="BH928" s="212">
        <f>IF(N928="sníž. přenesená",J928,0)</f>
        <v>0</v>
      </c>
      <c r="BI928" s="212">
        <f>IF(N928="nulová",J928,0)</f>
        <v>0</v>
      </c>
      <c r="BJ928" s="17" t="s">
        <v>22</v>
      </c>
      <c r="BK928" s="212">
        <f>ROUND(I928*H928,2)</f>
        <v>0</v>
      </c>
      <c r="BL928" s="17" t="s">
        <v>260</v>
      </c>
      <c r="BM928" s="17" t="s">
        <v>1320</v>
      </c>
    </row>
    <row r="929" spans="2:65" s="1" customFormat="1" ht="16.5" customHeight="1">
      <c r="B929" s="38"/>
      <c r="C929" s="257" t="s">
        <v>1321</v>
      </c>
      <c r="D929" s="257" t="s">
        <v>235</v>
      </c>
      <c r="E929" s="258" t="s">
        <v>1322</v>
      </c>
      <c r="F929" s="259" t="s">
        <v>1323</v>
      </c>
      <c r="G929" s="260" t="s">
        <v>1324</v>
      </c>
      <c r="H929" s="261">
        <v>1</v>
      </c>
      <c r="I929" s="262"/>
      <c r="J929" s="263">
        <f>ROUND(I929*H929,2)</f>
        <v>0</v>
      </c>
      <c r="K929" s="259" t="s">
        <v>20</v>
      </c>
      <c r="L929" s="264"/>
      <c r="M929" s="265" t="s">
        <v>20</v>
      </c>
      <c r="N929" s="266" t="s">
        <v>49</v>
      </c>
      <c r="O929" s="79"/>
      <c r="P929" s="210">
        <f>O929*H929</f>
        <v>0</v>
      </c>
      <c r="Q929" s="210">
        <v>0</v>
      </c>
      <c r="R929" s="210">
        <f>Q929*H929</f>
        <v>0</v>
      </c>
      <c r="S929" s="210">
        <v>0</v>
      </c>
      <c r="T929" s="211">
        <f>S929*H929</f>
        <v>0</v>
      </c>
      <c r="AR929" s="17" t="s">
        <v>379</v>
      </c>
      <c r="AT929" s="17" t="s">
        <v>235</v>
      </c>
      <c r="AU929" s="17" t="s">
        <v>87</v>
      </c>
      <c r="AY929" s="17" t="s">
        <v>151</v>
      </c>
      <c r="BE929" s="212">
        <f>IF(N929="základní",J929,0)</f>
        <v>0</v>
      </c>
      <c r="BF929" s="212">
        <f>IF(N929="snížená",J929,0)</f>
        <v>0</v>
      </c>
      <c r="BG929" s="212">
        <f>IF(N929="zákl. přenesená",J929,0)</f>
        <v>0</v>
      </c>
      <c r="BH929" s="212">
        <f>IF(N929="sníž. přenesená",J929,0)</f>
        <v>0</v>
      </c>
      <c r="BI929" s="212">
        <f>IF(N929="nulová",J929,0)</f>
        <v>0</v>
      </c>
      <c r="BJ929" s="17" t="s">
        <v>22</v>
      </c>
      <c r="BK929" s="212">
        <f>ROUND(I929*H929,2)</f>
        <v>0</v>
      </c>
      <c r="BL929" s="17" t="s">
        <v>260</v>
      </c>
      <c r="BM929" s="17" t="s">
        <v>1325</v>
      </c>
    </row>
    <row r="930" spans="2:65" s="1" customFormat="1" ht="16.5" customHeight="1">
      <c r="B930" s="38"/>
      <c r="C930" s="257" t="s">
        <v>1326</v>
      </c>
      <c r="D930" s="257" t="s">
        <v>235</v>
      </c>
      <c r="E930" s="258" t="s">
        <v>1327</v>
      </c>
      <c r="F930" s="259" t="s">
        <v>1328</v>
      </c>
      <c r="G930" s="260" t="s">
        <v>1324</v>
      </c>
      <c r="H930" s="261">
        <v>1</v>
      </c>
      <c r="I930" s="262"/>
      <c r="J930" s="263">
        <f>ROUND(I930*H930,2)</f>
        <v>0</v>
      </c>
      <c r="K930" s="259" t="s">
        <v>20</v>
      </c>
      <c r="L930" s="264"/>
      <c r="M930" s="265" t="s">
        <v>20</v>
      </c>
      <c r="N930" s="266" t="s">
        <v>49</v>
      </c>
      <c r="O930" s="79"/>
      <c r="P930" s="210">
        <f>O930*H930</f>
        <v>0</v>
      </c>
      <c r="Q930" s="210">
        <v>0</v>
      </c>
      <c r="R930" s="210">
        <f>Q930*H930</f>
        <v>0</v>
      </c>
      <c r="S930" s="210">
        <v>0</v>
      </c>
      <c r="T930" s="211">
        <f>S930*H930</f>
        <v>0</v>
      </c>
      <c r="AR930" s="17" t="s">
        <v>379</v>
      </c>
      <c r="AT930" s="17" t="s">
        <v>235</v>
      </c>
      <c r="AU930" s="17" t="s">
        <v>87</v>
      </c>
      <c r="AY930" s="17" t="s">
        <v>151</v>
      </c>
      <c r="BE930" s="212">
        <f>IF(N930="základní",J930,0)</f>
        <v>0</v>
      </c>
      <c r="BF930" s="212">
        <f>IF(N930="snížená",J930,0)</f>
        <v>0</v>
      </c>
      <c r="BG930" s="212">
        <f>IF(N930="zákl. přenesená",J930,0)</f>
        <v>0</v>
      </c>
      <c r="BH930" s="212">
        <f>IF(N930="sníž. přenesená",J930,0)</f>
        <v>0</v>
      </c>
      <c r="BI930" s="212">
        <f>IF(N930="nulová",J930,0)</f>
        <v>0</v>
      </c>
      <c r="BJ930" s="17" t="s">
        <v>22</v>
      </c>
      <c r="BK930" s="212">
        <f>ROUND(I930*H930,2)</f>
        <v>0</v>
      </c>
      <c r="BL930" s="17" t="s">
        <v>260</v>
      </c>
      <c r="BM930" s="17" t="s">
        <v>1329</v>
      </c>
    </row>
    <row r="931" spans="2:65" s="1" customFormat="1" ht="16.5" customHeight="1">
      <c r="B931" s="38"/>
      <c r="C931" s="257" t="s">
        <v>1330</v>
      </c>
      <c r="D931" s="257" t="s">
        <v>235</v>
      </c>
      <c r="E931" s="258" t="s">
        <v>1331</v>
      </c>
      <c r="F931" s="259" t="s">
        <v>1332</v>
      </c>
      <c r="G931" s="260" t="s">
        <v>1324</v>
      </c>
      <c r="H931" s="261">
        <v>1</v>
      </c>
      <c r="I931" s="262"/>
      <c r="J931" s="263">
        <f>ROUND(I931*H931,2)</f>
        <v>0</v>
      </c>
      <c r="K931" s="259" t="s">
        <v>20</v>
      </c>
      <c r="L931" s="264"/>
      <c r="M931" s="265" t="s">
        <v>20</v>
      </c>
      <c r="N931" s="266" t="s">
        <v>49</v>
      </c>
      <c r="O931" s="79"/>
      <c r="P931" s="210">
        <f>O931*H931</f>
        <v>0</v>
      </c>
      <c r="Q931" s="210">
        <v>0</v>
      </c>
      <c r="R931" s="210">
        <f>Q931*H931</f>
        <v>0</v>
      </c>
      <c r="S931" s="210">
        <v>0</v>
      </c>
      <c r="T931" s="211">
        <f>S931*H931</f>
        <v>0</v>
      </c>
      <c r="AR931" s="17" t="s">
        <v>379</v>
      </c>
      <c r="AT931" s="17" t="s">
        <v>235</v>
      </c>
      <c r="AU931" s="17" t="s">
        <v>87</v>
      </c>
      <c r="AY931" s="17" t="s">
        <v>151</v>
      </c>
      <c r="BE931" s="212">
        <f>IF(N931="základní",J931,0)</f>
        <v>0</v>
      </c>
      <c r="BF931" s="212">
        <f>IF(N931="snížená",J931,0)</f>
        <v>0</v>
      </c>
      <c r="BG931" s="212">
        <f>IF(N931="zákl. přenesená",J931,0)</f>
        <v>0</v>
      </c>
      <c r="BH931" s="212">
        <f>IF(N931="sníž. přenesená",J931,0)</f>
        <v>0</v>
      </c>
      <c r="BI931" s="212">
        <f>IF(N931="nulová",J931,0)</f>
        <v>0</v>
      </c>
      <c r="BJ931" s="17" t="s">
        <v>22</v>
      </c>
      <c r="BK931" s="212">
        <f>ROUND(I931*H931,2)</f>
        <v>0</v>
      </c>
      <c r="BL931" s="17" t="s">
        <v>260</v>
      </c>
      <c r="BM931" s="17" t="s">
        <v>1333</v>
      </c>
    </row>
    <row r="932" spans="2:65" s="1" customFormat="1" ht="16.5" customHeight="1">
      <c r="B932" s="38"/>
      <c r="C932" s="257" t="s">
        <v>1334</v>
      </c>
      <c r="D932" s="257" t="s">
        <v>235</v>
      </c>
      <c r="E932" s="258" t="s">
        <v>1335</v>
      </c>
      <c r="F932" s="259" t="s">
        <v>1336</v>
      </c>
      <c r="G932" s="260" t="s">
        <v>1324</v>
      </c>
      <c r="H932" s="261">
        <v>2</v>
      </c>
      <c r="I932" s="262"/>
      <c r="J932" s="263">
        <f>ROUND(I932*H932,2)</f>
        <v>0</v>
      </c>
      <c r="K932" s="259" t="s">
        <v>20</v>
      </c>
      <c r="L932" s="264"/>
      <c r="M932" s="265" t="s">
        <v>20</v>
      </c>
      <c r="N932" s="266" t="s">
        <v>49</v>
      </c>
      <c r="O932" s="79"/>
      <c r="P932" s="210">
        <f>O932*H932</f>
        <v>0</v>
      </c>
      <c r="Q932" s="210">
        <v>0</v>
      </c>
      <c r="R932" s="210">
        <f>Q932*H932</f>
        <v>0</v>
      </c>
      <c r="S932" s="210">
        <v>0</v>
      </c>
      <c r="T932" s="211">
        <f>S932*H932</f>
        <v>0</v>
      </c>
      <c r="AR932" s="17" t="s">
        <v>379</v>
      </c>
      <c r="AT932" s="17" t="s">
        <v>235</v>
      </c>
      <c r="AU932" s="17" t="s">
        <v>87</v>
      </c>
      <c r="AY932" s="17" t="s">
        <v>151</v>
      </c>
      <c r="BE932" s="212">
        <f>IF(N932="základní",J932,0)</f>
        <v>0</v>
      </c>
      <c r="BF932" s="212">
        <f>IF(N932="snížená",J932,0)</f>
        <v>0</v>
      </c>
      <c r="BG932" s="212">
        <f>IF(N932="zákl. přenesená",J932,0)</f>
        <v>0</v>
      </c>
      <c r="BH932" s="212">
        <f>IF(N932="sníž. přenesená",J932,0)</f>
        <v>0</v>
      </c>
      <c r="BI932" s="212">
        <f>IF(N932="nulová",J932,0)</f>
        <v>0</v>
      </c>
      <c r="BJ932" s="17" t="s">
        <v>22</v>
      </c>
      <c r="BK932" s="212">
        <f>ROUND(I932*H932,2)</f>
        <v>0</v>
      </c>
      <c r="BL932" s="17" t="s">
        <v>260</v>
      </c>
      <c r="BM932" s="17" t="s">
        <v>1337</v>
      </c>
    </row>
    <row r="933" spans="2:65" s="1" customFormat="1" ht="16.5" customHeight="1">
      <c r="B933" s="38"/>
      <c r="C933" s="201" t="s">
        <v>1338</v>
      </c>
      <c r="D933" s="201" t="s">
        <v>153</v>
      </c>
      <c r="E933" s="202" t="s">
        <v>1339</v>
      </c>
      <c r="F933" s="203" t="s">
        <v>1340</v>
      </c>
      <c r="G933" s="204" t="s">
        <v>798</v>
      </c>
      <c r="H933" s="205">
        <v>1</v>
      </c>
      <c r="I933" s="206"/>
      <c r="J933" s="207">
        <f>ROUND(I933*H933,2)</f>
        <v>0</v>
      </c>
      <c r="K933" s="203" t="s">
        <v>20</v>
      </c>
      <c r="L933" s="43"/>
      <c r="M933" s="208" t="s">
        <v>20</v>
      </c>
      <c r="N933" s="209" t="s">
        <v>49</v>
      </c>
      <c r="O933" s="79"/>
      <c r="P933" s="210">
        <f>O933*H933</f>
        <v>0</v>
      </c>
      <c r="Q933" s="210">
        <v>0</v>
      </c>
      <c r="R933" s="210">
        <f>Q933*H933</f>
        <v>0</v>
      </c>
      <c r="S933" s="210">
        <v>0</v>
      </c>
      <c r="T933" s="211">
        <f>S933*H933</f>
        <v>0</v>
      </c>
      <c r="AR933" s="17" t="s">
        <v>260</v>
      </c>
      <c r="AT933" s="17" t="s">
        <v>153</v>
      </c>
      <c r="AU933" s="17" t="s">
        <v>87</v>
      </c>
      <c r="AY933" s="17" t="s">
        <v>151</v>
      </c>
      <c r="BE933" s="212">
        <f>IF(N933="základní",J933,0)</f>
        <v>0</v>
      </c>
      <c r="BF933" s="212">
        <f>IF(N933="snížená",J933,0)</f>
        <v>0</v>
      </c>
      <c r="BG933" s="212">
        <f>IF(N933="zákl. přenesená",J933,0)</f>
        <v>0</v>
      </c>
      <c r="BH933" s="212">
        <f>IF(N933="sníž. přenesená",J933,0)</f>
        <v>0</v>
      </c>
      <c r="BI933" s="212">
        <f>IF(N933="nulová",J933,0)</f>
        <v>0</v>
      </c>
      <c r="BJ933" s="17" t="s">
        <v>22</v>
      </c>
      <c r="BK933" s="212">
        <f>ROUND(I933*H933,2)</f>
        <v>0</v>
      </c>
      <c r="BL933" s="17" t="s">
        <v>260</v>
      </c>
      <c r="BM933" s="17" t="s">
        <v>1341</v>
      </c>
    </row>
    <row r="934" spans="2:65" s="1" customFormat="1" ht="22.5" customHeight="1">
      <c r="B934" s="38"/>
      <c r="C934" s="201" t="s">
        <v>1342</v>
      </c>
      <c r="D934" s="201" t="s">
        <v>153</v>
      </c>
      <c r="E934" s="202" t="s">
        <v>1343</v>
      </c>
      <c r="F934" s="203" t="s">
        <v>1344</v>
      </c>
      <c r="G934" s="204" t="s">
        <v>910</v>
      </c>
      <c r="H934" s="267"/>
      <c r="I934" s="206"/>
      <c r="J934" s="207">
        <f>ROUND(I934*H934,2)</f>
        <v>0</v>
      </c>
      <c r="K934" s="203" t="s">
        <v>157</v>
      </c>
      <c r="L934" s="43"/>
      <c r="M934" s="208" t="s">
        <v>20</v>
      </c>
      <c r="N934" s="209" t="s">
        <v>49</v>
      </c>
      <c r="O934" s="79"/>
      <c r="P934" s="210">
        <f>O934*H934</f>
        <v>0</v>
      </c>
      <c r="Q934" s="210">
        <v>0</v>
      </c>
      <c r="R934" s="210">
        <f>Q934*H934</f>
        <v>0</v>
      </c>
      <c r="S934" s="210">
        <v>0</v>
      </c>
      <c r="T934" s="211">
        <f>S934*H934</f>
        <v>0</v>
      </c>
      <c r="AR934" s="17" t="s">
        <v>260</v>
      </c>
      <c r="AT934" s="17" t="s">
        <v>153</v>
      </c>
      <c r="AU934" s="17" t="s">
        <v>87</v>
      </c>
      <c r="AY934" s="17" t="s">
        <v>151</v>
      </c>
      <c r="BE934" s="212">
        <f>IF(N934="základní",J934,0)</f>
        <v>0</v>
      </c>
      <c r="BF934" s="212">
        <f>IF(N934="snížená",J934,0)</f>
        <v>0</v>
      </c>
      <c r="BG934" s="212">
        <f>IF(N934="zákl. přenesená",J934,0)</f>
        <v>0</v>
      </c>
      <c r="BH934" s="212">
        <f>IF(N934="sníž. přenesená",J934,0)</f>
        <v>0</v>
      </c>
      <c r="BI934" s="212">
        <f>IF(N934="nulová",J934,0)</f>
        <v>0</v>
      </c>
      <c r="BJ934" s="17" t="s">
        <v>22</v>
      </c>
      <c r="BK934" s="212">
        <f>ROUND(I934*H934,2)</f>
        <v>0</v>
      </c>
      <c r="BL934" s="17" t="s">
        <v>260</v>
      </c>
      <c r="BM934" s="17" t="s">
        <v>1345</v>
      </c>
    </row>
    <row r="935" spans="2:63" s="10" customFormat="1" ht="22.8" customHeight="1">
      <c r="B935" s="185"/>
      <c r="C935" s="186"/>
      <c r="D935" s="187" t="s">
        <v>77</v>
      </c>
      <c r="E935" s="199" t="s">
        <v>1346</v>
      </c>
      <c r="F935" s="199" t="s">
        <v>1347</v>
      </c>
      <c r="G935" s="186"/>
      <c r="H935" s="186"/>
      <c r="I935" s="189"/>
      <c r="J935" s="200">
        <f>BK935</f>
        <v>0</v>
      </c>
      <c r="K935" s="186"/>
      <c r="L935" s="191"/>
      <c r="M935" s="192"/>
      <c r="N935" s="193"/>
      <c r="O935" s="193"/>
      <c r="P935" s="194">
        <f>SUM(P936:P939)</f>
        <v>0</v>
      </c>
      <c r="Q935" s="193"/>
      <c r="R935" s="194">
        <f>SUM(R936:R939)</f>
        <v>0.052279282999999996</v>
      </c>
      <c r="S935" s="193"/>
      <c r="T935" s="195">
        <f>SUM(T936:T939)</f>
        <v>0</v>
      </c>
      <c r="AR935" s="196" t="s">
        <v>87</v>
      </c>
      <c r="AT935" s="197" t="s">
        <v>77</v>
      </c>
      <c r="AU935" s="197" t="s">
        <v>22</v>
      </c>
      <c r="AY935" s="196" t="s">
        <v>151</v>
      </c>
      <c r="BK935" s="198">
        <f>SUM(BK936:BK939)</f>
        <v>0</v>
      </c>
    </row>
    <row r="936" spans="2:65" s="1" customFormat="1" ht="16.5" customHeight="1">
      <c r="B936" s="38"/>
      <c r="C936" s="201" t="s">
        <v>1348</v>
      </c>
      <c r="D936" s="201" t="s">
        <v>153</v>
      </c>
      <c r="E936" s="202" t="s">
        <v>1349</v>
      </c>
      <c r="F936" s="203" t="s">
        <v>1350</v>
      </c>
      <c r="G936" s="204" t="s">
        <v>1158</v>
      </c>
      <c r="H936" s="205">
        <v>1</v>
      </c>
      <c r="I936" s="206"/>
      <c r="J936" s="207">
        <f>ROUND(I936*H936,2)</f>
        <v>0</v>
      </c>
      <c r="K936" s="203" t="s">
        <v>157</v>
      </c>
      <c r="L936" s="43"/>
      <c r="M936" s="208" t="s">
        <v>20</v>
      </c>
      <c r="N936" s="209" t="s">
        <v>49</v>
      </c>
      <c r="O936" s="79"/>
      <c r="P936" s="210">
        <f>O936*H936</f>
        <v>0</v>
      </c>
      <c r="Q936" s="210">
        <v>0.01087</v>
      </c>
      <c r="R936" s="210">
        <f>Q936*H936</f>
        <v>0.01087</v>
      </c>
      <c r="S936" s="210">
        <v>0</v>
      </c>
      <c r="T936" s="211">
        <f>S936*H936</f>
        <v>0</v>
      </c>
      <c r="AR936" s="17" t="s">
        <v>260</v>
      </c>
      <c r="AT936" s="17" t="s">
        <v>153</v>
      </c>
      <c r="AU936" s="17" t="s">
        <v>87</v>
      </c>
      <c r="AY936" s="17" t="s">
        <v>151</v>
      </c>
      <c r="BE936" s="212">
        <f>IF(N936="základní",J936,0)</f>
        <v>0</v>
      </c>
      <c r="BF936" s="212">
        <f>IF(N936="snížená",J936,0)</f>
        <v>0</v>
      </c>
      <c r="BG936" s="212">
        <f>IF(N936="zákl. přenesená",J936,0)</f>
        <v>0</v>
      </c>
      <c r="BH936" s="212">
        <f>IF(N936="sníž. přenesená",J936,0)</f>
        <v>0</v>
      </c>
      <c r="BI936" s="212">
        <f>IF(N936="nulová",J936,0)</f>
        <v>0</v>
      </c>
      <c r="BJ936" s="17" t="s">
        <v>22</v>
      </c>
      <c r="BK936" s="212">
        <f>ROUND(I936*H936,2)</f>
        <v>0</v>
      </c>
      <c r="BL936" s="17" t="s">
        <v>260</v>
      </c>
      <c r="BM936" s="17" t="s">
        <v>1351</v>
      </c>
    </row>
    <row r="937" spans="2:65" s="1" customFormat="1" ht="16.5" customHeight="1">
      <c r="B937" s="38"/>
      <c r="C937" s="201" t="s">
        <v>1352</v>
      </c>
      <c r="D937" s="201" t="s">
        <v>153</v>
      </c>
      <c r="E937" s="202" t="s">
        <v>1353</v>
      </c>
      <c r="F937" s="203" t="s">
        <v>1354</v>
      </c>
      <c r="G937" s="204" t="s">
        <v>345</v>
      </c>
      <c r="H937" s="205">
        <v>1</v>
      </c>
      <c r="I937" s="206"/>
      <c r="J937" s="207">
        <f>ROUND(I937*H937,2)</f>
        <v>0</v>
      </c>
      <c r="K937" s="203" t="s">
        <v>20</v>
      </c>
      <c r="L937" s="43"/>
      <c r="M937" s="208" t="s">
        <v>20</v>
      </c>
      <c r="N937" s="209" t="s">
        <v>49</v>
      </c>
      <c r="O937" s="79"/>
      <c r="P937" s="210">
        <f>O937*H937</f>
        <v>0</v>
      </c>
      <c r="Q937" s="210">
        <v>0.0039</v>
      </c>
      <c r="R937" s="210">
        <f>Q937*H937</f>
        <v>0.0039</v>
      </c>
      <c r="S937" s="210">
        <v>0</v>
      </c>
      <c r="T937" s="211">
        <f>S937*H937</f>
        <v>0</v>
      </c>
      <c r="AR937" s="17" t="s">
        <v>260</v>
      </c>
      <c r="AT937" s="17" t="s">
        <v>153</v>
      </c>
      <c r="AU937" s="17" t="s">
        <v>87</v>
      </c>
      <c r="AY937" s="17" t="s">
        <v>151</v>
      </c>
      <c r="BE937" s="212">
        <f>IF(N937="základní",J937,0)</f>
        <v>0</v>
      </c>
      <c r="BF937" s="212">
        <f>IF(N937="snížená",J937,0)</f>
        <v>0</v>
      </c>
      <c r="BG937" s="212">
        <f>IF(N937="zákl. přenesená",J937,0)</f>
        <v>0</v>
      </c>
      <c r="BH937" s="212">
        <f>IF(N937="sníž. přenesená",J937,0)</f>
        <v>0</v>
      </c>
      <c r="BI937" s="212">
        <f>IF(N937="nulová",J937,0)</f>
        <v>0</v>
      </c>
      <c r="BJ937" s="17" t="s">
        <v>22</v>
      </c>
      <c r="BK937" s="212">
        <f>ROUND(I937*H937,2)</f>
        <v>0</v>
      </c>
      <c r="BL937" s="17" t="s">
        <v>260</v>
      </c>
      <c r="BM937" s="17" t="s">
        <v>1355</v>
      </c>
    </row>
    <row r="938" spans="2:65" s="1" customFormat="1" ht="22.5" customHeight="1">
      <c r="B938" s="38"/>
      <c r="C938" s="201" t="s">
        <v>1356</v>
      </c>
      <c r="D938" s="201" t="s">
        <v>153</v>
      </c>
      <c r="E938" s="202" t="s">
        <v>1357</v>
      </c>
      <c r="F938" s="203" t="s">
        <v>1358</v>
      </c>
      <c r="G938" s="204" t="s">
        <v>345</v>
      </c>
      <c r="H938" s="205">
        <v>1</v>
      </c>
      <c r="I938" s="206"/>
      <c r="J938" s="207">
        <f>ROUND(I938*H938,2)</f>
        <v>0</v>
      </c>
      <c r="K938" s="203" t="s">
        <v>157</v>
      </c>
      <c r="L938" s="43"/>
      <c r="M938" s="208" t="s">
        <v>20</v>
      </c>
      <c r="N938" s="209" t="s">
        <v>49</v>
      </c>
      <c r="O938" s="79"/>
      <c r="P938" s="210">
        <f>O938*H938</f>
        <v>0</v>
      </c>
      <c r="Q938" s="210">
        <v>0.037509283</v>
      </c>
      <c r="R938" s="210">
        <f>Q938*H938</f>
        <v>0.037509283</v>
      </c>
      <c r="S938" s="210">
        <v>0</v>
      </c>
      <c r="T938" s="211">
        <f>S938*H938</f>
        <v>0</v>
      </c>
      <c r="AR938" s="17" t="s">
        <v>260</v>
      </c>
      <c r="AT938" s="17" t="s">
        <v>153</v>
      </c>
      <c r="AU938" s="17" t="s">
        <v>87</v>
      </c>
      <c r="AY938" s="17" t="s">
        <v>151</v>
      </c>
      <c r="BE938" s="212">
        <f>IF(N938="základní",J938,0)</f>
        <v>0</v>
      </c>
      <c r="BF938" s="212">
        <f>IF(N938="snížená",J938,0)</f>
        <v>0</v>
      </c>
      <c r="BG938" s="212">
        <f>IF(N938="zákl. přenesená",J938,0)</f>
        <v>0</v>
      </c>
      <c r="BH938" s="212">
        <f>IF(N938="sníž. přenesená",J938,0)</f>
        <v>0</v>
      </c>
      <c r="BI938" s="212">
        <f>IF(N938="nulová",J938,0)</f>
        <v>0</v>
      </c>
      <c r="BJ938" s="17" t="s">
        <v>22</v>
      </c>
      <c r="BK938" s="212">
        <f>ROUND(I938*H938,2)</f>
        <v>0</v>
      </c>
      <c r="BL938" s="17" t="s">
        <v>260</v>
      </c>
      <c r="BM938" s="17" t="s">
        <v>1359</v>
      </c>
    </row>
    <row r="939" spans="2:65" s="1" customFormat="1" ht="22.5" customHeight="1">
      <c r="B939" s="38"/>
      <c r="C939" s="201" t="s">
        <v>1360</v>
      </c>
      <c r="D939" s="201" t="s">
        <v>153</v>
      </c>
      <c r="E939" s="202" t="s">
        <v>1361</v>
      </c>
      <c r="F939" s="203" t="s">
        <v>1362</v>
      </c>
      <c r="G939" s="204" t="s">
        <v>910</v>
      </c>
      <c r="H939" s="267"/>
      <c r="I939" s="206"/>
      <c r="J939" s="207">
        <f>ROUND(I939*H939,2)</f>
        <v>0</v>
      </c>
      <c r="K939" s="203" t="s">
        <v>157</v>
      </c>
      <c r="L939" s="43"/>
      <c r="M939" s="208" t="s">
        <v>20</v>
      </c>
      <c r="N939" s="209" t="s">
        <v>49</v>
      </c>
      <c r="O939" s="79"/>
      <c r="P939" s="210">
        <f>O939*H939</f>
        <v>0</v>
      </c>
      <c r="Q939" s="210">
        <v>0</v>
      </c>
      <c r="R939" s="210">
        <f>Q939*H939</f>
        <v>0</v>
      </c>
      <c r="S939" s="210">
        <v>0</v>
      </c>
      <c r="T939" s="211">
        <f>S939*H939</f>
        <v>0</v>
      </c>
      <c r="AR939" s="17" t="s">
        <v>260</v>
      </c>
      <c r="AT939" s="17" t="s">
        <v>153</v>
      </c>
      <c r="AU939" s="17" t="s">
        <v>87</v>
      </c>
      <c r="AY939" s="17" t="s">
        <v>151</v>
      </c>
      <c r="BE939" s="212">
        <f>IF(N939="základní",J939,0)</f>
        <v>0</v>
      </c>
      <c r="BF939" s="212">
        <f>IF(N939="snížená",J939,0)</f>
        <v>0</v>
      </c>
      <c r="BG939" s="212">
        <f>IF(N939="zákl. přenesená",J939,0)</f>
        <v>0</v>
      </c>
      <c r="BH939" s="212">
        <f>IF(N939="sníž. přenesená",J939,0)</f>
        <v>0</v>
      </c>
      <c r="BI939" s="212">
        <f>IF(N939="nulová",J939,0)</f>
        <v>0</v>
      </c>
      <c r="BJ939" s="17" t="s">
        <v>22</v>
      </c>
      <c r="BK939" s="212">
        <f>ROUND(I939*H939,2)</f>
        <v>0</v>
      </c>
      <c r="BL939" s="17" t="s">
        <v>260</v>
      </c>
      <c r="BM939" s="17" t="s">
        <v>1363</v>
      </c>
    </row>
    <row r="940" spans="2:63" s="10" customFormat="1" ht="22.8" customHeight="1">
      <c r="B940" s="185"/>
      <c r="C940" s="186"/>
      <c r="D940" s="187" t="s">
        <v>77</v>
      </c>
      <c r="E940" s="199" t="s">
        <v>1364</v>
      </c>
      <c r="F940" s="199" t="s">
        <v>1365</v>
      </c>
      <c r="G940" s="186"/>
      <c r="H940" s="186"/>
      <c r="I940" s="189"/>
      <c r="J940" s="200">
        <f>BK940</f>
        <v>0</v>
      </c>
      <c r="K940" s="186"/>
      <c r="L940" s="191"/>
      <c r="M940" s="192"/>
      <c r="N940" s="193"/>
      <c r="O940" s="193"/>
      <c r="P940" s="194">
        <f>SUM(P941:P944)</f>
        <v>0</v>
      </c>
      <c r="Q940" s="193"/>
      <c r="R940" s="194">
        <f>SUM(R941:R944)</f>
        <v>0.23075</v>
      </c>
      <c r="S940" s="193"/>
      <c r="T940" s="195">
        <f>SUM(T941:T944)</f>
        <v>0</v>
      </c>
      <c r="AR940" s="196" t="s">
        <v>87</v>
      </c>
      <c r="AT940" s="197" t="s">
        <v>77</v>
      </c>
      <c r="AU940" s="197" t="s">
        <v>22</v>
      </c>
      <c r="AY940" s="196" t="s">
        <v>151</v>
      </c>
      <c r="BK940" s="198">
        <f>SUM(BK941:BK944)</f>
        <v>0</v>
      </c>
    </row>
    <row r="941" spans="2:65" s="1" customFormat="1" ht="22.5" customHeight="1">
      <c r="B941" s="38"/>
      <c r="C941" s="201" t="s">
        <v>1366</v>
      </c>
      <c r="D941" s="201" t="s">
        <v>153</v>
      </c>
      <c r="E941" s="202" t="s">
        <v>1367</v>
      </c>
      <c r="F941" s="203" t="s">
        <v>1368</v>
      </c>
      <c r="G941" s="204" t="s">
        <v>339</v>
      </c>
      <c r="H941" s="205">
        <v>325</v>
      </c>
      <c r="I941" s="206"/>
      <c r="J941" s="207">
        <f>ROUND(I941*H941,2)</f>
        <v>0</v>
      </c>
      <c r="K941" s="203" t="s">
        <v>157</v>
      </c>
      <c r="L941" s="43"/>
      <c r="M941" s="208" t="s">
        <v>20</v>
      </c>
      <c r="N941" s="209" t="s">
        <v>49</v>
      </c>
      <c r="O941" s="79"/>
      <c r="P941" s="210">
        <f>O941*H941</f>
        <v>0</v>
      </c>
      <c r="Q941" s="210">
        <v>0.00071</v>
      </c>
      <c r="R941" s="210">
        <f>Q941*H941</f>
        <v>0.23075</v>
      </c>
      <c r="S941" s="210">
        <v>0</v>
      </c>
      <c r="T941" s="211">
        <f>S941*H941</f>
        <v>0</v>
      </c>
      <c r="AR941" s="17" t="s">
        <v>260</v>
      </c>
      <c r="AT941" s="17" t="s">
        <v>153</v>
      </c>
      <c r="AU941" s="17" t="s">
        <v>87</v>
      </c>
      <c r="AY941" s="17" t="s">
        <v>151</v>
      </c>
      <c r="BE941" s="212">
        <f>IF(N941="základní",J941,0)</f>
        <v>0</v>
      </c>
      <c r="BF941" s="212">
        <f>IF(N941="snížená",J941,0)</f>
        <v>0</v>
      </c>
      <c r="BG941" s="212">
        <f>IF(N941="zákl. přenesená",J941,0)</f>
        <v>0</v>
      </c>
      <c r="BH941" s="212">
        <f>IF(N941="sníž. přenesená",J941,0)</f>
        <v>0</v>
      </c>
      <c r="BI941" s="212">
        <f>IF(N941="nulová",J941,0)</f>
        <v>0</v>
      </c>
      <c r="BJ941" s="17" t="s">
        <v>22</v>
      </c>
      <c r="BK941" s="212">
        <f>ROUND(I941*H941,2)</f>
        <v>0</v>
      </c>
      <c r="BL941" s="17" t="s">
        <v>260</v>
      </c>
      <c r="BM941" s="17" t="s">
        <v>1369</v>
      </c>
    </row>
    <row r="942" spans="2:51" s="12" customFormat="1" ht="12">
      <c r="B942" s="224"/>
      <c r="C942" s="225"/>
      <c r="D942" s="215" t="s">
        <v>160</v>
      </c>
      <c r="E942" s="226" t="s">
        <v>20</v>
      </c>
      <c r="F942" s="227" t="s">
        <v>1370</v>
      </c>
      <c r="G942" s="225"/>
      <c r="H942" s="228">
        <v>325</v>
      </c>
      <c r="I942" s="229"/>
      <c r="J942" s="225"/>
      <c r="K942" s="225"/>
      <c r="L942" s="230"/>
      <c r="M942" s="231"/>
      <c r="N942" s="232"/>
      <c r="O942" s="232"/>
      <c r="P942" s="232"/>
      <c r="Q942" s="232"/>
      <c r="R942" s="232"/>
      <c r="S942" s="232"/>
      <c r="T942" s="233"/>
      <c r="AT942" s="234" t="s">
        <v>160</v>
      </c>
      <c r="AU942" s="234" t="s">
        <v>87</v>
      </c>
      <c r="AV942" s="12" t="s">
        <v>87</v>
      </c>
      <c r="AW942" s="12" t="s">
        <v>35</v>
      </c>
      <c r="AX942" s="12" t="s">
        <v>22</v>
      </c>
      <c r="AY942" s="234" t="s">
        <v>151</v>
      </c>
    </row>
    <row r="943" spans="2:65" s="1" customFormat="1" ht="16.5" customHeight="1">
      <c r="B943" s="38"/>
      <c r="C943" s="201" t="s">
        <v>1371</v>
      </c>
      <c r="D943" s="201" t="s">
        <v>153</v>
      </c>
      <c r="E943" s="202" t="s">
        <v>1372</v>
      </c>
      <c r="F943" s="203" t="s">
        <v>1373</v>
      </c>
      <c r="G943" s="204" t="s">
        <v>339</v>
      </c>
      <c r="H943" s="205">
        <v>325</v>
      </c>
      <c r="I943" s="206"/>
      <c r="J943" s="207">
        <f>ROUND(I943*H943,2)</f>
        <v>0</v>
      </c>
      <c r="K943" s="203" t="s">
        <v>157</v>
      </c>
      <c r="L943" s="43"/>
      <c r="M943" s="208" t="s">
        <v>20</v>
      </c>
      <c r="N943" s="209" t="s">
        <v>49</v>
      </c>
      <c r="O943" s="79"/>
      <c r="P943" s="210">
        <f>O943*H943</f>
        <v>0</v>
      </c>
      <c r="Q943" s="210">
        <v>0</v>
      </c>
      <c r="R943" s="210">
        <f>Q943*H943</f>
        <v>0</v>
      </c>
      <c r="S943" s="210">
        <v>0</v>
      </c>
      <c r="T943" s="211">
        <f>S943*H943</f>
        <v>0</v>
      </c>
      <c r="AR943" s="17" t="s">
        <v>260</v>
      </c>
      <c r="AT943" s="17" t="s">
        <v>153</v>
      </c>
      <c r="AU943" s="17" t="s">
        <v>87</v>
      </c>
      <c r="AY943" s="17" t="s">
        <v>151</v>
      </c>
      <c r="BE943" s="212">
        <f>IF(N943="základní",J943,0)</f>
        <v>0</v>
      </c>
      <c r="BF943" s="212">
        <f>IF(N943="snížená",J943,0)</f>
        <v>0</v>
      </c>
      <c r="BG943" s="212">
        <f>IF(N943="zákl. přenesená",J943,0)</f>
        <v>0</v>
      </c>
      <c r="BH943" s="212">
        <f>IF(N943="sníž. přenesená",J943,0)</f>
        <v>0</v>
      </c>
      <c r="BI943" s="212">
        <f>IF(N943="nulová",J943,0)</f>
        <v>0</v>
      </c>
      <c r="BJ943" s="17" t="s">
        <v>22</v>
      </c>
      <c r="BK943" s="212">
        <f>ROUND(I943*H943,2)</f>
        <v>0</v>
      </c>
      <c r="BL943" s="17" t="s">
        <v>260</v>
      </c>
      <c r="BM943" s="17" t="s">
        <v>1374</v>
      </c>
    </row>
    <row r="944" spans="2:65" s="1" customFormat="1" ht="22.5" customHeight="1">
      <c r="B944" s="38"/>
      <c r="C944" s="201" t="s">
        <v>1375</v>
      </c>
      <c r="D944" s="201" t="s">
        <v>153</v>
      </c>
      <c r="E944" s="202" t="s">
        <v>1376</v>
      </c>
      <c r="F944" s="203" t="s">
        <v>1377</v>
      </c>
      <c r="G944" s="204" t="s">
        <v>910</v>
      </c>
      <c r="H944" s="267"/>
      <c r="I944" s="206"/>
      <c r="J944" s="207">
        <f>ROUND(I944*H944,2)</f>
        <v>0</v>
      </c>
      <c r="K944" s="203" t="s">
        <v>157</v>
      </c>
      <c r="L944" s="43"/>
      <c r="M944" s="208" t="s">
        <v>20</v>
      </c>
      <c r="N944" s="209" t="s">
        <v>49</v>
      </c>
      <c r="O944" s="79"/>
      <c r="P944" s="210">
        <f>O944*H944</f>
        <v>0</v>
      </c>
      <c r="Q944" s="210">
        <v>0</v>
      </c>
      <c r="R944" s="210">
        <f>Q944*H944</f>
        <v>0</v>
      </c>
      <c r="S944" s="210">
        <v>0</v>
      </c>
      <c r="T944" s="211">
        <f>S944*H944</f>
        <v>0</v>
      </c>
      <c r="AR944" s="17" t="s">
        <v>260</v>
      </c>
      <c r="AT944" s="17" t="s">
        <v>153</v>
      </c>
      <c r="AU944" s="17" t="s">
        <v>87</v>
      </c>
      <c r="AY944" s="17" t="s">
        <v>151</v>
      </c>
      <c r="BE944" s="212">
        <f>IF(N944="základní",J944,0)</f>
        <v>0</v>
      </c>
      <c r="BF944" s="212">
        <f>IF(N944="snížená",J944,0)</f>
        <v>0</v>
      </c>
      <c r="BG944" s="212">
        <f>IF(N944="zákl. přenesená",J944,0)</f>
        <v>0</v>
      </c>
      <c r="BH944" s="212">
        <f>IF(N944="sníž. přenesená",J944,0)</f>
        <v>0</v>
      </c>
      <c r="BI944" s="212">
        <f>IF(N944="nulová",J944,0)</f>
        <v>0</v>
      </c>
      <c r="BJ944" s="17" t="s">
        <v>22</v>
      </c>
      <c r="BK944" s="212">
        <f>ROUND(I944*H944,2)</f>
        <v>0</v>
      </c>
      <c r="BL944" s="17" t="s">
        <v>260</v>
      </c>
      <c r="BM944" s="17" t="s">
        <v>1378</v>
      </c>
    </row>
    <row r="945" spans="2:63" s="10" customFormat="1" ht="22.8" customHeight="1">
      <c r="B945" s="185"/>
      <c r="C945" s="186"/>
      <c r="D945" s="187" t="s">
        <v>77</v>
      </c>
      <c r="E945" s="199" t="s">
        <v>1379</v>
      </c>
      <c r="F945" s="199" t="s">
        <v>1380</v>
      </c>
      <c r="G945" s="186"/>
      <c r="H945" s="186"/>
      <c r="I945" s="189"/>
      <c r="J945" s="200">
        <f>BK945</f>
        <v>0</v>
      </c>
      <c r="K945" s="186"/>
      <c r="L945" s="191"/>
      <c r="M945" s="192"/>
      <c r="N945" s="193"/>
      <c r="O945" s="193"/>
      <c r="P945" s="194">
        <f>SUM(P946:P958)</f>
        <v>0</v>
      </c>
      <c r="Q945" s="193"/>
      <c r="R945" s="194">
        <f>SUM(R946:R958)</f>
        <v>0.03923</v>
      </c>
      <c r="S945" s="193"/>
      <c r="T945" s="195">
        <f>SUM(T946:T958)</f>
        <v>0</v>
      </c>
      <c r="AR945" s="196" t="s">
        <v>87</v>
      </c>
      <c r="AT945" s="197" t="s">
        <v>77</v>
      </c>
      <c r="AU945" s="197" t="s">
        <v>22</v>
      </c>
      <c r="AY945" s="196" t="s">
        <v>151</v>
      </c>
      <c r="BK945" s="198">
        <f>SUM(BK946:BK958)</f>
        <v>0</v>
      </c>
    </row>
    <row r="946" spans="2:65" s="1" customFormat="1" ht="16.5" customHeight="1">
      <c r="B946" s="38"/>
      <c r="C946" s="201" t="s">
        <v>1381</v>
      </c>
      <c r="D946" s="201" t="s">
        <v>153</v>
      </c>
      <c r="E946" s="202" t="s">
        <v>1382</v>
      </c>
      <c r="F946" s="203" t="s">
        <v>1383</v>
      </c>
      <c r="G946" s="204" t="s">
        <v>345</v>
      </c>
      <c r="H946" s="205">
        <v>17</v>
      </c>
      <c r="I946" s="206"/>
      <c r="J946" s="207">
        <f>ROUND(I946*H946,2)</f>
        <v>0</v>
      </c>
      <c r="K946" s="203" t="s">
        <v>157</v>
      </c>
      <c r="L946" s="43"/>
      <c r="M946" s="208" t="s">
        <v>20</v>
      </c>
      <c r="N946" s="209" t="s">
        <v>49</v>
      </c>
      <c r="O946" s="79"/>
      <c r="P946" s="210">
        <f>O946*H946</f>
        <v>0</v>
      </c>
      <c r="Q946" s="210">
        <v>0.00026</v>
      </c>
      <c r="R946" s="210">
        <f>Q946*H946</f>
        <v>0.0044199999999999995</v>
      </c>
      <c r="S946" s="210">
        <v>0</v>
      </c>
      <c r="T946" s="211">
        <f>S946*H946</f>
        <v>0</v>
      </c>
      <c r="AR946" s="17" t="s">
        <v>260</v>
      </c>
      <c r="AT946" s="17" t="s">
        <v>153</v>
      </c>
      <c r="AU946" s="17" t="s">
        <v>87</v>
      </c>
      <c r="AY946" s="17" t="s">
        <v>151</v>
      </c>
      <c r="BE946" s="212">
        <f>IF(N946="základní",J946,0)</f>
        <v>0</v>
      </c>
      <c r="BF946" s="212">
        <f>IF(N946="snížená",J946,0)</f>
        <v>0</v>
      </c>
      <c r="BG946" s="212">
        <f>IF(N946="zákl. přenesená",J946,0)</f>
        <v>0</v>
      </c>
      <c r="BH946" s="212">
        <f>IF(N946="sníž. přenesená",J946,0)</f>
        <v>0</v>
      </c>
      <c r="BI946" s="212">
        <f>IF(N946="nulová",J946,0)</f>
        <v>0</v>
      </c>
      <c r="BJ946" s="17" t="s">
        <v>22</v>
      </c>
      <c r="BK946" s="212">
        <f>ROUND(I946*H946,2)</f>
        <v>0</v>
      </c>
      <c r="BL946" s="17" t="s">
        <v>260</v>
      </c>
      <c r="BM946" s="17" t="s">
        <v>1384</v>
      </c>
    </row>
    <row r="947" spans="2:65" s="1" customFormat="1" ht="16.5" customHeight="1">
      <c r="B947" s="38"/>
      <c r="C947" s="201" t="s">
        <v>1385</v>
      </c>
      <c r="D947" s="201" t="s">
        <v>153</v>
      </c>
      <c r="E947" s="202" t="s">
        <v>1386</v>
      </c>
      <c r="F947" s="203" t="s">
        <v>1387</v>
      </c>
      <c r="G947" s="204" t="s">
        <v>345</v>
      </c>
      <c r="H947" s="205">
        <v>10</v>
      </c>
      <c r="I947" s="206"/>
      <c r="J947" s="207">
        <f>ROUND(I947*H947,2)</f>
        <v>0</v>
      </c>
      <c r="K947" s="203" t="s">
        <v>157</v>
      </c>
      <c r="L947" s="43"/>
      <c r="M947" s="208" t="s">
        <v>20</v>
      </c>
      <c r="N947" s="209" t="s">
        <v>49</v>
      </c>
      <c r="O947" s="79"/>
      <c r="P947" s="210">
        <f>O947*H947</f>
        <v>0</v>
      </c>
      <c r="Q947" s="210">
        <v>0.00022</v>
      </c>
      <c r="R947" s="210">
        <f>Q947*H947</f>
        <v>0.0022</v>
      </c>
      <c r="S947" s="210">
        <v>0</v>
      </c>
      <c r="T947" s="211">
        <f>S947*H947</f>
        <v>0</v>
      </c>
      <c r="AR947" s="17" t="s">
        <v>260</v>
      </c>
      <c r="AT947" s="17" t="s">
        <v>153</v>
      </c>
      <c r="AU947" s="17" t="s">
        <v>87</v>
      </c>
      <c r="AY947" s="17" t="s">
        <v>151</v>
      </c>
      <c r="BE947" s="212">
        <f>IF(N947="základní",J947,0)</f>
        <v>0</v>
      </c>
      <c r="BF947" s="212">
        <f>IF(N947="snížená",J947,0)</f>
        <v>0</v>
      </c>
      <c r="BG947" s="212">
        <f>IF(N947="zákl. přenesená",J947,0)</f>
        <v>0</v>
      </c>
      <c r="BH947" s="212">
        <f>IF(N947="sníž. přenesená",J947,0)</f>
        <v>0</v>
      </c>
      <c r="BI947" s="212">
        <f>IF(N947="nulová",J947,0)</f>
        <v>0</v>
      </c>
      <c r="BJ947" s="17" t="s">
        <v>22</v>
      </c>
      <c r="BK947" s="212">
        <f>ROUND(I947*H947,2)</f>
        <v>0</v>
      </c>
      <c r="BL947" s="17" t="s">
        <v>260</v>
      </c>
      <c r="BM947" s="17" t="s">
        <v>1388</v>
      </c>
    </row>
    <row r="948" spans="2:65" s="1" customFormat="1" ht="16.5" customHeight="1">
      <c r="B948" s="38"/>
      <c r="C948" s="201" t="s">
        <v>1389</v>
      </c>
      <c r="D948" s="201" t="s">
        <v>153</v>
      </c>
      <c r="E948" s="202" t="s">
        <v>1390</v>
      </c>
      <c r="F948" s="203" t="s">
        <v>1391</v>
      </c>
      <c r="G948" s="204" t="s">
        <v>345</v>
      </c>
      <c r="H948" s="205">
        <v>10</v>
      </c>
      <c r="I948" s="206"/>
      <c r="J948" s="207">
        <f>ROUND(I948*H948,2)</f>
        <v>0</v>
      </c>
      <c r="K948" s="203" t="s">
        <v>157</v>
      </c>
      <c r="L948" s="43"/>
      <c r="M948" s="208" t="s">
        <v>20</v>
      </c>
      <c r="N948" s="209" t="s">
        <v>49</v>
      </c>
      <c r="O948" s="79"/>
      <c r="P948" s="210">
        <f>O948*H948</f>
        <v>0</v>
      </c>
      <c r="Q948" s="210">
        <v>0.0005</v>
      </c>
      <c r="R948" s="210">
        <f>Q948*H948</f>
        <v>0.005</v>
      </c>
      <c r="S948" s="210">
        <v>0</v>
      </c>
      <c r="T948" s="211">
        <f>S948*H948</f>
        <v>0</v>
      </c>
      <c r="AR948" s="17" t="s">
        <v>260</v>
      </c>
      <c r="AT948" s="17" t="s">
        <v>153</v>
      </c>
      <c r="AU948" s="17" t="s">
        <v>87</v>
      </c>
      <c r="AY948" s="17" t="s">
        <v>151</v>
      </c>
      <c r="BE948" s="212">
        <f>IF(N948="základní",J948,0)</f>
        <v>0</v>
      </c>
      <c r="BF948" s="212">
        <f>IF(N948="snížená",J948,0)</f>
        <v>0</v>
      </c>
      <c r="BG948" s="212">
        <f>IF(N948="zákl. přenesená",J948,0)</f>
        <v>0</v>
      </c>
      <c r="BH948" s="212">
        <f>IF(N948="sníž. přenesená",J948,0)</f>
        <v>0</v>
      </c>
      <c r="BI948" s="212">
        <f>IF(N948="nulová",J948,0)</f>
        <v>0</v>
      </c>
      <c r="BJ948" s="17" t="s">
        <v>22</v>
      </c>
      <c r="BK948" s="212">
        <f>ROUND(I948*H948,2)</f>
        <v>0</v>
      </c>
      <c r="BL948" s="17" t="s">
        <v>260</v>
      </c>
      <c r="BM948" s="17" t="s">
        <v>1392</v>
      </c>
    </row>
    <row r="949" spans="2:65" s="1" customFormat="1" ht="16.5" customHeight="1">
      <c r="B949" s="38"/>
      <c r="C949" s="201" t="s">
        <v>1393</v>
      </c>
      <c r="D949" s="201" t="s">
        <v>153</v>
      </c>
      <c r="E949" s="202" t="s">
        <v>1394</v>
      </c>
      <c r="F949" s="203" t="s">
        <v>1395</v>
      </c>
      <c r="G949" s="204" t="s">
        <v>345</v>
      </c>
      <c r="H949" s="205">
        <v>10</v>
      </c>
      <c r="I949" s="206"/>
      <c r="J949" s="207">
        <f>ROUND(I949*H949,2)</f>
        <v>0</v>
      </c>
      <c r="K949" s="203" t="s">
        <v>157</v>
      </c>
      <c r="L949" s="43"/>
      <c r="M949" s="208" t="s">
        <v>20</v>
      </c>
      <c r="N949" s="209" t="s">
        <v>49</v>
      </c>
      <c r="O949" s="79"/>
      <c r="P949" s="210">
        <f>O949*H949</f>
        <v>0</v>
      </c>
      <c r="Q949" s="210">
        <v>0.0007</v>
      </c>
      <c r="R949" s="210">
        <f>Q949*H949</f>
        <v>0.007</v>
      </c>
      <c r="S949" s="210">
        <v>0</v>
      </c>
      <c r="T949" s="211">
        <f>S949*H949</f>
        <v>0</v>
      </c>
      <c r="AR949" s="17" t="s">
        <v>260</v>
      </c>
      <c r="AT949" s="17" t="s">
        <v>153</v>
      </c>
      <c r="AU949" s="17" t="s">
        <v>87</v>
      </c>
      <c r="AY949" s="17" t="s">
        <v>151</v>
      </c>
      <c r="BE949" s="212">
        <f>IF(N949="základní",J949,0)</f>
        <v>0</v>
      </c>
      <c r="BF949" s="212">
        <f>IF(N949="snížená",J949,0)</f>
        <v>0</v>
      </c>
      <c r="BG949" s="212">
        <f>IF(N949="zákl. přenesená",J949,0)</f>
        <v>0</v>
      </c>
      <c r="BH949" s="212">
        <f>IF(N949="sníž. přenesená",J949,0)</f>
        <v>0</v>
      </c>
      <c r="BI949" s="212">
        <f>IF(N949="nulová",J949,0)</f>
        <v>0</v>
      </c>
      <c r="BJ949" s="17" t="s">
        <v>22</v>
      </c>
      <c r="BK949" s="212">
        <f>ROUND(I949*H949,2)</f>
        <v>0</v>
      </c>
      <c r="BL949" s="17" t="s">
        <v>260</v>
      </c>
      <c r="BM949" s="17" t="s">
        <v>1396</v>
      </c>
    </row>
    <row r="950" spans="2:65" s="1" customFormat="1" ht="16.5" customHeight="1">
      <c r="B950" s="38"/>
      <c r="C950" s="201" t="s">
        <v>1397</v>
      </c>
      <c r="D950" s="201" t="s">
        <v>153</v>
      </c>
      <c r="E950" s="202" t="s">
        <v>1398</v>
      </c>
      <c r="F950" s="203" t="s">
        <v>1399</v>
      </c>
      <c r="G950" s="204" t="s">
        <v>345</v>
      </c>
      <c r="H950" s="205">
        <v>1</v>
      </c>
      <c r="I950" s="206"/>
      <c r="J950" s="207">
        <f>ROUND(I950*H950,2)</f>
        <v>0</v>
      </c>
      <c r="K950" s="203" t="s">
        <v>157</v>
      </c>
      <c r="L950" s="43"/>
      <c r="M950" s="208" t="s">
        <v>20</v>
      </c>
      <c r="N950" s="209" t="s">
        <v>49</v>
      </c>
      <c r="O950" s="79"/>
      <c r="P950" s="210">
        <f>O950*H950</f>
        <v>0</v>
      </c>
      <c r="Q950" s="210">
        <v>0.00315</v>
      </c>
      <c r="R950" s="210">
        <f>Q950*H950</f>
        <v>0.00315</v>
      </c>
      <c r="S950" s="210">
        <v>0</v>
      </c>
      <c r="T950" s="211">
        <f>S950*H950</f>
        <v>0</v>
      </c>
      <c r="AR950" s="17" t="s">
        <v>260</v>
      </c>
      <c r="AT950" s="17" t="s">
        <v>153</v>
      </c>
      <c r="AU950" s="17" t="s">
        <v>87</v>
      </c>
      <c r="AY950" s="17" t="s">
        <v>151</v>
      </c>
      <c r="BE950" s="212">
        <f>IF(N950="základní",J950,0)</f>
        <v>0</v>
      </c>
      <c r="BF950" s="212">
        <f>IF(N950="snížená",J950,0)</f>
        <v>0</v>
      </c>
      <c r="BG950" s="212">
        <f>IF(N950="zákl. přenesená",J950,0)</f>
        <v>0</v>
      </c>
      <c r="BH950" s="212">
        <f>IF(N950="sníž. přenesená",J950,0)</f>
        <v>0</v>
      </c>
      <c r="BI950" s="212">
        <f>IF(N950="nulová",J950,0)</f>
        <v>0</v>
      </c>
      <c r="BJ950" s="17" t="s">
        <v>22</v>
      </c>
      <c r="BK950" s="212">
        <f>ROUND(I950*H950,2)</f>
        <v>0</v>
      </c>
      <c r="BL950" s="17" t="s">
        <v>260</v>
      </c>
      <c r="BM950" s="17" t="s">
        <v>1400</v>
      </c>
    </row>
    <row r="951" spans="2:65" s="1" customFormat="1" ht="16.5" customHeight="1">
      <c r="B951" s="38"/>
      <c r="C951" s="201" t="s">
        <v>1401</v>
      </c>
      <c r="D951" s="201" t="s">
        <v>153</v>
      </c>
      <c r="E951" s="202" t="s">
        <v>1402</v>
      </c>
      <c r="F951" s="203" t="s">
        <v>1403</v>
      </c>
      <c r="G951" s="204" t="s">
        <v>345</v>
      </c>
      <c r="H951" s="205">
        <v>1</v>
      </c>
      <c r="I951" s="206"/>
      <c r="J951" s="207">
        <f>ROUND(I951*H951,2)</f>
        <v>0</v>
      </c>
      <c r="K951" s="203" t="s">
        <v>157</v>
      </c>
      <c r="L951" s="43"/>
      <c r="M951" s="208" t="s">
        <v>20</v>
      </c>
      <c r="N951" s="209" t="s">
        <v>49</v>
      </c>
      <c r="O951" s="79"/>
      <c r="P951" s="210">
        <f>O951*H951</f>
        <v>0</v>
      </c>
      <c r="Q951" s="210">
        <v>0.0004</v>
      </c>
      <c r="R951" s="210">
        <f>Q951*H951</f>
        <v>0.0004</v>
      </c>
      <c r="S951" s="210">
        <v>0</v>
      </c>
      <c r="T951" s="211">
        <f>S951*H951</f>
        <v>0</v>
      </c>
      <c r="AR951" s="17" t="s">
        <v>260</v>
      </c>
      <c r="AT951" s="17" t="s">
        <v>153</v>
      </c>
      <c r="AU951" s="17" t="s">
        <v>87</v>
      </c>
      <c r="AY951" s="17" t="s">
        <v>151</v>
      </c>
      <c r="BE951" s="212">
        <f>IF(N951="základní",J951,0)</f>
        <v>0</v>
      </c>
      <c r="BF951" s="212">
        <f>IF(N951="snížená",J951,0)</f>
        <v>0</v>
      </c>
      <c r="BG951" s="212">
        <f>IF(N951="zákl. přenesená",J951,0)</f>
        <v>0</v>
      </c>
      <c r="BH951" s="212">
        <f>IF(N951="sníž. přenesená",J951,0)</f>
        <v>0</v>
      </c>
      <c r="BI951" s="212">
        <f>IF(N951="nulová",J951,0)</f>
        <v>0</v>
      </c>
      <c r="BJ951" s="17" t="s">
        <v>22</v>
      </c>
      <c r="BK951" s="212">
        <f>ROUND(I951*H951,2)</f>
        <v>0</v>
      </c>
      <c r="BL951" s="17" t="s">
        <v>260</v>
      </c>
      <c r="BM951" s="17" t="s">
        <v>1404</v>
      </c>
    </row>
    <row r="952" spans="2:65" s="1" customFormat="1" ht="16.5" customHeight="1">
      <c r="B952" s="38"/>
      <c r="C952" s="201" t="s">
        <v>1405</v>
      </c>
      <c r="D952" s="201" t="s">
        <v>153</v>
      </c>
      <c r="E952" s="202" t="s">
        <v>1406</v>
      </c>
      <c r="F952" s="203" t="s">
        <v>1407</v>
      </c>
      <c r="G952" s="204" t="s">
        <v>345</v>
      </c>
      <c r="H952" s="205">
        <v>17</v>
      </c>
      <c r="I952" s="206"/>
      <c r="J952" s="207">
        <f>ROUND(I952*H952,2)</f>
        <v>0</v>
      </c>
      <c r="K952" s="203" t="s">
        <v>157</v>
      </c>
      <c r="L952" s="43"/>
      <c r="M952" s="208" t="s">
        <v>20</v>
      </c>
      <c r="N952" s="209" t="s">
        <v>49</v>
      </c>
      <c r="O952" s="79"/>
      <c r="P952" s="210">
        <f>O952*H952</f>
        <v>0</v>
      </c>
      <c r="Q952" s="210">
        <v>0.00024</v>
      </c>
      <c r="R952" s="210">
        <f>Q952*H952</f>
        <v>0.00408</v>
      </c>
      <c r="S952" s="210">
        <v>0</v>
      </c>
      <c r="T952" s="211">
        <f>S952*H952</f>
        <v>0</v>
      </c>
      <c r="AR952" s="17" t="s">
        <v>260</v>
      </c>
      <c r="AT952" s="17" t="s">
        <v>153</v>
      </c>
      <c r="AU952" s="17" t="s">
        <v>87</v>
      </c>
      <c r="AY952" s="17" t="s">
        <v>151</v>
      </c>
      <c r="BE952" s="212">
        <f>IF(N952="základní",J952,0)</f>
        <v>0</v>
      </c>
      <c r="BF952" s="212">
        <f>IF(N952="snížená",J952,0)</f>
        <v>0</v>
      </c>
      <c r="BG952" s="212">
        <f>IF(N952="zákl. přenesená",J952,0)</f>
        <v>0</v>
      </c>
      <c r="BH952" s="212">
        <f>IF(N952="sníž. přenesená",J952,0)</f>
        <v>0</v>
      </c>
      <c r="BI952" s="212">
        <f>IF(N952="nulová",J952,0)</f>
        <v>0</v>
      </c>
      <c r="BJ952" s="17" t="s">
        <v>22</v>
      </c>
      <c r="BK952" s="212">
        <f>ROUND(I952*H952,2)</f>
        <v>0</v>
      </c>
      <c r="BL952" s="17" t="s">
        <v>260</v>
      </c>
      <c r="BM952" s="17" t="s">
        <v>1408</v>
      </c>
    </row>
    <row r="953" spans="2:65" s="1" customFormat="1" ht="16.5" customHeight="1">
      <c r="B953" s="38"/>
      <c r="C953" s="201" t="s">
        <v>1409</v>
      </c>
      <c r="D953" s="201" t="s">
        <v>153</v>
      </c>
      <c r="E953" s="202" t="s">
        <v>1410</v>
      </c>
      <c r="F953" s="203" t="s">
        <v>1411</v>
      </c>
      <c r="G953" s="204" t="s">
        <v>345</v>
      </c>
      <c r="H953" s="205">
        <v>17</v>
      </c>
      <c r="I953" s="206"/>
      <c r="J953" s="207">
        <f>ROUND(I953*H953,2)</f>
        <v>0</v>
      </c>
      <c r="K953" s="203" t="s">
        <v>157</v>
      </c>
      <c r="L953" s="43"/>
      <c r="M953" s="208" t="s">
        <v>20</v>
      </c>
      <c r="N953" s="209" t="s">
        <v>49</v>
      </c>
      <c r="O953" s="79"/>
      <c r="P953" s="210">
        <f>O953*H953</f>
        <v>0</v>
      </c>
      <c r="Q953" s="210">
        <v>0.00014</v>
      </c>
      <c r="R953" s="210">
        <f>Q953*H953</f>
        <v>0.0023799999999999997</v>
      </c>
      <c r="S953" s="210">
        <v>0</v>
      </c>
      <c r="T953" s="211">
        <f>S953*H953</f>
        <v>0</v>
      </c>
      <c r="AR953" s="17" t="s">
        <v>260</v>
      </c>
      <c r="AT953" s="17" t="s">
        <v>153</v>
      </c>
      <c r="AU953" s="17" t="s">
        <v>87</v>
      </c>
      <c r="AY953" s="17" t="s">
        <v>151</v>
      </c>
      <c r="BE953" s="212">
        <f>IF(N953="základní",J953,0)</f>
        <v>0</v>
      </c>
      <c r="BF953" s="212">
        <f>IF(N953="snížená",J953,0)</f>
        <v>0</v>
      </c>
      <c r="BG953" s="212">
        <f>IF(N953="zákl. přenesená",J953,0)</f>
        <v>0</v>
      </c>
      <c r="BH953" s="212">
        <f>IF(N953="sníž. přenesená",J953,0)</f>
        <v>0</v>
      </c>
      <c r="BI953" s="212">
        <f>IF(N953="nulová",J953,0)</f>
        <v>0</v>
      </c>
      <c r="BJ953" s="17" t="s">
        <v>22</v>
      </c>
      <c r="BK953" s="212">
        <f>ROUND(I953*H953,2)</f>
        <v>0</v>
      </c>
      <c r="BL953" s="17" t="s">
        <v>260</v>
      </c>
      <c r="BM953" s="17" t="s">
        <v>1412</v>
      </c>
    </row>
    <row r="954" spans="2:65" s="1" customFormat="1" ht="16.5" customHeight="1">
      <c r="B954" s="38"/>
      <c r="C954" s="201" t="s">
        <v>1413</v>
      </c>
      <c r="D954" s="201" t="s">
        <v>153</v>
      </c>
      <c r="E954" s="202" t="s">
        <v>1414</v>
      </c>
      <c r="F954" s="203" t="s">
        <v>1415</v>
      </c>
      <c r="G954" s="204" t="s">
        <v>345</v>
      </c>
      <c r="H954" s="205">
        <v>17</v>
      </c>
      <c r="I954" s="206"/>
      <c r="J954" s="207">
        <f>ROUND(I954*H954,2)</f>
        <v>0</v>
      </c>
      <c r="K954" s="203" t="s">
        <v>157</v>
      </c>
      <c r="L954" s="43"/>
      <c r="M954" s="208" t="s">
        <v>20</v>
      </c>
      <c r="N954" s="209" t="s">
        <v>49</v>
      </c>
      <c r="O954" s="79"/>
      <c r="P954" s="210">
        <f>O954*H954</f>
        <v>0</v>
      </c>
      <c r="Q954" s="210">
        <v>0.00029</v>
      </c>
      <c r="R954" s="210">
        <f>Q954*H954</f>
        <v>0.00493</v>
      </c>
      <c r="S954" s="210">
        <v>0</v>
      </c>
      <c r="T954" s="211">
        <f>S954*H954</f>
        <v>0</v>
      </c>
      <c r="AR954" s="17" t="s">
        <v>260</v>
      </c>
      <c r="AT954" s="17" t="s">
        <v>153</v>
      </c>
      <c r="AU954" s="17" t="s">
        <v>87</v>
      </c>
      <c r="AY954" s="17" t="s">
        <v>151</v>
      </c>
      <c r="BE954" s="212">
        <f>IF(N954="základní",J954,0)</f>
        <v>0</v>
      </c>
      <c r="BF954" s="212">
        <f>IF(N954="snížená",J954,0)</f>
        <v>0</v>
      </c>
      <c r="BG954" s="212">
        <f>IF(N954="zákl. přenesená",J954,0)</f>
        <v>0</v>
      </c>
      <c r="BH954" s="212">
        <f>IF(N954="sníž. přenesená",J954,0)</f>
        <v>0</v>
      </c>
      <c r="BI954" s="212">
        <f>IF(N954="nulová",J954,0)</f>
        <v>0</v>
      </c>
      <c r="BJ954" s="17" t="s">
        <v>22</v>
      </c>
      <c r="BK954" s="212">
        <f>ROUND(I954*H954,2)</f>
        <v>0</v>
      </c>
      <c r="BL954" s="17" t="s">
        <v>260</v>
      </c>
      <c r="BM954" s="17" t="s">
        <v>1416</v>
      </c>
    </row>
    <row r="955" spans="2:65" s="1" customFormat="1" ht="16.5" customHeight="1">
      <c r="B955" s="38"/>
      <c r="C955" s="201" t="s">
        <v>1417</v>
      </c>
      <c r="D955" s="201" t="s">
        <v>153</v>
      </c>
      <c r="E955" s="202" t="s">
        <v>1418</v>
      </c>
      <c r="F955" s="203" t="s">
        <v>1419</v>
      </c>
      <c r="G955" s="204" t="s">
        <v>345</v>
      </c>
      <c r="H955" s="205">
        <v>1</v>
      </c>
      <c r="I955" s="206"/>
      <c r="J955" s="207">
        <f>ROUND(I955*H955,2)</f>
        <v>0</v>
      </c>
      <c r="K955" s="203" t="s">
        <v>20</v>
      </c>
      <c r="L955" s="43"/>
      <c r="M955" s="208" t="s">
        <v>20</v>
      </c>
      <c r="N955" s="209" t="s">
        <v>49</v>
      </c>
      <c r="O955" s="79"/>
      <c r="P955" s="210">
        <f>O955*H955</f>
        <v>0</v>
      </c>
      <c r="Q955" s="210">
        <v>0.00504</v>
      </c>
      <c r="R955" s="210">
        <f>Q955*H955</f>
        <v>0.00504</v>
      </c>
      <c r="S955" s="210">
        <v>0</v>
      </c>
      <c r="T955" s="211">
        <f>S955*H955</f>
        <v>0</v>
      </c>
      <c r="AR955" s="17" t="s">
        <v>260</v>
      </c>
      <c r="AT955" s="17" t="s">
        <v>153</v>
      </c>
      <c r="AU955" s="17" t="s">
        <v>87</v>
      </c>
      <c r="AY955" s="17" t="s">
        <v>151</v>
      </c>
      <c r="BE955" s="212">
        <f>IF(N955="základní",J955,0)</f>
        <v>0</v>
      </c>
      <c r="BF955" s="212">
        <f>IF(N955="snížená",J955,0)</f>
        <v>0</v>
      </c>
      <c r="BG955" s="212">
        <f>IF(N955="zákl. přenesená",J955,0)</f>
        <v>0</v>
      </c>
      <c r="BH955" s="212">
        <f>IF(N955="sníž. přenesená",J955,0)</f>
        <v>0</v>
      </c>
      <c r="BI955" s="212">
        <f>IF(N955="nulová",J955,0)</f>
        <v>0</v>
      </c>
      <c r="BJ955" s="17" t="s">
        <v>22</v>
      </c>
      <c r="BK955" s="212">
        <f>ROUND(I955*H955,2)</f>
        <v>0</v>
      </c>
      <c r="BL955" s="17" t="s">
        <v>260</v>
      </c>
      <c r="BM955" s="17" t="s">
        <v>1420</v>
      </c>
    </row>
    <row r="956" spans="2:65" s="1" customFormat="1" ht="16.5" customHeight="1">
      <c r="B956" s="38"/>
      <c r="C956" s="201" t="s">
        <v>1421</v>
      </c>
      <c r="D956" s="201" t="s">
        <v>153</v>
      </c>
      <c r="E956" s="202" t="s">
        <v>1422</v>
      </c>
      <c r="F956" s="203" t="s">
        <v>1423</v>
      </c>
      <c r="G956" s="204" t="s">
        <v>345</v>
      </c>
      <c r="H956" s="205">
        <v>1</v>
      </c>
      <c r="I956" s="206"/>
      <c r="J956" s="207">
        <f>ROUND(I956*H956,2)</f>
        <v>0</v>
      </c>
      <c r="K956" s="203" t="s">
        <v>157</v>
      </c>
      <c r="L956" s="43"/>
      <c r="M956" s="208" t="s">
        <v>20</v>
      </c>
      <c r="N956" s="209" t="s">
        <v>49</v>
      </c>
      <c r="O956" s="79"/>
      <c r="P956" s="210">
        <f>O956*H956</f>
        <v>0</v>
      </c>
      <c r="Q956" s="210">
        <v>0.00025</v>
      </c>
      <c r="R956" s="210">
        <f>Q956*H956</f>
        <v>0.00025</v>
      </c>
      <c r="S956" s="210">
        <v>0</v>
      </c>
      <c r="T956" s="211">
        <f>S956*H956</f>
        <v>0</v>
      </c>
      <c r="AR956" s="17" t="s">
        <v>260</v>
      </c>
      <c r="AT956" s="17" t="s">
        <v>153</v>
      </c>
      <c r="AU956" s="17" t="s">
        <v>87</v>
      </c>
      <c r="AY956" s="17" t="s">
        <v>151</v>
      </c>
      <c r="BE956" s="212">
        <f>IF(N956="základní",J956,0)</f>
        <v>0</v>
      </c>
      <c r="BF956" s="212">
        <f>IF(N956="snížená",J956,0)</f>
        <v>0</v>
      </c>
      <c r="BG956" s="212">
        <f>IF(N956="zákl. přenesená",J956,0)</f>
        <v>0</v>
      </c>
      <c r="BH956" s="212">
        <f>IF(N956="sníž. přenesená",J956,0)</f>
        <v>0</v>
      </c>
      <c r="BI956" s="212">
        <f>IF(N956="nulová",J956,0)</f>
        <v>0</v>
      </c>
      <c r="BJ956" s="17" t="s">
        <v>22</v>
      </c>
      <c r="BK956" s="212">
        <f>ROUND(I956*H956,2)</f>
        <v>0</v>
      </c>
      <c r="BL956" s="17" t="s">
        <v>260</v>
      </c>
      <c r="BM956" s="17" t="s">
        <v>1424</v>
      </c>
    </row>
    <row r="957" spans="2:65" s="1" customFormat="1" ht="16.5" customHeight="1">
      <c r="B957" s="38"/>
      <c r="C957" s="201" t="s">
        <v>1425</v>
      </c>
      <c r="D957" s="201" t="s">
        <v>153</v>
      </c>
      <c r="E957" s="202" t="s">
        <v>1426</v>
      </c>
      <c r="F957" s="203" t="s">
        <v>1427</v>
      </c>
      <c r="G957" s="204" t="s">
        <v>345</v>
      </c>
      <c r="H957" s="205">
        <v>1</v>
      </c>
      <c r="I957" s="206"/>
      <c r="J957" s="207">
        <f>ROUND(I957*H957,2)</f>
        <v>0</v>
      </c>
      <c r="K957" s="203" t="s">
        <v>157</v>
      </c>
      <c r="L957" s="43"/>
      <c r="M957" s="208" t="s">
        <v>20</v>
      </c>
      <c r="N957" s="209" t="s">
        <v>49</v>
      </c>
      <c r="O957" s="79"/>
      <c r="P957" s="210">
        <f>O957*H957</f>
        <v>0</v>
      </c>
      <c r="Q957" s="210">
        <v>0.00038</v>
      </c>
      <c r="R957" s="210">
        <f>Q957*H957</f>
        <v>0.00038</v>
      </c>
      <c r="S957" s="210">
        <v>0</v>
      </c>
      <c r="T957" s="211">
        <f>S957*H957</f>
        <v>0</v>
      </c>
      <c r="AR957" s="17" t="s">
        <v>260</v>
      </c>
      <c r="AT957" s="17" t="s">
        <v>153</v>
      </c>
      <c r="AU957" s="17" t="s">
        <v>87</v>
      </c>
      <c r="AY957" s="17" t="s">
        <v>151</v>
      </c>
      <c r="BE957" s="212">
        <f>IF(N957="základní",J957,0)</f>
        <v>0</v>
      </c>
      <c r="BF957" s="212">
        <f>IF(N957="snížená",J957,0)</f>
        <v>0</v>
      </c>
      <c r="BG957" s="212">
        <f>IF(N957="zákl. přenesená",J957,0)</f>
        <v>0</v>
      </c>
      <c r="BH957" s="212">
        <f>IF(N957="sníž. přenesená",J957,0)</f>
        <v>0</v>
      </c>
      <c r="BI957" s="212">
        <f>IF(N957="nulová",J957,0)</f>
        <v>0</v>
      </c>
      <c r="BJ957" s="17" t="s">
        <v>22</v>
      </c>
      <c r="BK957" s="212">
        <f>ROUND(I957*H957,2)</f>
        <v>0</v>
      </c>
      <c r="BL957" s="17" t="s">
        <v>260</v>
      </c>
      <c r="BM957" s="17" t="s">
        <v>1428</v>
      </c>
    </row>
    <row r="958" spans="2:65" s="1" customFormat="1" ht="22.5" customHeight="1">
      <c r="B958" s="38"/>
      <c r="C958" s="201" t="s">
        <v>1429</v>
      </c>
      <c r="D958" s="201" t="s">
        <v>153</v>
      </c>
      <c r="E958" s="202" t="s">
        <v>1430</v>
      </c>
      <c r="F958" s="203" t="s">
        <v>1431</v>
      </c>
      <c r="G958" s="204" t="s">
        <v>910</v>
      </c>
      <c r="H958" s="267"/>
      <c r="I958" s="206"/>
      <c r="J958" s="207">
        <f>ROUND(I958*H958,2)</f>
        <v>0</v>
      </c>
      <c r="K958" s="203" t="s">
        <v>157</v>
      </c>
      <c r="L958" s="43"/>
      <c r="M958" s="208" t="s">
        <v>20</v>
      </c>
      <c r="N958" s="209" t="s">
        <v>49</v>
      </c>
      <c r="O958" s="79"/>
      <c r="P958" s="210">
        <f>O958*H958</f>
        <v>0</v>
      </c>
      <c r="Q958" s="210">
        <v>0</v>
      </c>
      <c r="R958" s="210">
        <f>Q958*H958</f>
        <v>0</v>
      </c>
      <c r="S958" s="210">
        <v>0</v>
      </c>
      <c r="T958" s="211">
        <f>S958*H958</f>
        <v>0</v>
      </c>
      <c r="AR958" s="17" t="s">
        <v>260</v>
      </c>
      <c r="AT958" s="17" t="s">
        <v>153</v>
      </c>
      <c r="AU958" s="17" t="s">
        <v>87</v>
      </c>
      <c r="AY958" s="17" t="s">
        <v>151</v>
      </c>
      <c r="BE958" s="212">
        <f>IF(N958="základní",J958,0)</f>
        <v>0</v>
      </c>
      <c r="BF958" s="212">
        <f>IF(N958="snížená",J958,0)</f>
        <v>0</v>
      </c>
      <c r="BG958" s="212">
        <f>IF(N958="zákl. přenesená",J958,0)</f>
        <v>0</v>
      </c>
      <c r="BH958" s="212">
        <f>IF(N958="sníž. přenesená",J958,0)</f>
        <v>0</v>
      </c>
      <c r="BI958" s="212">
        <f>IF(N958="nulová",J958,0)</f>
        <v>0</v>
      </c>
      <c r="BJ958" s="17" t="s">
        <v>22</v>
      </c>
      <c r="BK958" s="212">
        <f>ROUND(I958*H958,2)</f>
        <v>0</v>
      </c>
      <c r="BL958" s="17" t="s">
        <v>260</v>
      </c>
      <c r="BM958" s="17" t="s">
        <v>1432</v>
      </c>
    </row>
    <row r="959" spans="2:63" s="10" customFormat="1" ht="22.8" customHeight="1">
      <c r="B959" s="185"/>
      <c r="C959" s="186"/>
      <c r="D959" s="187" t="s">
        <v>77</v>
      </c>
      <c r="E959" s="199" t="s">
        <v>1433</v>
      </c>
      <c r="F959" s="199" t="s">
        <v>1434</v>
      </c>
      <c r="G959" s="186"/>
      <c r="H959" s="186"/>
      <c r="I959" s="189"/>
      <c r="J959" s="200">
        <f>BK959</f>
        <v>0</v>
      </c>
      <c r="K959" s="186"/>
      <c r="L959" s="191"/>
      <c r="M959" s="192"/>
      <c r="N959" s="193"/>
      <c r="O959" s="193"/>
      <c r="P959" s="194">
        <f>SUM(P960:P976)</f>
        <v>0</v>
      </c>
      <c r="Q959" s="193"/>
      <c r="R959" s="194">
        <f>SUM(R960:R976)</f>
        <v>0.6187600000000001</v>
      </c>
      <c r="S959" s="193"/>
      <c r="T959" s="195">
        <f>SUM(T960:T976)</f>
        <v>0</v>
      </c>
      <c r="AR959" s="196" t="s">
        <v>87</v>
      </c>
      <c r="AT959" s="197" t="s">
        <v>77</v>
      </c>
      <c r="AU959" s="197" t="s">
        <v>22</v>
      </c>
      <c r="AY959" s="196" t="s">
        <v>151</v>
      </c>
      <c r="BK959" s="198">
        <f>SUM(BK960:BK976)</f>
        <v>0</v>
      </c>
    </row>
    <row r="960" spans="2:65" s="1" customFormat="1" ht="16.5" customHeight="1">
      <c r="B960" s="38"/>
      <c r="C960" s="201" t="s">
        <v>1435</v>
      </c>
      <c r="D960" s="201" t="s">
        <v>153</v>
      </c>
      <c r="E960" s="202" t="s">
        <v>1436</v>
      </c>
      <c r="F960" s="203" t="s">
        <v>1437</v>
      </c>
      <c r="G960" s="204" t="s">
        <v>798</v>
      </c>
      <c r="H960" s="205">
        <v>1</v>
      </c>
      <c r="I960" s="206"/>
      <c r="J960" s="207">
        <f>ROUND(I960*H960,2)</f>
        <v>0</v>
      </c>
      <c r="K960" s="203" t="s">
        <v>20</v>
      </c>
      <c r="L960" s="43"/>
      <c r="M960" s="208" t="s">
        <v>20</v>
      </c>
      <c r="N960" s="209" t="s">
        <v>49</v>
      </c>
      <c r="O960" s="79"/>
      <c r="P960" s="210">
        <f>O960*H960</f>
        <v>0</v>
      </c>
      <c r="Q960" s="210">
        <v>0</v>
      </c>
      <c r="R960" s="210">
        <f>Q960*H960</f>
        <v>0</v>
      </c>
      <c r="S960" s="210">
        <v>0</v>
      </c>
      <c r="T960" s="211">
        <f>S960*H960</f>
        <v>0</v>
      </c>
      <c r="AR960" s="17" t="s">
        <v>260</v>
      </c>
      <c r="AT960" s="17" t="s">
        <v>153</v>
      </c>
      <c r="AU960" s="17" t="s">
        <v>87</v>
      </c>
      <c r="AY960" s="17" t="s">
        <v>151</v>
      </c>
      <c r="BE960" s="212">
        <f>IF(N960="základní",J960,0)</f>
        <v>0</v>
      </c>
      <c r="BF960" s="212">
        <f>IF(N960="snížená",J960,0)</f>
        <v>0</v>
      </c>
      <c r="BG960" s="212">
        <f>IF(N960="zákl. přenesená",J960,0)</f>
        <v>0</v>
      </c>
      <c r="BH960" s="212">
        <f>IF(N960="sníž. přenesená",J960,0)</f>
        <v>0</v>
      </c>
      <c r="BI960" s="212">
        <f>IF(N960="nulová",J960,0)</f>
        <v>0</v>
      </c>
      <c r="BJ960" s="17" t="s">
        <v>22</v>
      </c>
      <c r="BK960" s="212">
        <f>ROUND(I960*H960,2)</f>
        <v>0</v>
      </c>
      <c r="BL960" s="17" t="s">
        <v>260</v>
      </c>
      <c r="BM960" s="17" t="s">
        <v>1438</v>
      </c>
    </row>
    <row r="961" spans="2:65" s="1" customFormat="1" ht="22.5" customHeight="1">
      <c r="B961" s="38"/>
      <c r="C961" s="201" t="s">
        <v>1439</v>
      </c>
      <c r="D961" s="201" t="s">
        <v>153</v>
      </c>
      <c r="E961" s="202" t="s">
        <v>1440</v>
      </c>
      <c r="F961" s="203" t="s">
        <v>1441</v>
      </c>
      <c r="G961" s="204" t="s">
        <v>345</v>
      </c>
      <c r="H961" s="205">
        <v>2</v>
      </c>
      <c r="I961" s="206"/>
      <c r="J961" s="207">
        <f>ROUND(I961*H961,2)</f>
        <v>0</v>
      </c>
      <c r="K961" s="203" t="s">
        <v>157</v>
      </c>
      <c r="L961" s="43"/>
      <c r="M961" s="208" t="s">
        <v>20</v>
      </c>
      <c r="N961" s="209" t="s">
        <v>49</v>
      </c>
      <c r="O961" s="79"/>
      <c r="P961" s="210">
        <f>O961*H961</f>
        <v>0</v>
      </c>
      <c r="Q961" s="210">
        <v>0.01075</v>
      </c>
      <c r="R961" s="210">
        <f>Q961*H961</f>
        <v>0.0215</v>
      </c>
      <c r="S961" s="210">
        <v>0</v>
      </c>
      <c r="T961" s="211">
        <f>S961*H961</f>
        <v>0</v>
      </c>
      <c r="AR961" s="17" t="s">
        <v>260</v>
      </c>
      <c r="AT961" s="17" t="s">
        <v>153</v>
      </c>
      <c r="AU961" s="17" t="s">
        <v>87</v>
      </c>
      <c r="AY961" s="17" t="s">
        <v>151</v>
      </c>
      <c r="BE961" s="212">
        <f>IF(N961="základní",J961,0)</f>
        <v>0</v>
      </c>
      <c r="BF961" s="212">
        <f>IF(N961="snížená",J961,0)</f>
        <v>0</v>
      </c>
      <c r="BG961" s="212">
        <f>IF(N961="zákl. přenesená",J961,0)</f>
        <v>0</v>
      </c>
      <c r="BH961" s="212">
        <f>IF(N961="sníž. přenesená",J961,0)</f>
        <v>0</v>
      </c>
      <c r="BI961" s="212">
        <f>IF(N961="nulová",J961,0)</f>
        <v>0</v>
      </c>
      <c r="BJ961" s="17" t="s">
        <v>22</v>
      </c>
      <c r="BK961" s="212">
        <f>ROUND(I961*H961,2)</f>
        <v>0</v>
      </c>
      <c r="BL961" s="17" t="s">
        <v>260</v>
      </c>
      <c r="BM961" s="17" t="s">
        <v>1442</v>
      </c>
    </row>
    <row r="962" spans="2:51" s="11" customFormat="1" ht="12">
      <c r="B962" s="213"/>
      <c r="C962" s="214"/>
      <c r="D962" s="215" t="s">
        <v>160</v>
      </c>
      <c r="E962" s="216" t="s">
        <v>20</v>
      </c>
      <c r="F962" s="217" t="s">
        <v>1443</v>
      </c>
      <c r="G962" s="214"/>
      <c r="H962" s="216" t="s">
        <v>20</v>
      </c>
      <c r="I962" s="218"/>
      <c r="J962" s="214"/>
      <c r="K962" s="214"/>
      <c r="L962" s="219"/>
      <c r="M962" s="220"/>
      <c r="N962" s="221"/>
      <c r="O962" s="221"/>
      <c r="P962" s="221"/>
      <c r="Q962" s="221"/>
      <c r="R962" s="221"/>
      <c r="S962" s="221"/>
      <c r="T962" s="222"/>
      <c r="AT962" s="223" t="s">
        <v>160</v>
      </c>
      <c r="AU962" s="223" t="s">
        <v>87</v>
      </c>
      <c r="AV962" s="11" t="s">
        <v>22</v>
      </c>
      <c r="AW962" s="11" t="s">
        <v>35</v>
      </c>
      <c r="AX962" s="11" t="s">
        <v>78</v>
      </c>
      <c r="AY962" s="223" t="s">
        <v>151</v>
      </c>
    </row>
    <row r="963" spans="2:51" s="12" customFormat="1" ht="12">
      <c r="B963" s="224"/>
      <c r="C963" s="225"/>
      <c r="D963" s="215" t="s">
        <v>160</v>
      </c>
      <c r="E963" s="226" t="s">
        <v>20</v>
      </c>
      <c r="F963" s="227" t="s">
        <v>87</v>
      </c>
      <c r="G963" s="225"/>
      <c r="H963" s="228">
        <v>2</v>
      </c>
      <c r="I963" s="229"/>
      <c r="J963" s="225"/>
      <c r="K963" s="225"/>
      <c r="L963" s="230"/>
      <c r="M963" s="231"/>
      <c r="N963" s="232"/>
      <c r="O963" s="232"/>
      <c r="P963" s="232"/>
      <c r="Q963" s="232"/>
      <c r="R963" s="232"/>
      <c r="S963" s="232"/>
      <c r="T963" s="233"/>
      <c r="AT963" s="234" t="s">
        <v>160</v>
      </c>
      <c r="AU963" s="234" t="s">
        <v>87</v>
      </c>
      <c r="AV963" s="12" t="s">
        <v>87</v>
      </c>
      <c r="AW963" s="12" t="s">
        <v>35</v>
      </c>
      <c r="AX963" s="12" t="s">
        <v>22</v>
      </c>
      <c r="AY963" s="234" t="s">
        <v>151</v>
      </c>
    </row>
    <row r="964" spans="2:65" s="1" customFormat="1" ht="22.5" customHeight="1">
      <c r="B964" s="38"/>
      <c r="C964" s="201" t="s">
        <v>1444</v>
      </c>
      <c r="D964" s="201" t="s">
        <v>153</v>
      </c>
      <c r="E964" s="202" t="s">
        <v>1445</v>
      </c>
      <c r="F964" s="203" t="s">
        <v>1446</v>
      </c>
      <c r="G964" s="204" t="s">
        <v>345</v>
      </c>
      <c r="H964" s="205">
        <v>2</v>
      </c>
      <c r="I964" s="206"/>
      <c r="J964" s="207">
        <f>ROUND(I964*H964,2)</f>
        <v>0</v>
      </c>
      <c r="K964" s="203" t="s">
        <v>157</v>
      </c>
      <c r="L964" s="43"/>
      <c r="M964" s="208" t="s">
        <v>20</v>
      </c>
      <c r="N964" s="209" t="s">
        <v>49</v>
      </c>
      <c r="O964" s="79"/>
      <c r="P964" s="210">
        <f>O964*H964</f>
        <v>0</v>
      </c>
      <c r="Q964" s="210">
        <v>0.01655</v>
      </c>
      <c r="R964" s="210">
        <f>Q964*H964</f>
        <v>0.0331</v>
      </c>
      <c r="S964" s="210">
        <v>0</v>
      </c>
      <c r="T964" s="211">
        <f>S964*H964</f>
        <v>0</v>
      </c>
      <c r="AR964" s="17" t="s">
        <v>260</v>
      </c>
      <c r="AT964" s="17" t="s">
        <v>153</v>
      </c>
      <c r="AU964" s="17" t="s">
        <v>87</v>
      </c>
      <c r="AY964" s="17" t="s">
        <v>151</v>
      </c>
      <c r="BE964" s="212">
        <f>IF(N964="základní",J964,0)</f>
        <v>0</v>
      </c>
      <c r="BF964" s="212">
        <f>IF(N964="snížená",J964,0)</f>
        <v>0</v>
      </c>
      <c r="BG964" s="212">
        <f>IF(N964="zákl. přenesená",J964,0)</f>
        <v>0</v>
      </c>
      <c r="BH964" s="212">
        <f>IF(N964="sníž. přenesená",J964,0)</f>
        <v>0</v>
      </c>
      <c r="BI964" s="212">
        <f>IF(N964="nulová",J964,0)</f>
        <v>0</v>
      </c>
      <c r="BJ964" s="17" t="s">
        <v>22</v>
      </c>
      <c r="BK964" s="212">
        <f>ROUND(I964*H964,2)</f>
        <v>0</v>
      </c>
      <c r="BL964" s="17" t="s">
        <v>260</v>
      </c>
      <c r="BM964" s="17" t="s">
        <v>1447</v>
      </c>
    </row>
    <row r="965" spans="2:65" s="1" customFormat="1" ht="22.5" customHeight="1">
      <c r="B965" s="38"/>
      <c r="C965" s="201" t="s">
        <v>1448</v>
      </c>
      <c r="D965" s="201" t="s">
        <v>153</v>
      </c>
      <c r="E965" s="202" t="s">
        <v>1449</v>
      </c>
      <c r="F965" s="203" t="s">
        <v>1450</v>
      </c>
      <c r="G965" s="204" t="s">
        <v>345</v>
      </c>
      <c r="H965" s="205">
        <v>1</v>
      </c>
      <c r="I965" s="206"/>
      <c r="J965" s="207">
        <f>ROUND(I965*H965,2)</f>
        <v>0</v>
      </c>
      <c r="K965" s="203" t="s">
        <v>157</v>
      </c>
      <c r="L965" s="43"/>
      <c r="M965" s="208" t="s">
        <v>20</v>
      </c>
      <c r="N965" s="209" t="s">
        <v>49</v>
      </c>
      <c r="O965" s="79"/>
      <c r="P965" s="210">
        <f>O965*H965</f>
        <v>0</v>
      </c>
      <c r="Q965" s="210">
        <v>0.02229</v>
      </c>
      <c r="R965" s="210">
        <f>Q965*H965</f>
        <v>0.02229</v>
      </c>
      <c r="S965" s="210">
        <v>0</v>
      </c>
      <c r="T965" s="211">
        <f>S965*H965</f>
        <v>0</v>
      </c>
      <c r="AR965" s="17" t="s">
        <v>260</v>
      </c>
      <c r="AT965" s="17" t="s">
        <v>153</v>
      </c>
      <c r="AU965" s="17" t="s">
        <v>87</v>
      </c>
      <c r="AY965" s="17" t="s">
        <v>151</v>
      </c>
      <c r="BE965" s="212">
        <f>IF(N965="základní",J965,0)</f>
        <v>0</v>
      </c>
      <c r="BF965" s="212">
        <f>IF(N965="snížená",J965,0)</f>
        <v>0</v>
      </c>
      <c r="BG965" s="212">
        <f>IF(N965="zákl. přenesená",J965,0)</f>
        <v>0</v>
      </c>
      <c r="BH965" s="212">
        <f>IF(N965="sníž. přenesená",J965,0)</f>
        <v>0</v>
      </c>
      <c r="BI965" s="212">
        <f>IF(N965="nulová",J965,0)</f>
        <v>0</v>
      </c>
      <c r="BJ965" s="17" t="s">
        <v>22</v>
      </c>
      <c r="BK965" s="212">
        <f>ROUND(I965*H965,2)</f>
        <v>0</v>
      </c>
      <c r="BL965" s="17" t="s">
        <v>260</v>
      </c>
      <c r="BM965" s="17" t="s">
        <v>1451</v>
      </c>
    </row>
    <row r="966" spans="2:65" s="1" customFormat="1" ht="22.5" customHeight="1">
      <c r="B966" s="38"/>
      <c r="C966" s="201" t="s">
        <v>1452</v>
      </c>
      <c r="D966" s="201" t="s">
        <v>153</v>
      </c>
      <c r="E966" s="202" t="s">
        <v>1453</v>
      </c>
      <c r="F966" s="203" t="s">
        <v>1454</v>
      </c>
      <c r="G966" s="204" t="s">
        <v>345</v>
      </c>
      <c r="H966" s="205">
        <v>1</v>
      </c>
      <c r="I966" s="206"/>
      <c r="J966" s="207">
        <f>ROUND(I966*H966,2)</f>
        <v>0</v>
      </c>
      <c r="K966" s="203" t="s">
        <v>157</v>
      </c>
      <c r="L966" s="43"/>
      <c r="M966" s="208" t="s">
        <v>20</v>
      </c>
      <c r="N966" s="209" t="s">
        <v>49</v>
      </c>
      <c r="O966" s="79"/>
      <c r="P966" s="210">
        <f>O966*H966</f>
        <v>0</v>
      </c>
      <c r="Q966" s="210">
        <v>0.0332</v>
      </c>
      <c r="R966" s="210">
        <f>Q966*H966</f>
        <v>0.0332</v>
      </c>
      <c r="S966" s="210">
        <v>0</v>
      </c>
      <c r="T966" s="211">
        <f>S966*H966</f>
        <v>0</v>
      </c>
      <c r="AR966" s="17" t="s">
        <v>260</v>
      </c>
      <c r="AT966" s="17" t="s">
        <v>153</v>
      </c>
      <c r="AU966" s="17" t="s">
        <v>87</v>
      </c>
      <c r="AY966" s="17" t="s">
        <v>151</v>
      </c>
      <c r="BE966" s="212">
        <f>IF(N966="základní",J966,0)</f>
        <v>0</v>
      </c>
      <c r="BF966" s="212">
        <f>IF(N966="snížená",J966,0)</f>
        <v>0</v>
      </c>
      <c r="BG966" s="212">
        <f>IF(N966="zákl. přenesená",J966,0)</f>
        <v>0</v>
      </c>
      <c r="BH966" s="212">
        <f>IF(N966="sníž. přenesená",J966,0)</f>
        <v>0</v>
      </c>
      <c r="BI966" s="212">
        <f>IF(N966="nulová",J966,0)</f>
        <v>0</v>
      </c>
      <c r="BJ966" s="17" t="s">
        <v>22</v>
      </c>
      <c r="BK966" s="212">
        <f>ROUND(I966*H966,2)</f>
        <v>0</v>
      </c>
      <c r="BL966" s="17" t="s">
        <v>260</v>
      </c>
      <c r="BM966" s="17" t="s">
        <v>1455</v>
      </c>
    </row>
    <row r="967" spans="2:65" s="1" customFormat="1" ht="22.5" customHeight="1">
      <c r="B967" s="38"/>
      <c r="C967" s="201" t="s">
        <v>1456</v>
      </c>
      <c r="D967" s="201" t="s">
        <v>153</v>
      </c>
      <c r="E967" s="202" t="s">
        <v>1457</v>
      </c>
      <c r="F967" s="203" t="s">
        <v>1458</v>
      </c>
      <c r="G967" s="204" t="s">
        <v>345</v>
      </c>
      <c r="H967" s="205">
        <v>1</v>
      </c>
      <c r="I967" s="206"/>
      <c r="J967" s="207">
        <f>ROUND(I967*H967,2)</f>
        <v>0</v>
      </c>
      <c r="K967" s="203" t="s">
        <v>157</v>
      </c>
      <c r="L967" s="43"/>
      <c r="M967" s="208" t="s">
        <v>20</v>
      </c>
      <c r="N967" s="209" t="s">
        <v>49</v>
      </c>
      <c r="O967" s="79"/>
      <c r="P967" s="210">
        <f>O967*H967</f>
        <v>0</v>
      </c>
      <c r="Q967" s="210">
        <v>0.0607</v>
      </c>
      <c r="R967" s="210">
        <f>Q967*H967</f>
        <v>0.0607</v>
      </c>
      <c r="S967" s="210">
        <v>0</v>
      </c>
      <c r="T967" s="211">
        <f>S967*H967</f>
        <v>0</v>
      </c>
      <c r="AR967" s="17" t="s">
        <v>260</v>
      </c>
      <c r="AT967" s="17" t="s">
        <v>153</v>
      </c>
      <c r="AU967" s="17" t="s">
        <v>87</v>
      </c>
      <c r="AY967" s="17" t="s">
        <v>151</v>
      </c>
      <c r="BE967" s="212">
        <f>IF(N967="základní",J967,0)</f>
        <v>0</v>
      </c>
      <c r="BF967" s="212">
        <f>IF(N967="snížená",J967,0)</f>
        <v>0</v>
      </c>
      <c r="BG967" s="212">
        <f>IF(N967="zákl. přenesená",J967,0)</f>
        <v>0</v>
      </c>
      <c r="BH967" s="212">
        <f>IF(N967="sníž. přenesená",J967,0)</f>
        <v>0</v>
      </c>
      <c r="BI967" s="212">
        <f>IF(N967="nulová",J967,0)</f>
        <v>0</v>
      </c>
      <c r="BJ967" s="17" t="s">
        <v>22</v>
      </c>
      <c r="BK967" s="212">
        <f>ROUND(I967*H967,2)</f>
        <v>0</v>
      </c>
      <c r="BL967" s="17" t="s">
        <v>260</v>
      </c>
      <c r="BM967" s="17" t="s">
        <v>1459</v>
      </c>
    </row>
    <row r="968" spans="2:65" s="1" customFormat="1" ht="22.5" customHeight="1">
      <c r="B968" s="38"/>
      <c r="C968" s="201" t="s">
        <v>1460</v>
      </c>
      <c r="D968" s="201" t="s">
        <v>153</v>
      </c>
      <c r="E968" s="202" t="s">
        <v>1461</v>
      </c>
      <c r="F968" s="203" t="s">
        <v>1462</v>
      </c>
      <c r="G968" s="204" t="s">
        <v>345</v>
      </c>
      <c r="H968" s="205">
        <v>1</v>
      </c>
      <c r="I968" s="206"/>
      <c r="J968" s="207">
        <f>ROUND(I968*H968,2)</f>
        <v>0</v>
      </c>
      <c r="K968" s="203" t="s">
        <v>157</v>
      </c>
      <c r="L968" s="43"/>
      <c r="M968" s="208" t="s">
        <v>20</v>
      </c>
      <c r="N968" s="209" t="s">
        <v>49</v>
      </c>
      <c r="O968" s="79"/>
      <c r="P968" s="210">
        <f>O968*H968</f>
        <v>0</v>
      </c>
      <c r="Q968" s="210">
        <v>0.0492</v>
      </c>
      <c r="R968" s="210">
        <f>Q968*H968</f>
        <v>0.0492</v>
      </c>
      <c r="S968" s="210">
        <v>0</v>
      </c>
      <c r="T968" s="211">
        <f>S968*H968</f>
        <v>0</v>
      </c>
      <c r="AR968" s="17" t="s">
        <v>260</v>
      </c>
      <c r="AT968" s="17" t="s">
        <v>153</v>
      </c>
      <c r="AU968" s="17" t="s">
        <v>87</v>
      </c>
      <c r="AY968" s="17" t="s">
        <v>151</v>
      </c>
      <c r="BE968" s="212">
        <f>IF(N968="základní",J968,0)</f>
        <v>0</v>
      </c>
      <c r="BF968" s="212">
        <f>IF(N968="snížená",J968,0)</f>
        <v>0</v>
      </c>
      <c r="BG968" s="212">
        <f>IF(N968="zákl. přenesená",J968,0)</f>
        <v>0</v>
      </c>
      <c r="BH968" s="212">
        <f>IF(N968="sníž. přenesená",J968,0)</f>
        <v>0</v>
      </c>
      <c r="BI968" s="212">
        <f>IF(N968="nulová",J968,0)</f>
        <v>0</v>
      </c>
      <c r="BJ968" s="17" t="s">
        <v>22</v>
      </c>
      <c r="BK968" s="212">
        <f>ROUND(I968*H968,2)</f>
        <v>0</v>
      </c>
      <c r="BL968" s="17" t="s">
        <v>260</v>
      </c>
      <c r="BM968" s="17" t="s">
        <v>1463</v>
      </c>
    </row>
    <row r="969" spans="2:65" s="1" customFormat="1" ht="22.5" customHeight="1">
      <c r="B969" s="38"/>
      <c r="C969" s="201" t="s">
        <v>1464</v>
      </c>
      <c r="D969" s="201" t="s">
        <v>153</v>
      </c>
      <c r="E969" s="202" t="s">
        <v>1465</v>
      </c>
      <c r="F969" s="203" t="s">
        <v>1466</v>
      </c>
      <c r="G969" s="204" t="s">
        <v>345</v>
      </c>
      <c r="H969" s="205">
        <v>3</v>
      </c>
      <c r="I969" s="206"/>
      <c r="J969" s="207">
        <f>ROUND(I969*H969,2)</f>
        <v>0</v>
      </c>
      <c r="K969" s="203" t="s">
        <v>157</v>
      </c>
      <c r="L969" s="43"/>
      <c r="M969" s="208" t="s">
        <v>20</v>
      </c>
      <c r="N969" s="209" t="s">
        <v>49</v>
      </c>
      <c r="O969" s="79"/>
      <c r="P969" s="210">
        <f>O969*H969</f>
        <v>0</v>
      </c>
      <c r="Q969" s="210">
        <v>0.0212</v>
      </c>
      <c r="R969" s="210">
        <f>Q969*H969</f>
        <v>0.0636</v>
      </c>
      <c r="S969" s="210">
        <v>0</v>
      </c>
      <c r="T969" s="211">
        <f>S969*H969</f>
        <v>0</v>
      </c>
      <c r="AR969" s="17" t="s">
        <v>260</v>
      </c>
      <c r="AT969" s="17" t="s">
        <v>153</v>
      </c>
      <c r="AU969" s="17" t="s">
        <v>87</v>
      </c>
      <c r="AY969" s="17" t="s">
        <v>151</v>
      </c>
      <c r="BE969" s="212">
        <f>IF(N969="základní",J969,0)</f>
        <v>0</v>
      </c>
      <c r="BF969" s="212">
        <f>IF(N969="snížená",J969,0)</f>
        <v>0</v>
      </c>
      <c r="BG969" s="212">
        <f>IF(N969="zákl. přenesená",J969,0)</f>
        <v>0</v>
      </c>
      <c r="BH969" s="212">
        <f>IF(N969="sníž. přenesená",J969,0)</f>
        <v>0</v>
      </c>
      <c r="BI969" s="212">
        <f>IF(N969="nulová",J969,0)</f>
        <v>0</v>
      </c>
      <c r="BJ969" s="17" t="s">
        <v>22</v>
      </c>
      <c r="BK969" s="212">
        <f>ROUND(I969*H969,2)</f>
        <v>0</v>
      </c>
      <c r="BL969" s="17" t="s">
        <v>260</v>
      </c>
      <c r="BM969" s="17" t="s">
        <v>1467</v>
      </c>
    </row>
    <row r="970" spans="2:65" s="1" customFormat="1" ht="22.5" customHeight="1">
      <c r="B970" s="38"/>
      <c r="C970" s="201" t="s">
        <v>1468</v>
      </c>
      <c r="D970" s="201" t="s">
        <v>153</v>
      </c>
      <c r="E970" s="202" t="s">
        <v>1469</v>
      </c>
      <c r="F970" s="203" t="s">
        <v>1470</v>
      </c>
      <c r="G970" s="204" t="s">
        <v>345</v>
      </c>
      <c r="H970" s="205">
        <v>3</v>
      </c>
      <c r="I970" s="206"/>
      <c r="J970" s="207">
        <f>ROUND(I970*H970,2)</f>
        <v>0</v>
      </c>
      <c r="K970" s="203" t="s">
        <v>157</v>
      </c>
      <c r="L970" s="43"/>
      <c r="M970" s="208" t="s">
        <v>20</v>
      </c>
      <c r="N970" s="209" t="s">
        <v>49</v>
      </c>
      <c r="O970" s="79"/>
      <c r="P970" s="210">
        <f>O970*H970</f>
        <v>0</v>
      </c>
      <c r="Q970" s="210">
        <v>0.02368</v>
      </c>
      <c r="R970" s="210">
        <f>Q970*H970</f>
        <v>0.07103999999999999</v>
      </c>
      <c r="S970" s="210">
        <v>0</v>
      </c>
      <c r="T970" s="211">
        <f>S970*H970</f>
        <v>0</v>
      </c>
      <c r="AR970" s="17" t="s">
        <v>260</v>
      </c>
      <c r="AT970" s="17" t="s">
        <v>153</v>
      </c>
      <c r="AU970" s="17" t="s">
        <v>87</v>
      </c>
      <c r="AY970" s="17" t="s">
        <v>151</v>
      </c>
      <c r="BE970" s="212">
        <f>IF(N970="základní",J970,0)</f>
        <v>0</v>
      </c>
      <c r="BF970" s="212">
        <f>IF(N970="snížená",J970,0)</f>
        <v>0</v>
      </c>
      <c r="BG970" s="212">
        <f>IF(N970="zákl. přenesená",J970,0)</f>
        <v>0</v>
      </c>
      <c r="BH970" s="212">
        <f>IF(N970="sníž. přenesená",J970,0)</f>
        <v>0</v>
      </c>
      <c r="BI970" s="212">
        <f>IF(N970="nulová",J970,0)</f>
        <v>0</v>
      </c>
      <c r="BJ970" s="17" t="s">
        <v>22</v>
      </c>
      <c r="BK970" s="212">
        <f>ROUND(I970*H970,2)</f>
        <v>0</v>
      </c>
      <c r="BL970" s="17" t="s">
        <v>260</v>
      </c>
      <c r="BM970" s="17" t="s">
        <v>1471</v>
      </c>
    </row>
    <row r="971" spans="2:65" s="1" customFormat="1" ht="22.5" customHeight="1">
      <c r="B971" s="38"/>
      <c r="C971" s="201" t="s">
        <v>1472</v>
      </c>
      <c r="D971" s="201" t="s">
        <v>153</v>
      </c>
      <c r="E971" s="202" t="s">
        <v>1473</v>
      </c>
      <c r="F971" s="203" t="s">
        <v>1474</v>
      </c>
      <c r="G971" s="204" t="s">
        <v>345</v>
      </c>
      <c r="H971" s="205">
        <v>1</v>
      </c>
      <c r="I971" s="206"/>
      <c r="J971" s="207">
        <f>ROUND(I971*H971,2)</f>
        <v>0</v>
      </c>
      <c r="K971" s="203" t="s">
        <v>157</v>
      </c>
      <c r="L971" s="43"/>
      <c r="M971" s="208" t="s">
        <v>20</v>
      </c>
      <c r="N971" s="209" t="s">
        <v>49</v>
      </c>
      <c r="O971" s="79"/>
      <c r="P971" s="210">
        <f>O971*H971</f>
        <v>0</v>
      </c>
      <c r="Q971" s="210">
        <v>0.06688</v>
      </c>
      <c r="R971" s="210">
        <f>Q971*H971</f>
        <v>0.06688</v>
      </c>
      <c r="S971" s="210">
        <v>0</v>
      </c>
      <c r="T971" s="211">
        <f>S971*H971</f>
        <v>0</v>
      </c>
      <c r="AR971" s="17" t="s">
        <v>260</v>
      </c>
      <c r="AT971" s="17" t="s">
        <v>153</v>
      </c>
      <c r="AU971" s="17" t="s">
        <v>87</v>
      </c>
      <c r="AY971" s="17" t="s">
        <v>151</v>
      </c>
      <c r="BE971" s="212">
        <f>IF(N971="základní",J971,0)</f>
        <v>0</v>
      </c>
      <c r="BF971" s="212">
        <f>IF(N971="snížená",J971,0)</f>
        <v>0</v>
      </c>
      <c r="BG971" s="212">
        <f>IF(N971="zákl. přenesená",J971,0)</f>
        <v>0</v>
      </c>
      <c r="BH971" s="212">
        <f>IF(N971="sníž. přenesená",J971,0)</f>
        <v>0</v>
      </c>
      <c r="BI971" s="212">
        <f>IF(N971="nulová",J971,0)</f>
        <v>0</v>
      </c>
      <c r="BJ971" s="17" t="s">
        <v>22</v>
      </c>
      <c r="BK971" s="212">
        <f>ROUND(I971*H971,2)</f>
        <v>0</v>
      </c>
      <c r="BL971" s="17" t="s">
        <v>260</v>
      </c>
      <c r="BM971" s="17" t="s">
        <v>1475</v>
      </c>
    </row>
    <row r="972" spans="2:65" s="1" customFormat="1" ht="22.5" customHeight="1">
      <c r="B972" s="38"/>
      <c r="C972" s="201" t="s">
        <v>1476</v>
      </c>
      <c r="D972" s="201" t="s">
        <v>153</v>
      </c>
      <c r="E972" s="202" t="s">
        <v>1477</v>
      </c>
      <c r="F972" s="203" t="s">
        <v>1478</v>
      </c>
      <c r="G972" s="204" t="s">
        <v>345</v>
      </c>
      <c r="H972" s="205">
        <v>1</v>
      </c>
      <c r="I972" s="206"/>
      <c r="J972" s="207">
        <f>ROUND(I972*H972,2)</f>
        <v>0</v>
      </c>
      <c r="K972" s="203" t="s">
        <v>157</v>
      </c>
      <c r="L972" s="43"/>
      <c r="M972" s="208" t="s">
        <v>20</v>
      </c>
      <c r="N972" s="209" t="s">
        <v>49</v>
      </c>
      <c r="O972" s="79"/>
      <c r="P972" s="210">
        <f>O972*H972</f>
        <v>0</v>
      </c>
      <c r="Q972" s="210">
        <v>0.05785</v>
      </c>
      <c r="R972" s="210">
        <f>Q972*H972</f>
        <v>0.05785</v>
      </c>
      <c r="S972" s="210">
        <v>0</v>
      </c>
      <c r="T972" s="211">
        <f>S972*H972</f>
        <v>0</v>
      </c>
      <c r="AR972" s="17" t="s">
        <v>260</v>
      </c>
      <c r="AT972" s="17" t="s">
        <v>153</v>
      </c>
      <c r="AU972" s="17" t="s">
        <v>87</v>
      </c>
      <c r="AY972" s="17" t="s">
        <v>151</v>
      </c>
      <c r="BE972" s="212">
        <f>IF(N972="základní",J972,0)</f>
        <v>0</v>
      </c>
      <c r="BF972" s="212">
        <f>IF(N972="snížená",J972,0)</f>
        <v>0</v>
      </c>
      <c r="BG972" s="212">
        <f>IF(N972="zákl. přenesená",J972,0)</f>
        <v>0</v>
      </c>
      <c r="BH972" s="212">
        <f>IF(N972="sníž. přenesená",J972,0)</f>
        <v>0</v>
      </c>
      <c r="BI972" s="212">
        <f>IF(N972="nulová",J972,0)</f>
        <v>0</v>
      </c>
      <c r="BJ972" s="17" t="s">
        <v>22</v>
      </c>
      <c r="BK972" s="212">
        <f>ROUND(I972*H972,2)</f>
        <v>0</v>
      </c>
      <c r="BL972" s="17" t="s">
        <v>260</v>
      </c>
      <c r="BM972" s="17" t="s">
        <v>1479</v>
      </c>
    </row>
    <row r="973" spans="2:65" s="1" customFormat="1" ht="22.5" customHeight="1">
      <c r="B973" s="38"/>
      <c r="C973" s="201" t="s">
        <v>1480</v>
      </c>
      <c r="D973" s="201" t="s">
        <v>153</v>
      </c>
      <c r="E973" s="202" t="s">
        <v>1481</v>
      </c>
      <c r="F973" s="203" t="s">
        <v>1482</v>
      </c>
      <c r="G973" s="204" t="s">
        <v>345</v>
      </c>
      <c r="H973" s="205">
        <v>1</v>
      </c>
      <c r="I973" s="206"/>
      <c r="J973" s="207">
        <f>ROUND(I973*H973,2)</f>
        <v>0</v>
      </c>
      <c r="K973" s="203" t="s">
        <v>157</v>
      </c>
      <c r="L973" s="43"/>
      <c r="M973" s="208" t="s">
        <v>20</v>
      </c>
      <c r="N973" s="209" t="s">
        <v>49</v>
      </c>
      <c r="O973" s="79"/>
      <c r="P973" s="210">
        <f>O973*H973</f>
        <v>0</v>
      </c>
      <c r="Q973" s="210">
        <v>0.0882</v>
      </c>
      <c r="R973" s="210">
        <f>Q973*H973</f>
        <v>0.0882</v>
      </c>
      <c r="S973" s="210">
        <v>0</v>
      </c>
      <c r="T973" s="211">
        <f>S973*H973</f>
        <v>0</v>
      </c>
      <c r="AR973" s="17" t="s">
        <v>260</v>
      </c>
      <c r="AT973" s="17" t="s">
        <v>153</v>
      </c>
      <c r="AU973" s="17" t="s">
        <v>87</v>
      </c>
      <c r="AY973" s="17" t="s">
        <v>151</v>
      </c>
      <c r="BE973" s="212">
        <f>IF(N973="základní",J973,0)</f>
        <v>0</v>
      </c>
      <c r="BF973" s="212">
        <f>IF(N973="snížená",J973,0)</f>
        <v>0</v>
      </c>
      <c r="BG973" s="212">
        <f>IF(N973="zákl. přenesená",J973,0)</f>
        <v>0</v>
      </c>
      <c r="BH973" s="212">
        <f>IF(N973="sníž. přenesená",J973,0)</f>
        <v>0</v>
      </c>
      <c r="BI973" s="212">
        <f>IF(N973="nulová",J973,0)</f>
        <v>0</v>
      </c>
      <c r="BJ973" s="17" t="s">
        <v>22</v>
      </c>
      <c r="BK973" s="212">
        <f>ROUND(I973*H973,2)</f>
        <v>0</v>
      </c>
      <c r="BL973" s="17" t="s">
        <v>260</v>
      </c>
      <c r="BM973" s="17" t="s">
        <v>1483</v>
      </c>
    </row>
    <row r="974" spans="2:65" s="1" customFormat="1" ht="22.5" customHeight="1">
      <c r="B974" s="38"/>
      <c r="C974" s="201" t="s">
        <v>1484</v>
      </c>
      <c r="D974" s="201" t="s">
        <v>153</v>
      </c>
      <c r="E974" s="202" t="s">
        <v>1485</v>
      </c>
      <c r="F974" s="203" t="s">
        <v>1486</v>
      </c>
      <c r="G974" s="204" t="s">
        <v>1158</v>
      </c>
      <c r="H974" s="205">
        <v>2</v>
      </c>
      <c r="I974" s="206"/>
      <c r="J974" s="207">
        <f>ROUND(I974*H974,2)</f>
        <v>0</v>
      </c>
      <c r="K974" s="203" t="s">
        <v>20</v>
      </c>
      <c r="L974" s="43"/>
      <c r="M974" s="208" t="s">
        <v>20</v>
      </c>
      <c r="N974" s="209" t="s">
        <v>49</v>
      </c>
      <c r="O974" s="79"/>
      <c r="P974" s="210">
        <f>O974*H974</f>
        <v>0</v>
      </c>
      <c r="Q974" s="210">
        <v>0.0256</v>
      </c>
      <c r="R974" s="210">
        <f>Q974*H974</f>
        <v>0.0512</v>
      </c>
      <c r="S974" s="210">
        <v>0</v>
      </c>
      <c r="T974" s="211">
        <f>S974*H974</f>
        <v>0</v>
      </c>
      <c r="AR974" s="17" t="s">
        <v>260</v>
      </c>
      <c r="AT974" s="17" t="s">
        <v>153</v>
      </c>
      <c r="AU974" s="17" t="s">
        <v>87</v>
      </c>
      <c r="AY974" s="17" t="s">
        <v>151</v>
      </c>
      <c r="BE974" s="212">
        <f>IF(N974="základní",J974,0)</f>
        <v>0</v>
      </c>
      <c r="BF974" s="212">
        <f>IF(N974="snížená",J974,0)</f>
        <v>0</v>
      </c>
      <c r="BG974" s="212">
        <f>IF(N974="zákl. přenesená",J974,0)</f>
        <v>0</v>
      </c>
      <c r="BH974" s="212">
        <f>IF(N974="sníž. přenesená",J974,0)</f>
        <v>0</v>
      </c>
      <c r="BI974" s="212">
        <f>IF(N974="nulová",J974,0)</f>
        <v>0</v>
      </c>
      <c r="BJ974" s="17" t="s">
        <v>22</v>
      </c>
      <c r="BK974" s="212">
        <f>ROUND(I974*H974,2)</f>
        <v>0</v>
      </c>
      <c r="BL974" s="17" t="s">
        <v>260</v>
      </c>
      <c r="BM974" s="17" t="s">
        <v>1487</v>
      </c>
    </row>
    <row r="975" spans="2:51" s="12" customFormat="1" ht="12">
      <c r="B975" s="224"/>
      <c r="C975" s="225"/>
      <c r="D975" s="215" t="s">
        <v>160</v>
      </c>
      <c r="E975" s="226" t="s">
        <v>20</v>
      </c>
      <c r="F975" s="227" t="s">
        <v>1227</v>
      </c>
      <c r="G975" s="225"/>
      <c r="H975" s="228">
        <v>2</v>
      </c>
      <c r="I975" s="229"/>
      <c r="J975" s="225"/>
      <c r="K975" s="225"/>
      <c r="L975" s="230"/>
      <c r="M975" s="231"/>
      <c r="N975" s="232"/>
      <c r="O975" s="232"/>
      <c r="P975" s="232"/>
      <c r="Q975" s="232"/>
      <c r="R975" s="232"/>
      <c r="S975" s="232"/>
      <c r="T975" s="233"/>
      <c r="AT975" s="234" t="s">
        <v>160</v>
      </c>
      <c r="AU975" s="234" t="s">
        <v>87</v>
      </c>
      <c r="AV975" s="12" t="s">
        <v>87</v>
      </c>
      <c r="AW975" s="12" t="s">
        <v>35</v>
      </c>
      <c r="AX975" s="12" t="s">
        <v>22</v>
      </c>
      <c r="AY975" s="234" t="s">
        <v>151</v>
      </c>
    </row>
    <row r="976" spans="2:65" s="1" customFormat="1" ht="22.5" customHeight="1">
      <c r="B976" s="38"/>
      <c r="C976" s="201" t="s">
        <v>1488</v>
      </c>
      <c r="D976" s="201" t="s">
        <v>153</v>
      </c>
      <c r="E976" s="202" t="s">
        <v>1489</v>
      </c>
      <c r="F976" s="203" t="s">
        <v>1490</v>
      </c>
      <c r="G976" s="204" t="s">
        <v>910</v>
      </c>
      <c r="H976" s="267"/>
      <c r="I976" s="206"/>
      <c r="J976" s="207">
        <f>ROUND(I976*H976,2)</f>
        <v>0</v>
      </c>
      <c r="K976" s="203" t="s">
        <v>157</v>
      </c>
      <c r="L976" s="43"/>
      <c r="M976" s="208" t="s">
        <v>20</v>
      </c>
      <c r="N976" s="209" t="s">
        <v>49</v>
      </c>
      <c r="O976" s="79"/>
      <c r="P976" s="210">
        <f>O976*H976</f>
        <v>0</v>
      </c>
      <c r="Q976" s="210">
        <v>0</v>
      </c>
      <c r="R976" s="210">
        <f>Q976*H976</f>
        <v>0</v>
      </c>
      <c r="S976" s="210">
        <v>0</v>
      </c>
      <c r="T976" s="211">
        <f>S976*H976</f>
        <v>0</v>
      </c>
      <c r="AR976" s="17" t="s">
        <v>260</v>
      </c>
      <c r="AT976" s="17" t="s">
        <v>153</v>
      </c>
      <c r="AU976" s="17" t="s">
        <v>87</v>
      </c>
      <c r="AY976" s="17" t="s">
        <v>151</v>
      </c>
      <c r="BE976" s="212">
        <f>IF(N976="základní",J976,0)</f>
        <v>0</v>
      </c>
      <c r="BF976" s="212">
        <f>IF(N976="snížená",J976,0)</f>
        <v>0</v>
      </c>
      <c r="BG976" s="212">
        <f>IF(N976="zákl. přenesená",J976,0)</f>
        <v>0</v>
      </c>
      <c r="BH976" s="212">
        <f>IF(N976="sníž. přenesená",J976,0)</f>
        <v>0</v>
      </c>
      <c r="BI976" s="212">
        <f>IF(N976="nulová",J976,0)</f>
        <v>0</v>
      </c>
      <c r="BJ976" s="17" t="s">
        <v>22</v>
      </c>
      <c r="BK976" s="212">
        <f>ROUND(I976*H976,2)</f>
        <v>0</v>
      </c>
      <c r="BL976" s="17" t="s">
        <v>260</v>
      </c>
      <c r="BM976" s="17" t="s">
        <v>1491</v>
      </c>
    </row>
    <row r="977" spans="2:63" s="10" customFormat="1" ht="22.8" customHeight="1">
      <c r="B977" s="185"/>
      <c r="C977" s="186"/>
      <c r="D977" s="187" t="s">
        <v>77</v>
      </c>
      <c r="E977" s="199" t="s">
        <v>1492</v>
      </c>
      <c r="F977" s="199" t="s">
        <v>1493</v>
      </c>
      <c r="G977" s="186"/>
      <c r="H977" s="186"/>
      <c r="I977" s="189"/>
      <c r="J977" s="200">
        <f>BK977</f>
        <v>0</v>
      </c>
      <c r="K977" s="186"/>
      <c r="L977" s="191"/>
      <c r="M977" s="192"/>
      <c r="N977" s="193"/>
      <c r="O977" s="193"/>
      <c r="P977" s="194">
        <f>SUM(P978:P1043)</f>
        <v>0</v>
      </c>
      <c r="Q977" s="193"/>
      <c r="R977" s="194">
        <f>SUM(R978:R1043)</f>
        <v>0.3404700000000001</v>
      </c>
      <c r="S977" s="193"/>
      <c r="T977" s="195">
        <f>SUM(T978:T1043)</f>
        <v>0</v>
      </c>
      <c r="AR977" s="196" t="s">
        <v>87</v>
      </c>
      <c r="AT977" s="197" t="s">
        <v>77</v>
      </c>
      <c r="AU977" s="197" t="s">
        <v>22</v>
      </c>
      <c r="AY977" s="196" t="s">
        <v>151</v>
      </c>
      <c r="BK977" s="198">
        <f>SUM(BK978:BK1043)</f>
        <v>0</v>
      </c>
    </row>
    <row r="978" spans="2:65" s="1" customFormat="1" ht="16.5" customHeight="1">
      <c r="B978" s="38"/>
      <c r="C978" s="201" t="s">
        <v>1494</v>
      </c>
      <c r="D978" s="201" t="s">
        <v>153</v>
      </c>
      <c r="E978" s="202" t="s">
        <v>1495</v>
      </c>
      <c r="F978" s="203" t="s">
        <v>1496</v>
      </c>
      <c r="G978" s="204" t="s">
        <v>1028</v>
      </c>
      <c r="H978" s="205">
        <v>48</v>
      </c>
      <c r="I978" s="206"/>
      <c r="J978" s="207">
        <f>ROUND(I978*H978,2)</f>
        <v>0</v>
      </c>
      <c r="K978" s="203" t="s">
        <v>20</v>
      </c>
      <c r="L978" s="43"/>
      <c r="M978" s="208" t="s">
        <v>20</v>
      </c>
      <c r="N978" s="209" t="s">
        <v>49</v>
      </c>
      <c r="O978" s="79"/>
      <c r="P978" s="210">
        <f>O978*H978</f>
        <v>0</v>
      </c>
      <c r="Q978" s="210">
        <v>0</v>
      </c>
      <c r="R978" s="210">
        <f>Q978*H978</f>
        <v>0</v>
      </c>
      <c r="S978" s="210">
        <v>0</v>
      </c>
      <c r="T978" s="211">
        <f>S978*H978</f>
        <v>0</v>
      </c>
      <c r="AR978" s="17" t="s">
        <v>260</v>
      </c>
      <c r="AT978" s="17" t="s">
        <v>153</v>
      </c>
      <c r="AU978" s="17" t="s">
        <v>87</v>
      </c>
      <c r="AY978" s="17" t="s">
        <v>151</v>
      </c>
      <c r="BE978" s="212">
        <f>IF(N978="základní",J978,0)</f>
        <v>0</v>
      </c>
      <c r="BF978" s="212">
        <f>IF(N978="snížená",J978,0)</f>
        <v>0</v>
      </c>
      <c r="BG978" s="212">
        <f>IF(N978="zákl. přenesená",J978,0)</f>
        <v>0</v>
      </c>
      <c r="BH978" s="212">
        <f>IF(N978="sníž. přenesená",J978,0)</f>
        <v>0</v>
      </c>
      <c r="BI978" s="212">
        <f>IF(N978="nulová",J978,0)</f>
        <v>0</v>
      </c>
      <c r="BJ978" s="17" t="s">
        <v>22</v>
      </c>
      <c r="BK978" s="212">
        <f>ROUND(I978*H978,2)</f>
        <v>0</v>
      </c>
      <c r="BL978" s="17" t="s">
        <v>260</v>
      </c>
      <c r="BM978" s="17" t="s">
        <v>1497</v>
      </c>
    </row>
    <row r="979" spans="2:65" s="1" customFormat="1" ht="16.5" customHeight="1">
      <c r="B979" s="38"/>
      <c r="C979" s="201" t="s">
        <v>1498</v>
      </c>
      <c r="D979" s="201" t="s">
        <v>153</v>
      </c>
      <c r="E979" s="202" t="s">
        <v>1499</v>
      </c>
      <c r="F979" s="203" t="s">
        <v>1500</v>
      </c>
      <c r="G979" s="204" t="s">
        <v>345</v>
      </c>
      <c r="H979" s="205">
        <v>1</v>
      </c>
      <c r="I979" s="206"/>
      <c r="J979" s="207">
        <f>ROUND(I979*H979,2)</f>
        <v>0</v>
      </c>
      <c r="K979" s="203" t="s">
        <v>157</v>
      </c>
      <c r="L979" s="43"/>
      <c r="M979" s="208" t="s">
        <v>20</v>
      </c>
      <c r="N979" s="209" t="s">
        <v>49</v>
      </c>
      <c r="O979" s="79"/>
      <c r="P979" s="210">
        <f>O979*H979</f>
        <v>0</v>
      </c>
      <c r="Q979" s="210">
        <v>0</v>
      </c>
      <c r="R979" s="210">
        <f>Q979*H979</f>
        <v>0</v>
      </c>
      <c r="S979" s="210">
        <v>0</v>
      </c>
      <c r="T979" s="211">
        <f>S979*H979</f>
        <v>0</v>
      </c>
      <c r="AR979" s="17" t="s">
        <v>260</v>
      </c>
      <c r="AT979" s="17" t="s">
        <v>153</v>
      </c>
      <c r="AU979" s="17" t="s">
        <v>87</v>
      </c>
      <c r="AY979" s="17" t="s">
        <v>151</v>
      </c>
      <c r="BE979" s="212">
        <f>IF(N979="základní",J979,0)</f>
        <v>0</v>
      </c>
      <c r="BF979" s="212">
        <f>IF(N979="snížená",J979,0)</f>
        <v>0</v>
      </c>
      <c r="BG979" s="212">
        <f>IF(N979="zákl. přenesená",J979,0)</f>
        <v>0</v>
      </c>
      <c r="BH979" s="212">
        <f>IF(N979="sníž. přenesená",J979,0)</f>
        <v>0</v>
      </c>
      <c r="BI979" s="212">
        <f>IF(N979="nulová",J979,0)</f>
        <v>0</v>
      </c>
      <c r="BJ979" s="17" t="s">
        <v>22</v>
      </c>
      <c r="BK979" s="212">
        <f>ROUND(I979*H979,2)</f>
        <v>0</v>
      </c>
      <c r="BL979" s="17" t="s">
        <v>260</v>
      </c>
      <c r="BM979" s="17" t="s">
        <v>1501</v>
      </c>
    </row>
    <row r="980" spans="2:65" s="1" customFormat="1" ht="16.5" customHeight="1">
      <c r="B980" s="38"/>
      <c r="C980" s="257" t="s">
        <v>1502</v>
      </c>
      <c r="D980" s="257" t="s">
        <v>235</v>
      </c>
      <c r="E980" s="258" t="s">
        <v>1503</v>
      </c>
      <c r="F980" s="259" t="s">
        <v>1504</v>
      </c>
      <c r="G980" s="260" t="s">
        <v>345</v>
      </c>
      <c r="H980" s="261">
        <v>1</v>
      </c>
      <c r="I980" s="262"/>
      <c r="J980" s="263">
        <f>ROUND(I980*H980,2)</f>
        <v>0</v>
      </c>
      <c r="K980" s="259" t="s">
        <v>20</v>
      </c>
      <c r="L980" s="264"/>
      <c r="M980" s="265" t="s">
        <v>20</v>
      </c>
      <c r="N980" s="266" t="s">
        <v>49</v>
      </c>
      <c r="O980" s="79"/>
      <c r="P980" s="210">
        <f>O980*H980</f>
        <v>0</v>
      </c>
      <c r="Q980" s="210">
        <v>0.012</v>
      </c>
      <c r="R980" s="210">
        <f>Q980*H980</f>
        <v>0.012</v>
      </c>
      <c r="S980" s="210">
        <v>0</v>
      </c>
      <c r="T980" s="211">
        <f>S980*H980</f>
        <v>0</v>
      </c>
      <c r="AR980" s="17" t="s">
        <v>379</v>
      </c>
      <c r="AT980" s="17" t="s">
        <v>235</v>
      </c>
      <c r="AU980" s="17" t="s">
        <v>87</v>
      </c>
      <c r="AY980" s="17" t="s">
        <v>151</v>
      </c>
      <c r="BE980" s="212">
        <f>IF(N980="základní",J980,0)</f>
        <v>0</v>
      </c>
      <c r="BF980" s="212">
        <f>IF(N980="snížená",J980,0)</f>
        <v>0</v>
      </c>
      <c r="BG980" s="212">
        <f>IF(N980="zákl. přenesená",J980,0)</f>
        <v>0</v>
      </c>
      <c r="BH980" s="212">
        <f>IF(N980="sníž. přenesená",J980,0)</f>
        <v>0</v>
      </c>
      <c r="BI980" s="212">
        <f>IF(N980="nulová",J980,0)</f>
        <v>0</v>
      </c>
      <c r="BJ980" s="17" t="s">
        <v>22</v>
      </c>
      <c r="BK980" s="212">
        <f>ROUND(I980*H980,2)</f>
        <v>0</v>
      </c>
      <c r="BL980" s="17" t="s">
        <v>260</v>
      </c>
      <c r="BM980" s="17" t="s">
        <v>1505</v>
      </c>
    </row>
    <row r="981" spans="2:65" s="1" customFormat="1" ht="16.5" customHeight="1">
      <c r="B981" s="38"/>
      <c r="C981" s="201" t="s">
        <v>1506</v>
      </c>
      <c r="D981" s="201" t="s">
        <v>153</v>
      </c>
      <c r="E981" s="202" t="s">
        <v>1507</v>
      </c>
      <c r="F981" s="203" t="s">
        <v>1508</v>
      </c>
      <c r="G981" s="204" t="s">
        <v>345</v>
      </c>
      <c r="H981" s="205">
        <v>1</v>
      </c>
      <c r="I981" s="206"/>
      <c r="J981" s="207">
        <f>ROUND(I981*H981,2)</f>
        <v>0</v>
      </c>
      <c r="K981" s="203" t="s">
        <v>157</v>
      </c>
      <c r="L981" s="43"/>
      <c r="M981" s="208" t="s">
        <v>20</v>
      </c>
      <c r="N981" s="209" t="s">
        <v>49</v>
      </c>
      <c r="O981" s="79"/>
      <c r="P981" s="210">
        <f>O981*H981</f>
        <v>0</v>
      </c>
      <c r="Q981" s="210">
        <v>0</v>
      </c>
      <c r="R981" s="210">
        <f>Q981*H981</f>
        <v>0</v>
      </c>
      <c r="S981" s="210">
        <v>0</v>
      </c>
      <c r="T981" s="211">
        <f>S981*H981</f>
        <v>0</v>
      </c>
      <c r="AR981" s="17" t="s">
        <v>260</v>
      </c>
      <c r="AT981" s="17" t="s">
        <v>153</v>
      </c>
      <c r="AU981" s="17" t="s">
        <v>87</v>
      </c>
      <c r="AY981" s="17" t="s">
        <v>151</v>
      </c>
      <c r="BE981" s="212">
        <f>IF(N981="základní",J981,0)</f>
        <v>0</v>
      </c>
      <c r="BF981" s="212">
        <f>IF(N981="snížená",J981,0)</f>
        <v>0</v>
      </c>
      <c r="BG981" s="212">
        <f>IF(N981="zákl. přenesená",J981,0)</f>
        <v>0</v>
      </c>
      <c r="BH981" s="212">
        <f>IF(N981="sníž. přenesená",J981,0)</f>
        <v>0</v>
      </c>
      <c r="BI981" s="212">
        <f>IF(N981="nulová",J981,0)</f>
        <v>0</v>
      </c>
      <c r="BJ981" s="17" t="s">
        <v>22</v>
      </c>
      <c r="BK981" s="212">
        <f>ROUND(I981*H981,2)</f>
        <v>0</v>
      </c>
      <c r="BL981" s="17" t="s">
        <v>260</v>
      </c>
      <c r="BM981" s="17" t="s">
        <v>1509</v>
      </c>
    </row>
    <row r="982" spans="2:65" s="1" customFormat="1" ht="16.5" customHeight="1">
      <c r="B982" s="38"/>
      <c r="C982" s="257" t="s">
        <v>1510</v>
      </c>
      <c r="D982" s="257" t="s">
        <v>235</v>
      </c>
      <c r="E982" s="258" t="s">
        <v>1511</v>
      </c>
      <c r="F982" s="259" t="s">
        <v>1512</v>
      </c>
      <c r="G982" s="260" t="s">
        <v>345</v>
      </c>
      <c r="H982" s="261">
        <v>1</v>
      </c>
      <c r="I982" s="262"/>
      <c r="J982" s="263">
        <f>ROUND(I982*H982,2)</f>
        <v>0</v>
      </c>
      <c r="K982" s="259" t="s">
        <v>20</v>
      </c>
      <c r="L982" s="264"/>
      <c r="M982" s="265" t="s">
        <v>20</v>
      </c>
      <c r="N982" s="266" t="s">
        <v>49</v>
      </c>
      <c r="O982" s="79"/>
      <c r="P982" s="210">
        <f>O982*H982</f>
        <v>0</v>
      </c>
      <c r="Q982" s="210">
        <v>0.022</v>
      </c>
      <c r="R982" s="210">
        <f>Q982*H982</f>
        <v>0.022</v>
      </c>
      <c r="S982" s="210">
        <v>0</v>
      </c>
      <c r="T982" s="211">
        <f>S982*H982</f>
        <v>0</v>
      </c>
      <c r="AR982" s="17" t="s">
        <v>379</v>
      </c>
      <c r="AT982" s="17" t="s">
        <v>235</v>
      </c>
      <c r="AU982" s="17" t="s">
        <v>87</v>
      </c>
      <c r="AY982" s="17" t="s">
        <v>151</v>
      </c>
      <c r="BE982" s="212">
        <f>IF(N982="základní",J982,0)</f>
        <v>0</v>
      </c>
      <c r="BF982" s="212">
        <f>IF(N982="snížená",J982,0)</f>
        <v>0</v>
      </c>
      <c r="BG982" s="212">
        <f>IF(N982="zákl. přenesená",J982,0)</f>
        <v>0</v>
      </c>
      <c r="BH982" s="212">
        <f>IF(N982="sníž. přenesená",J982,0)</f>
        <v>0</v>
      </c>
      <c r="BI982" s="212">
        <f>IF(N982="nulová",J982,0)</f>
        <v>0</v>
      </c>
      <c r="BJ982" s="17" t="s">
        <v>22</v>
      </c>
      <c r="BK982" s="212">
        <f>ROUND(I982*H982,2)</f>
        <v>0</v>
      </c>
      <c r="BL982" s="17" t="s">
        <v>260</v>
      </c>
      <c r="BM982" s="17" t="s">
        <v>1513</v>
      </c>
    </row>
    <row r="983" spans="2:65" s="1" customFormat="1" ht="22.5" customHeight="1">
      <c r="B983" s="38"/>
      <c r="C983" s="201" t="s">
        <v>1514</v>
      </c>
      <c r="D983" s="201" t="s">
        <v>153</v>
      </c>
      <c r="E983" s="202" t="s">
        <v>1515</v>
      </c>
      <c r="F983" s="203" t="s">
        <v>1516</v>
      </c>
      <c r="G983" s="204" t="s">
        <v>339</v>
      </c>
      <c r="H983" s="205">
        <v>90</v>
      </c>
      <c r="I983" s="206"/>
      <c r="J983" s="207">
        <f>ROUND(I983*H983,2)</f>
        <v>0</v>
      </c>
      <c r="K983" s="203" t="s">
        <v>157</v>
      </c>
      <c r="L983" s="43"/>
      <c r="M983" s="208" t="s">
        <v>20</v>
      </c>
      <c r="N983" s="209" t="s">
        <v>49</v>
      </c>
      <c r="O983" s="79"/>
      <c r="P983" s="210">
        <f>O983*H983</f>
        <v>0</v>
      </c>
      <c r="Q983" s="210">
        <v>0</v>
      </c>
      <c r="R983" s="210">
        <f>Q983*H983</f>
        <v>0</v>
      </c>
      <c r="S983" s="210">
        <v>0</v>
      </c>
      <c r="T983" s="211">
        <f>S983*H983</f>
        <v>0</v>
      </c>
      <c r="AR983" s="17" t="s">
        <v>260</v>
      </c>
      <c r="AT983" s="17" t="s">
        <v>153</v>
      </c>
      <c r="AU983" s="17" t="s">
        <v>87</v>
      </c>
      <c r="AY983" s="17" t="s">
        <v>151</v>
      </c>
      <c r="BE983" s="212">
        <f>IF(N983="základní",J983,0)</f>
        <v>0</v>
      </c>
      <c r="BF983" s="212">
        <f>IF(N983="snížená",J983,0)</f>
        <v>0</v>
      </c>
      <c r="BG983" s="212">
        <f>IF(N983="zákl. přenesená",J983,0)</f>
        <v>0</v>
      </c>
      <c r="BH983" s="212">
        <f>IF(N983="sníž. přenesená",J983,0)</f>
        <v>0</v>
      </c>
      <c r="BI983" s="212">
        <f>IF(N983="nulová",J983,0)</f>
        <v>0</v>
      </c>
      <c r="BJ983" s="17" t="s">
        <v>22</v>
      </c>
      <c r="BK983" s="212">
        <f>ROUND(I983*H983,2)</f>
        <v>0</v>
      </c>
      <c r="BL983" s="17" t="s">
        <v>260</v>
      </c>
      <c r="BM983" s="17" t="s">
        <v>1517</v>
      </c>
    </row>
    <row r="984" spans="2:51" s="12" customFormat="1" ht="12">
      <c r="B984" s="224"/>
      <c r="C984" s="225"/>
      <c r="D984" s="215" t="s">
        <v>160</v>
      </c>
      <c r="E984" s="226" t="s">
        <v>20</v>
      </c>
      <c r="F984" s="227" t="s">
        <v>1518</v>
      </c>
      <c r="G984" s="225"/>
      <c r="H984" s="228">
        <v>90</v>
      </c>
      <c r="I984" s="229"/>
      <c r="J984" s="225"/>
      <c r="K984" s="225"/>
      <c r="L984" s="230"/>
      <c r="M984" s="231"/>
      <c r="N984" s="232"/>
      <c r="O984" s="232"/>
      <c r="P984" s="232"/>
      <c r="Q984" s="232"/>
      <c r="R984" s="232"/>
      <c r="S984" s="232"/>
      <c r="T984" s="233"/>
      <c r="AT984" s="234" t="s">
        <v>160</v>
      </c>
      <c r="AU984" s="234" t="s">
        <v>87</v>
      </c>
      <c r="AV984" s="12" t="s">
        <v>87</v>
      </c>
      <c r="AW984" s="12" t="s">
        <v>35</v>
      </c>
      <c r="AX984" s="12" t="s">
        <v>22</v>
      </c>
      <c r="AY984" s="234" t="s">
        <v>151</v>
      </c>
    </row>
    <row r="985" spans="2:65" s="1" customFormat="1" ht="16.5" customHeight="1">
      <c r="B985" s="38"/>
      <c r="C985" s="257" t="s">
        <v>1519</v>
      </c>
      <c r="D985" s="257" t="s">
        <v>235</v>
      </c>
      <c r="E985" s="258" t="s">
        <v>1520</v>
      </c>
      <c r="F985" s="259" t="s">
        <v>1521</v>
      </c>
      <c r="G985" s="260" t="s">
        <v>339</v>
      </c>
      <c r="H985" s="261">
        <v>90</v>
      </c>
      <c r="I985" s="262"/>
      <c r="J985" s="263">
        <f>ROUND(I985*H985,2)</f>
        <v>0</v>
      </c>
      <c r="K985" s="259" t="s">
        <v>157</v>
      </c>
      <c r="L985" s="264"/>
      <c r="M985" s="265" t="s">
        <v>20</v>
      </c>
      <c r="N985" s="266" t="s">
        <v>49</v>
      </c>
      <c r="O985" s="79"/>
      <c r="P985" s="210">
        <f>O985*H985</f>
        <v>0</v>
      </c>
      <c r="Q985" s="210">
        <v>0.0001</v>
      </c>
      <c r="R985" s="210">
        <f>Q985*H985</f>
        <v>0.009000000000000001</v>
      </c>
      <c r="S985" s="210">
        <v>0</v>
      </c>
      <c r="T985" s="211">
        <f>S985*H985</f>
        <v>0</v>
      </c>
      <c r="AR985" s="17" t="s">
        <v>379</v>
      </c>
      <c r="AT985" s="17" t="s">
        <v>235</v>
      </c>
      <c r="AU985" s="17" t="s">
        <v>87</v>
      </c>
      <c r="AY985" s="17" t="s">
        <v>151</v>
      </c>
      <c r="BE985" s="212">
        <f>IF(N985="základní",J985,0)</f>
        <v>0</v>
      </c>
      <c r="BF985" s="212">
        <f>IF(N985="snížená",J985,0)</f>
        <v>0</v>
      </c>
      <c r="BG985" s="212">
        <f>IF(N985="zákl. přenesená",J985,0)</f>
        <v>0</v>
      </c>
      <c r="BH985" s="212">
        <f>IF(N985="sníž. přenesená",J985,0)</f>
        <v>0</v>
      </c>
      <c r="BI985" s="212">
        <f>IF(N985="nulová",J985,0)</f>
        <v>0</v>
      </c>
      <c r="BJ985" s="17" t="s">
        <v>22</v>
      </c>
      <c r="BK985" s="212">
        <f>ROUND(I985*H985,2)</f>
        <v>0</v>
      </c>
      <c r="BL985" s="17" t="s">
        <v>260</v>
      </c>
      <c r="BM985" s="17" t="s">
        <v>1522</v>
      </c>
    </row>
    <row r="986" spans="2:65" s="1" customFormat="1" ht="22.5" customHeight="1">
      <c r="B986" s="38"/>
      <c r="C986" s="201" t="s">
        <v>1523</v>
      </c>
      <c r="D986" s="201" t="s">
        <v>153</v>
      </c>
      <c r="E986" s="202" t="s">
        <v>1524</v>
      </c>
      <c r="F986" s="203" t="s">
        <v>1525</v>
      </c>
      <c r="G986" s="204" t="s">
        <v>339</v>
      </c>
      <c r="H986" s="205">
        <v>810</v>
      </c>
      <c r="I986" s="206"/>
      <c r="J986" s="207">
        <f>ROUND(I986*H986,2)</f>
        <v>0</v>
      </c>
      <c r="K986" s="203" t="s">
        <v>157</v>
      </c>
      <c r="L986" s="43"/>
      <c r="M986" s="208" t="s">
        <v>20</v>
      </c>
      <c r="N986" s="209" t="s">
        <v>49</v>
      </c>
      <c r="O986" s="79"/>
      <c r="P986" s="210">
        <f>O986*H986</f>
        <v>0</v>
      </c>
      <c r="Q986" s="210">
        <v>0</v>
      </c>
      <c r="R986" s="210">
        <f>Q986*H986</f>
        <v>0</v>
      </c>
      <c r="S986" s="210">
        <v>0</v>
      </c>
      <c r="T986" s="211">
        <f>S986*H986</f>
        <v>0</v>
      </c>
      <c r="AR986" s="17" t="s">
        <v>260</v>
      </c>
      <c r="AT986" s="17" t="s">
        <v>153</v>
      </c>
      <c r="AU986" s="17" t="s">
        <v>87</v>
      </c>
      <c r="AY986" s="17" t="s">
        <v>151</v>
      </c>
      <c r="BE986" s="212">
        <f>IF(N986="základní",J986,0)</f>
        <v>0</v>
      </c>
      <c r="BF986" s="212">
        <f>IF(N986="snížená",J986,0)</f>
        <v>0</v>
      </c>
      <c r="BG986" s="212">
        <f>IF(N986="zákl. přenesená",J986,0)</f>
        <v>0</v>
      </c>
      <c r="BH986" s="212">
        <f>IF(N986="sníž. přenesená",J986,0)</f>
        <v>0</v>
      </c>
      <c r="BI986" s="212">
        <f>IF(N986="nulová",J986,0)</f>
        <v>0</v>
      </c>
      <c r="BJ986" s="17" t="s">
        <v>22</v>
      </c>
      <c r="BK986" s="212">
        <f>ROUND(I986*H986,2)</f>
        <v>0</v>
      </c>
      <c r="BL986" s="17" t="s">
        <v>260</v>
      </c>
      <c r="BM986" s="17" t="s">
        <v>1526</v>
      </c>
    </row>
    <row r="987" spans="2:51" s="12" customFormat="1" ht="12">
      <c r="B987" s="224"/>
      <c r="C987" s="225"/>
      <c r="D987" s="215" t="s">
        <v>160</v>
      </c>
      <c r="E987" s="226" t="s">
        <v>20</v>
      </c>
      <c r="F987" s="227" t="s">
        <v>1527</v>
      </c>
      <c r="G987" s="225"/>
      <c r="H987" s="228">
        <v>280</v>
      </c>
      <c r="I987" s="229"/>
      <c r="J987" s="225"/>
      <c r="K987" s="225"/>
      <c r="L987" s="230"/>
      <c r="M987" s="231"/>
      <c r="N987" s="232"/>
      <c r="O987" s="232"/>
      <c r="P987" s="232"/>
      <c r="Q987" s="232"/>
      <c r="R987" s="232"/>
      <c r="S987" s="232"/>
      <c r="T987" s="233"/>
      <c r="AT987" s="234" t="s">
        <v>160</v>
      </c>
      <c r="AU987" s="234" t="s">
        <v>87</v>
      </c>
      <c r="AV987" s="12" t="s">
        <v>87</v>
      </c>
      <c r="AW987" s="12" t="s">
        <v>35</v>
      </c>
      <c r="AX987" s="12" t="s">
        <v>78</v>
      </c>
      <c r="AY987" s="234" t="s">
        <v>151</v>
      </c>
    </row>
    <row r="988" spans="2:51" s="12" customFormat="1" ht="12">
      <c r="B988" s="224"/>
      <c r="C988" s="225"/>
      <c r="D988" s="215" t="s">
        <v>160</v>
      </c>
      <c r="E988" s="226" t="s">
        <v>20</v>
      </c>
      <c r="F988" s="227" t="s">
        <v>1528</v>
      </c>
      <c r="G988" s="225"/>
      <c r="H988" s="228">
        <v>450</v>
      </c>
      <c r="I988" s="229"/>
      <c r="J988" s="225"/>
      <c r="K988" s="225"/>
      <c r="L988" s="230"/>
      <c r="M988" s="231"/>
      <c r="N988" s="232"/>
      <c r="O988" s="232"/>
      <c r="P988" s="232"/>
      <c r="Q988" s="232"/>
      <c r="R988" s="232"/>
      <c r="S988" s="232"/>
      <c r="T988" s="233"/>
      <c r="AT988" s="234" t="s">
        <v>160</v>
      </c>
      <c r="AU988" s="234" t="s">
        <v>87</v>
      </c>
      <c r="AV988" s="12" t="s">
        <v>87</v>
      </c>
      <c r="AW988" s="12" t="s">
        <v>35</v>
      </c>
      <c r="AX988" s="12" t="s">
        <v>78</v>
      </c>
      <c r="AY988" s="234" t="s">
        <v>151</v>
      </c>
    </row>
    <row r="989" spans="2:51" s="12" customFormat="1" ht="12">
      <c r="B989" s="224"/>
      <c r="C989" s="225"/>
      <c r="D989" s="215" t="s">
        <v>160</v>
      </c>
      <c r="E989" s="226" t="s">
        <v>20</v>
      </c>
      <c r="F989" s="227" t="s">
        <v>1529</v>
      </c>
      <c r="G989" s="225"/>
      <c r="H989" s="228">
        <v>80</v>
      </c>
      <c r="I989" s="229"/>
      <c r="J989" s="225"/>
      <c r="K989" s="225"/>
      <c r="L989" s="230"/>
      <c r="M989" s="231"/>
      <c r="N989" s="232"/>
      <c r="O989" s="232"/>
      <c r="P989" s="232"/>
      <c r="Q989" s="232"/>
      <c r="R989" s="232"/>
      <c r="S989" s="232"/>
      <c r="T989" s="233"/>
      <c r="AT989" s="234" t="s">
        <v>160</v>
      </c>
      <c r="AU989" s="234" t="s">
        <v>87</v>
      </c>
      <c r="AV989" s="12" t="s">
        <v>87</v>
      </c>
      <c r="AW989" s="12" t="s">
        <v>35</v>
      </c>
      <c r="AX989" s="12" t="s">
        <v>78</v>
      </c>
      <c r="AY989" s="234" t="s">
        <v>151</v>
      </c>
    </row>
    <row r="990" spans="2:51" s="14" customFormat="1" ht="12">
      <c r="B990" s="246"/>
      <c r="C990" s="247"/>
      <c r="D990" s="215" t="s">
        <v>160</v>
      </c>
      <c r="E990" s="248" t="s">
        <v>20</v>
      </c>
      <c r="F990" s="249" t="s">
        <v>204</v>
      </c>
      <c r="G990" s="247"/>
      <c r="H990" s="250">
        <v>810</v>
      </c>
      <c r="I990" s="251"/>
      <c r="J990" s="247"/>
      <c r="K990" s="247"/>
      <c r="L990" s="252"/>
      <c r="M990" s="253"/>
      <c r="N990" s="254"/>
      <c r="O990" s="254"/>
      <c r="P990" s="254"/>
      <c r="Q990" s="254"/>
      <c r="R990" s="254"/>
      <c r="S990" s="254"/>
      <c r="T990" s="255"/>
      <c r="AT990" s="256" t="s">
        <v>160</v>
      </c>
      <c r="AU990" s="256" t="s">
        <v>87</v>
      </c>
      <c r="AV990" s="14" t="s">
        <v>158</v>
      </c>
      <c r="AW990" s="14" t="s">
        <v>35</v>
      </c>
      <c r="AX990" s="14" t="s">
        <v>22</v>
      </c>
      <c r="AY990" s="256" t="s">
        <v>151</v>
      </c>
    </row>
    <row r="991" spans="2:65" s="1" customFormat="1" ht="16.5" customHeight="1">
      <c r="B991" s="38"/>
      <c r="C991" s="257" t="s">
        <v>1530</v>
      </c>
      <c r="D991" s="257" t="s">
        <v>235</v>
      </c>
      <c r="E991" s="258" t="s">
        <v>1531</v>
      </c>
      <c r="F991" s="259" t="s">
        <v>1532</v>
      </c>
      <c r="G991" s="260" t="s">
        <v>339</v>
      </c>
      <c r="H991" s="261">
        <v>280</v>
      </c>
      <c r="I991" s="262"/>
      <c r="J991" s="263">
        <f>ROUND(I991*H991,2)</f>
        <v>0</v>
      </c>
      <c r="K991" s="259" t="s">
        <v>157</v>
      </c>
      <c r="L991" s="264"/>
      <c r="M991" s="265" t="s">
        <v>20</v>
      </c>
      <c r="N991" s="266" t="s">
        <v>49</v>
      </c>
      <c r="O991" s="79"/>
      <c r="P991" s="210">
        <f>O991*H991</f>
        <v>0</v>
      </c>
      <c r="Q991" s="210">
        <v>0.00012</v>
      </c>
      <c r="R991" s="210">
        <f>Q991*H991</f>
        <v>0.0336</v>
      </c>
      <c r="S991" s="210">
        <v>0</v>
      </c>
      <c r="T991" s="211">
        <f>S991*H991</f>
        <v>0</v>
      </c>
      <c r="AR991" s="17" t="s">
        <v>379</v>
      </c>
      <c r="AT991" s="17" t="s">
        <v>235</v>
      </c>
      <c r="AU991" s="17" t="s">
        <v>87</v>
      </c>
      <c r="AY991" s="17" t="s">
        <v>151</v>
      </c>
      <c r="BE991" s="212">
        <f>IF(N991="základní",J991,0)</f>
        <v>0</v>
      </c>
      <c r="BF991" s="212">
        <f>IF(N991="snížená",J991,0)</f>
        <v>0</v>
      </c>
      <c r="BG991" s="212">
        <f>IF(N991="zákl. přenesená",J991,0)</f>
        <v>0</v>
      </c>
      <c r="BH991" s="212">
        <f>IF(N991="sníž. přenesená",J991,0)</f>
        <v>0</v>
      </c>
      <c r="BI991" s="212">
        <f>IF(N991="nulová",J991,0)</f>
        <v>0</v>
      </c>
      <c r="BJ991" s="17" t="s">
        <v>22</v>
      </c>
      <c r="BK991" s="212">
        <f>ROUND(I991*H991,2)</f>
        <v>0</v>
      </c>
      <c r="BL991" s="17" t="s">
        <v>260</v>
      </c>
      <c r="BM991" s="17" t="s">
        <v>1533</v>
      </c>
    </row>
    <row r="992" spans="2:51" s="12" customFormat="1" ht="12">
      <c r="B992" s="224"/>
      <c r="C992" s="225"/>
      <c r="D992" s="215" t="s">
        <v>160</v>
      </c>
      <c r="E992" s="226" t="s">
        <v>20</v>
      </c>
      <c r="F992" s="227" t="s">
        <v>1527</v>
      </c>
      <c r="G992" s="225"/>
      <c r="H992" s="228">
        <v>280</v>
      </c>
      <c r="I992" s="229"/>
      <c r="J992" s="225"/>
      <c r="K992" s="225"/>
      <c r="L992" s="230"/>
      <c r="M992" s="231"/>
      <c r="N992" s="232"/>
      <c r="O992" s="232"/>
      <c r="P992" s="232"/>
      <c r="Q992" s="232"/>
      <c r="R992" s="232"/>
      <c r="S992" s="232"/>
      <c r="T992" s="233"/>
      <c r="AT992" s="234" t="s">
        <v>160</v>
      </c>
      <c r="AU992" s="234" t="s">
        <v>87</v>
      </c>
      <c r="AV992" s="12" t="s">
        <v>87</v>
      </c>
      <c r="AW992" s="12" t="s">
        <v>35</v>
      </c>
      <c r="AX992" s="12" t="s">
        <v>22</v>
      </c>
      <c r="AY992" s="234" t="s">
        <v>151</v>
      </c>
    </row>
    <row r="993" spans="2:65" s="1" customFormat="1" ht="16.5" customHeight="1">
      <c r="B993" s="38"/>
      <c r="C993" s="257" t="s">
        <v>1534</v>
      </c>
      <c r="D993" s="257" t="s">
        <v>235</v>
      </c>
      <c r="E993" s="258" t="s">
        <v>1535</v>
      </c>
      <c r="F993" s="259" t="s">
        <v>1536</v>
      </c>
      <c r="G993" s="260" t="s">
        <v>339</v>
      </c>
      <c r="H993" s="261">
        <v>450</v>
      </c>
      <c r="I993" s="262"/>
      <c r="J993" s="263">
        <f>ROUND(I993*H993,2)</f>
        <v>0</v>
      </c>
      <c r="K993" s="259" t="s">
        <v>157</v>
      </c>
      <c r="L993" s="264"/>
      <c r="M993" s="265" t="s">
        <v>20</v>
      </c>
      <c r="N993" s="266" t="s">
        <v>49</v>
      </c>
      <c r="O993" s="79"/>
      <c r="P993" s="210">
        <f>O993*H993</f>
        <v>0</v>
      </c>
      <c r="Q993" s="210">
        <v>0.00017</v>
      </c>
      <c r="R993" s="210">
        <f>Q993*H993</f>
        <v>0.07650000000000001</v>
      </c>
      <c r="S993" s="210">
        <v>0</v>
      </c>
      <c r="T993" s="211">
        <f>S993*H993</f>
        <v>0</v>
      </c>
      <c r="AR993" s="17" t="s">
        <v>379</v>
      </c>
      <c r="AT993" s="17" t="s">
        <v>235</v>
      </c>
      <c r="AU993" s="17" t="s">
        <v>87</v>
      </c>
      <c r="AY993" s="17" t="s">
        <v>151</v>
      </c>
      <c r="BE993" s="212">
        <f>IF(N993="základní",J993,0)</f>
        <v>0</v>
      </c>
      <c r="BF993" s="212">
        <f>IF(N993="snížená",J993,0)</f>
        <v>0</v>
      </c>
      <c r="BG993" s="212">
        <f>IF(N993="zákl. přenesená",J993,0)</f>
        <v>0</v>
      </c>
      <c r="BH993" s="212">
        <f>IF(N993="sníž. přenesená",J993,0)</f>
        <v>0</v>
      </c>
      <c r="BI993" s="212">
        <f>IF(N993="nulová",J993,0)</f>
        <v>0</v>
      </c>
      <c r="BJ993" s="17" t="s">
        <v>22</v>
      </c>
      <c r="BK993" s="212">
        <f>ROUND(I993*H993,2)</f>
        <v>0</v>
      </c>
      <c r="BL993" s="17" t="s">
        <v>260</v>
      </c>
      <c r="BM993" s="17" t="s">
        <v>1537</v>
      </c>
    </row>
    <row r="994" spans="2:51" s="12" customFormat="1" ht="12">
      <c r="B994" s="224"/>
      <c r="C994" s="225"/>
      <c r="D994" s="215" t="s">
        <v>160</v>
      </c>
      <c r="E994" s="226" t="s">
        <v>20</v>
      </c>
      <c r="F994" s="227" t="s">
        <v>1528</v>
      </c>
      <c r="G994" s="225"/>
      <c r="H994" s="228">
        <v>450</v>
      </c>
      <c r="I994" s="229"/>
      <c r="J994" s="225"/>
      <c r="K994" s="225"/>
      <c r="L994" s="230"/>
      <c r="M994" s="231"/>
      <c r="N994" s="232"/>
      <c r="O994" s="232"/>
      <c r="P994" s="232"/>
      <c r="Q994" s="232"/>
      <c r="R994" s="232"/>
      <c r="S994" s="232"/>
      <c r="T994" s="233"/>
      <c r="AT994" s="234" t="s">
        <v>160</v>
      </c>
      <c r="AU994" s="234" t="s">
        <v>87</v>
      </c>
      <c r="AV994" s="12" t="s">
        <v>87</v>
      </c>
      <c r="AW994" s="12" t="s">
        <v>35</v>
      </c>
      <c r="AX994" s="12" t="s">
        <v>22</v>
      </c>
      <c r="AY994" s="234" t="s">
        <v>151</v>
      </c>
    </row>
    <row r="995" spans="2:65" s="1" customFormat="1" ht="16.5" customHeight="1">
      <c r="B995" s="38"/>
      <c r="C995" s="257" t="s">
        <v>1538</v>
      </c>
      <c r="D995" s="257" t="s">
        <v>235</v>
      </c>
      <c r="E995" s="258" t="s">
        <v>1539</v>
      </c>
      <c r="F995" s="259" t="s">
        <v>1532</v>
      </c>
      <c r="G995" s="260" t="s">
        <v>339</v>
      </c>
      <c r="H995" s="261">
        <v>80</v>
      </c>
      <c r="I995" s="262"/>
      <c r="J995" s="263">
        <f>ROUND(I995*H995,2)</f>
        <v>0</v>
      </c>
      <c r="K995" s="259" t="s">
        <v>20</v>
      </c>
      <c r="L995" s="264"/>
      <c r="M995" s="265" t="s">
        <v>20</v>
      </c>
      <c r="N995" s="266" t="s">
        <v>49</v>
      </c>
      <c r="O995" s="79"/>
      <c r="P995" s="210">
        <f>O995*H995</f>
        <v>0</v>
      </c>
      <c r="Q995" s="210">
        <v>0.00023</v>
      </c>
      <c r="R995" s="210">
        <f>Q995*H995</f>
        <v>0.0184</v>
      </c>
      <c r="S995" s="210">
        <v>0</v>
      </c>
      <c r="T995" s="211">
        <f>S995*H995</f>
        <v>0</v>
      </c>
      <c r="AR995" s="17" t="s">
        <v>379</v>
      </c>
      <c r="AT995" s="17" t="s">
        <v>235</v>
      </c>
      <c r="AU995" s="17" t="s">
        <v>87</v>
      </c>
      <c r="AY995" s="17" t="s">
        <v>151</v>
      </c>
      <c r="BE995" s="212">
        <f>IF(N995="základní",J995,0)</f>
        <v>0</v>
      </c>
      <c r="BF995" s="212">
        <f>IF(N995="snížená",J995,0)</f>
        <v>0</v>
      </c>
      <c r="BG995" s="212">
        <f>IF(N995="zákl. přenesená",J995,0)</f>
        <v>0</v>
      </c>
      <c r="BH995" s="212">
        <f>IF(N995="sníž. přenesená",J995,0)</f>
        <v>0</v>
      </c>
      <c r="BI995" s="212">
        <f>IF(N995="nulová",J995,0)</f>
        <v>0</v>
      </c>
      <c r="BJ995" s="17" t="s">
        <v>22</v>
      </c>
      <c r="BK995" s="212">
        <f>ROUND(I995*H995,2)</f>
        <v>0</v>
      </c>
      <c r="BL995" s="17" t="s">
        <v>260</v>
      </c>
      <c r="BM995" s="17" t="s">
        <v>1540</v>
      </c>
    </row>
    <row r="996" spans="2:51" s="12" customFormat="1" ht="12">
      <c r="B996" s="224"/>
      <c r="C996" s="225"/>
      <c r="D996" s="215" t="s">
        <v>160</v>
      </c>
      <c r="E996" s="226" t="s">
        <v>20</v>
      </c>
      <c r="F996" s="227" t="s">
        <v>1529</v>
      </c>
      <c r="G996" s="225"/>
      <c r="H996" s="228">
        <v>80</v>
      </c>
      <c r="I996" s="229"/>
      <c r="J996" s="225"/>
      <c r="K996" s="225"/>
      <c r="L996" s="230"/>
      <c r="M996" s="231"/>
      <c r="N996" s="232"/>
      <c r="O996" s="232"/>
      <c r="P996" s="232"/>
      <c r="Q996" s="232"/>
      <c r="R996" s="232"/>
      <c r="S996" s="232"/>
      <c r="T996" s="233"/>
      <c r="AT996" s="234" t="s">
        <v>160</v>
      </c>
      <c r="AU996" s="234" t="s">
        <v>87</v>
      </c>
      <c r="AV996" s="12" t="s">
        <v>87</v>
      </c>
      <c r="AW996" s="12" t="s">
        <v>35</v>
      </c>
      <c r="AX996" s="12" t="s">
        <v>22</v>
      </c>
      <c r="AY996" s="234" t="s">
        <v>151</v>
      </c>
    </row>
    <row r="997" spans="2:65" s="1" customFormat="1" ht="22.5" customHeight="1">
      <c r="B997" s="38"/>
      <c r="C997" s="201" t="s">
        <v>1541</v>
      </c>
      <c r="D997" s="201" t="s">
        <v>153</v>
      </c>
      <c r="E997" s="202" t="s">
        <v>1542</v>
      </c>
      <c r="F997" s="203" t="s">
        <v>1543</v>
      </c>
      <c r="G997" s="204" t="s">
        <v>339</v>
      </c>
      <c r="H997" s="205">
        <v>100</v>
      </c>
      <c r="I997" s="206"/>
      <c r="J997" s="207">
        <f>ROUND(I997*H997,2)</f>
        <v>0</v>
      </c>
      <c r="K997" s="203" t="s">
        <v>157</v>
      </c>
      <c r="L997" s="43"/>
      <c r="M997" s="208" t="s">
        <v>20</v>
      </c>
      <c r="N997" s="209" t="s">
        <v>49</v>
      </c>
      <c r="O997" s="79"/>
      <c r="P997" s="210">
        <f>O997*H997</f>
        <v>0</v>
      </c>
      <c r="Q997" s="210">
        <v>0</v>
      </c>
      <c r="R997" s="210">
        <f>Q997*H997</f>
        <v>0</v>
      </c>
      <c r="S997" s="210">
        <v>0</v>
      </c>
      <c r="T997" s="211">
        <f>S997*H997</f>
        <v>0</v>
      </c>
      <c r="AR997" s="17" t="s">
        <v>260</v>
      </c>
      <c r="AT997" s="17" t="s">
        <v>153</v>
      </c>
      <c r="AU997" s="17" t="s">
        <v>87</v>
      </c>
      <c r="AY997" s="17" t="s">
        <v>151</v>
      </c>
      <c r="BE997" s="212">
        <f>IF(N997="základní",J997,0)</f>
        <v>0</v>
      </c>
      <c r="BF997" s="212">
        <f>IF(N997="snížená",J997,0)</f>
        <v>0</v>
      </c>
      <c r="BG997" s="212">
        <f>IF(N997="zákl. přenesená",J997,0)</f>
        <v>0</v>
      </c>
      <c r="BH997" s="212">
        <f>IF(N997="sníž. přenesená",J997,0)</f>
        <v>0</v>
      </c>
      <c r="BI997" s="212">
        <f>IF(N997="nulová",J997,0)</f>
        <v>0</v>
      </c>
      <c r="BJ997" s="17" t="s">
        <v>22</v>
      </c>
      <c r="BK997" s="212">
        <f>ROUND(I997*H997,2)</f>
        <v>0</v>
      </c>
      <c r="BL997" s="17" t="s">
        <v>260</v>
      </c>
      <c r="BM997" s="17" t="s">
        <v>1544</v>
      </c>
    </row>
    <row r="998" spans="2:51" s="12" customFormat="1" ht="12">
      <c r="B998" s="224"/>
      <c r="C998" s="225"/>
      <c r="D998" s="215" t="s">
        <v>160</v>
      </c>
      <c r="E998" s="226" t="s">
        <v>20</v>
      </c>
      <c r="F998" s="227" t="s">
        <v>1545</v>
      </c>
      <c r="G998" s="225"/>
      <c r="H998" s="228">
        <v>100</v>
      </c>
      <c r="I998" s="229"/>
      <c r="J998" s="225"/>
      <c r="K998" s="225"/>
      <c r="L998" s="230"/>
      <c r="M998" s="231"/>
      <c r="N998" s="232"/>
      <c r="O998" s="232"/>
      <c r="P998" s="232"/>
      <c r="Q998" s="232"/>
      <c r="R998" s="232"/>
      <c r="S998" s="232"/>
      <c r="T998" s="233"/>
      <c r="AT998" s="234" t="s">
        <v>160</v>
      </c>
      <c r="AU998" s="234" t="s">
        <v>87</v>
      </c>
      <c r="AV998" s="12" t="s">
        <v>87</v>
      </c>
      <c r="AW998" s="12" t="s">
        <v>35</v>
      </c>
      <c r="AX998" s="12" t="s">
        <v>22</v>
      </c>
      <c r="AY998" s="234" t="s">
        <v>151</v>
      </c>
    </row>
    <row r="999" spans="2:65" s="1" customFormat="1" ht="16.5" customHeight="1">
      <c r="B999" s="38"/>
      <c r="C999" s="257" t="s">
        <v>1546</v>
      </c>
      <c r="D999" s="257" t="s">
        <v>235</v>
      </c>
      <c r="E999" s="258" t="s">
        <v>1547</v>
      </c>
      <c r="F999" s="259" t="s">
        <v>1548</v>
      </c>
      <c r="G999" s="260" t="s">
        <v>339</v>
      </c>
      <c r="H999" s="261">
        <v>100</v>
      </c>
      <c r="I999" s="262"/>
      <c r="J999" s="263">
        <f>ROUND(I999*H999,2)</f>
        <v>0</v>
      </c>
      <c r="K999" s="259" t="s">
        <v>157</v>
      </c>
      <c r="L999" s="264"/>
      <c r="M999" s="265" t="s">
        <v>20</v>
      </c>
      <c r="N999" s="266" t="s">
        <v>49</v>
      </c>
      <c r="O999" s="79"/>
      <c r="P999" s="210">
        <f>O999*H999</f>
        <v>0</v>
      </c>
      <c r="Q999" s="210">
        <v>0.00063</v>
      </c>
      <c r="R999" s="210">
        <f>Q999*H999</f>
        <v>0.063</v>
      </c>
      <c r="S999" s="210">
        <v>0</v>
      </c>
      <c r="T999" s="211">
        <f>S999*H999</f>
        <v>0</v>
      </c>
      <c r="AR999" s="17" t="s">
        <v>379</v>
      </c>
      <c r="AT999" s="17" t="s">
        <v>235</v>
      </c>
      <c r="AU999" s="17" t="s">
        <v>87</v>
      </c>
      <c r="AY999" s="17" t="s">
        <v>151</v>
      </c>
      <c r="BE999" s="212">
        <f>IF(N999="základní",J999,0)</f>
        <v>0</v>
      </c>
      <c r="BF999" s="212">
        <f>IF(N999="snížená",J999,0)</f>
        <v>0</v>
      </c>
      <c r="BG999" s="212">
        <f>IF(N999="zákl. přenesená",J999,0)</f>
        <v>0</v>
      </c>
      <c r="BH999" s="212">
        <f>IF(N999="sníž. přenesená",J999,0)</f>
        <v>0</v>
      </c>
      <c r="BI999" s="212">
        <f>IF(N999="nulová",J999,0)</f>
        <v>0</v>
      </c>
      <c r="BJ999" s="17" t="s">
        <v>22</v>
      </c>
      <c r="BK999" s="212">
        <f>ROUND(I999*H999,2)</f>
        <v>0</v>
      </c>
      <c r="BL999" s="17" t="s">
        <v>260</v>
      </c>
      <c r="BM999" s="17" t="s">
        <v>1549</v>
      </c>
    </row>
    <row r="1000" spans="2:65" s="1" customFormat="1" ht="22.5" customHeight="1">
      <c r="B1000" s="38"/>
      <c r="C1000" s="201" t="s">
        <v>1550</v>
      </c>
      <c r="D1000" s="201" t="s">
        <v>153</v>
      </c>
      <c r="E1000" s="202" t="s">
        <v>1551</v>
      </c>
      <c r="F1000" s="203" t="s">
        <v>1552</v>
      </c>
      <c r="G1000" s="204" t="s">
        <v>339</v>
      </c>
      <c r="H1000" s="205">
        <v>100</v>
      </c>
      <c r="I1000" s="206"/>
      <c r="J1000" s="207">
        <f>ROUND(I1000*H1000,2)</f>
        <v>0</v>
      </c>
      <c r="K1000" s="203" t="s">
        <v>157</v>
      </c>
      <c r="L1000" s="43"/>
      <c r="M1000" s="208" t="s">
        <v>20</v>
      </c>
      <c r="N1000" s="209" t="s">
        <v>49</v>
      </c>
      <c r="O1000" s="79"/>
      <c r="P1000" s="210">
        <f>O1000*H1000</f>
        <v>0</v>
      </c>
      <c r="Q1000" s="210">
        <v>0</v>
      </c>
      <c r="R1000" s="210">
        <f>Q1000*H1000</f>
        <v>0</v>
      </c>
      <c r="S1000" s="210">
        <v>0</v>
      </c>
      <c r="T1000" s="211">
        <f>S1000*H1000</f>
        <v>0</v>
      </c>
      <c r="AR1000" s="17" t="s">
        <v>260</v>
      </c>
      <c r="AT1000" s="17" t="s">
        <v>153</v>
      </c>
      <c r="AU1000" s="17" t="s">
        <v>87</v>
      </c>
      <c r="AY1000" s="17" t="s">
        <v>151</v>
      </c>
      <c r="BE1000" s="212">
        <f>IF(N1000="základní",J1000,0)</f>
        <v>0</v>
      </c>
      <c r="BF1000" s="212">
        <f>IF(N1000="snížená",J1000,0)</f>
        <v>0</v>
      </c>
      <c r="BG1000" s="212">
        <f>IF(N1000="zákl. přenesená",J1000,0)</f>
        <v>0</v>
      </c>
      <c r="BH1000" s="212">
        <f>IF(N1000="sníž. přenesená",J1000,0)</f>
        <v>0</v>
      </c>
      <c r="BI1000" s="212">
        <f>IF(N1000="nulová",J1000,0)</f>
        <v>0</v>
      </c>
      <c r="BJ1000" s="17" t="s">
        <v>22</v>
      </c>
      <c r="BK1000" s="212">
        <f>ROUND(I1000*H1000,2)</f>
        <v>0</v>
      </c>
      <c r="BL1000" s="17" t="s">
        <v>260</v>
      </c>
      <c r="BM1000" s="17" t="s">
        <v>1553</v>
      </c>
    </row>
    <row r="1001" spans="2:51" s="12" customFormat="1" ht="12">
      <c r="B1001" s="224"/>
      <c r="C1001" s="225"/>
      <c r="D1001" s="215" t="s">
        <v>160</v>
      </c>
      <c r="E1001" s="226" t="s">
        <v>20</v>
      </c>
      <c r="F1001" s="227" t="s">
        <v>1554</v>
      </c>
      <c r="G1001" s="225"/>
      <c r="H1001" s="228">
        <v>100</v>
      </c>
      <c r="I1001" s="229"/>
      <c r="J1001" s="225"/>
      <c r="K1001" s="225"/>
      <c r="L1001" s="230"/>
      <c r="M1001" s="231"/>
      <c r="N1001" s="232"/>
      <c r="O1001" s="232"/>
      <c r="P1001" s="232"/>
      <c r="Q1001" s="232"/>
      <c r="R1001" s="232"/>
      <c r="S1001" s="232"/>
      <c r="T1001" s="233"/>
      <c r="AT1001" s="234" t="s">
        <v>160</v>
      </c>
      <c r="AU1001" s="234" t="s">
        <v>87</v>
      </c>
      <c r="AV1001" s="12" t="s">
        <v>87</v>
      </c>
      <c r="AW1001" s="12" t="s">
        <v>35</v>
      </c>
      <c r="AX1001" s="12" t="s">
        <v>22</v>
      </c>
      <c r="AY1001" s="234" t="s">
        <v>151</v>
      </c>
    </row>
    <row r="1002" spans="2:65" s="1" customFormat="1" ht="16.5" customHeight="1">
      <c r="B1002" s="38"/>
      <c r="C1002" s="257" t="s">
        <v>1555</v>
      </c>
      <c r="D1002" s="257" t="s">
        <v>235</v>
      </c>
      <c r="E1002" s="258" t="s">
        <v>1556</v>
      </c>
      <c r="F1002" s="259" t="s">
        <v>1557</v>
      </c>
      <c r="G1002" s="260" t="s">
        <v>339</v>
      </c>
      <c r="H1002" s="261">
        <v>100</v>
      </c>
      <c r="I1002" s="262"/>
      <c r="J1002" s="263">
        <f>ROUND(I1002*H1002,2)</f>
        <v>0</v>
      </c>
      <c r="K1002" s="259" t="s">
        <v>157</v>
      </c>
      <c r="L1002" s="264"/>
      <c r="M1002" s="265" t="s">
        <v>20</v>
      </c>
      <c r="N1002" s="266" t="s">
        <v>49</v>
      </c>
      <c r="O1002" s="79"/>
      <c r="P1002" s="210">
        <f>O1002*H1002</f>
        <v>0</v>
      </c>
      <c r="Q1002" s="210">
        <v>0.00034</v>
      </c>
      <c r="R1002" s="210">
        <f>Q1002*H1002</f>
        <v>0.034</v>
      </c>
      <c r="S1002" s="210">
        <v>0</v>
      </c>
      <c r="T1002" s="211">
        <f>S1002*H1002</f>
        <v>0</v>
      </c>
      <c r="AR1002" s="17" t="s">
        <v>379</v>
      </c>
      <c r="AT1002" s="17" t="s">
        <v>235</v>
      </c>
      <c r="AU1002" s="17" t="s">
        <v>87</v>
      </c>
      <c r="AY1002" s="17" t="s">
        <v>151</v>
      </c>
      <c r="BE1002" s="212">
        <f>IF(N1002="základní",J1002,0)</f>
        <v>0</v>
      </c>
      <c r="BF1002" s="212">
        <f>IF(N1002="snížená",J1002,0)</f>
        <v>0</v>
      </c>
      <c r="BG1002" s="212">
        <f>IF(N1002="zákl. přenesená",J1002,0)</f>
        <v>0</v>
      </c>
      <c r="BH1002" s="212">
        <f>IF(N1002="sníž. přenesená",J1002,0)</f>
        <v>0</v>
      </c>
      <c r="BI1002" s="212">
        <f>IF(N1002="nulová",J1002,0)</f>
        <v>0</v>
      </c>
      <c r="BJ1002" s="17" t="s">
        <v>22</v>
      </c>
      <c r="BK1002" s="212">
        <f>ROUND(I1002*H1002,2)</f>
        <v>0</v>
      </c>
      <c r="BL1002" s="17" t="s">
        <v>260</v>
      </c>
      <c r="BM1002" s="17" t="s">
        <v>1558</v>
      </c>
    </row>
    <row r="1003" spans="2:65" s="1" customFormat="1" ht="22.5" customHeight="1">
      <c r="B1003" s="38"/>
      <c r="C1003" s="201" t="s">
        <v>1559</v>
      </c>
      <c r="D1003" s="201" t="s">
        <v>153</v>
      </c>
      <c r="E1003" s="202" t="s">
        <v>1560</v>
      </c>
      <c r="F1003" s="203" t="s">
        <v>1561</v>
      </c>
      <c r="G1003" s="204" t="s">
        <v>345</v>
      </c>
      <c r="H1003" s="205">
        <v>12</v>
      </c>
      <c r="I1003" s="206"/>
      <c r="J1003" s="207">
        <f>ROUND(I1003*H1003,2)</f>
        <v>0</v>
      </c>
      <c r="K1003" s="203" t="s">
        <v>157</v>
      </c>
      <c r="L1003" s="43"/>
      <c r="M1003" s="208" t="s">
        <v>20</v>
      </c>
      <c r="N1003" s="209" t="s">
        <v>49</v>
      </c>
      <c r="O1003" s="79"/>
      <c r="P1003" s="210">
        <f>O1003*H1003</f>
        <v>0</v>
      </c>
      <c r="Q1003" s="210">
        <v>0</v>
      </c>
      <c r="R1003" s="210">
        <f>Q1003*H1003</f>
        <v>0</v>
      </c>
      <c r="S1003" s="210">
        <v>0</v>
      </c>
      <c r="T1003" s="211">
        <f>S1003*H1003</f>
        <v>0</v>
      </c>
      <c r="AR1003" s="17" t="s">
        <v>260</v>
      </c>
      <c r="AT1003" s="17" t="s">
        <v>153</v>
      </c>
      <c r="AU1003" s="17" t="s">
        <v>87</v>
      </c>
      <c r="AY1003" s="17" t="s">
        <v>151</v>
      </c>
      <c r="BE1003" s="212">
        <f>IF(N1003="základní",J1003,0)</f>
        <v>0</v>
      </c>
      <c r="BF1003" s="212">
        <f>IF(N1003="snížená",J1003,0)</f>
        <v>0</v>
      </c>
      <c r="BG1003" s="212">
        <f>IF(N1003="zákl. přenesená",J1003,0)</f>
        <v>0</v>
      </c>
      <c r="BH1003" s="212">
        <f>IF(N1003="sníž. přenesená",J1003,0)</f>
        <v>0</v>
      </c>
      <c r="BI1003" s="212">
        <f>IF(N1003="nulová",J1003,0)</f>
        <v>0</v>
      </c>
      <c r="BJ1003" s="17" t="s">
        <v>22</v>
      </c>
      <c r="BK1003" s="212">
        <f>ROUND(I1003*H1003,2)</f>
        <v>0</v>
      </c>
      <c r="BL1003" s="17" t="s">
        <v>260</v>
      </c>
      <c r="BM1003" s="17" t="s">
        <v>1562</v>
      </c>
    </row>
    <row r="1004" spans="2:65" s="1" customFormat="1" ht="16.5" customHeight="1">
      <c r="B1004" s="38"/>
      <c r="C1004" s="257" t="s">
        <v>1563</v>
      </c>
      <c r="D1004" s="257" t="s">
        <v>235</v>
      </c>
      <c r="E1004" s="258" t="s">
        <v>1564</v>
      </c>
      <c r="F1004" s="259" t="s">
        <v>1565</v>
      </c>
      <c r="G1004" s="260" t="s">
        <v>345</v>
      </c>
      <c r="H1004" s="261">
        <v>12</v>
      </c>
      <c r="I1004" s="262"/>
      <c r="J1004" s="263">
        <f>ROUND(I1004*H1004,2)</f>
        <v>0</v>
      </c>
      <c r="K1004" s="259" t="s">
        <v>157</v>
      </c>
      <c r="L1004" s="264"/>
      <c r="M1004" s="265" t="s">
        <v>20</v>
      </c>
      <c r="N1004" s="266" t="s">
        <v>49</v>
      </c>
      <c r="O1004" s="79"/>
      <c r="P1004" s="210">
        <f>O1004*H1004</f>
        <v>0</v>
      </c>
      <c r="Q1004" s="210">
        <v>2E-05</v>
      </c>
      <c r="R1004" s="210">
        <f>Q1004*H1004</f>
        <v>0.00024000000000000003</v>
      </c>
      <c r="S1004" s="210">
        <v>0</v>
      </c>
      <c r="T1004" s="211">
        <f>S1004*H1004</f>
        <v>0</v>
      </c>
      <c r="AR1004" s="17" t="s">
        <v>379</v>
      </c>
      <c r="AT1004" s="17" t="s">
        <v>235</v>
      </c>
      <c r="AU1004" s="17" t="s">
        <v>87</v>
      </c>
      <c r="AY1004" s="17" t="s">
        <v>151</v>
      </c>
      <c r="BE1004" s="212">
        <f>IF(N1004="základní",J1004,0)</f>
        <v>0</v>
      </c>
      <c r="BF1004" s="212">
        <f>IF(N1004="snížená",J1004,0)</f>
        <v>0</v>
      </c>
      <c r="BG1004" s="212">
        <f>IF(N1004="zákl. přenesená",J1004,0)</f>
        <v>0</v>
      </c>
      <c r="BH1004" s="212">
        <f>IF(N1004="sníž. přenesená",J1004,0)</f>
        <v>0</v>
      </c>
      <c r="BI1004" s="212">
        <f>IF(N1004="nulová",J1004,0)</f>
        <v>0</v>
      </c>
      <c r="BJ1004" s="17" t="s">
        <v>22</v>
      </c>
      <c r="BK1004" s="212">
        <f>ROUND(I1004*H1004,2)</f>
        <v>0</v>
      </c>
      <c r="BL1004" s="17" t="s">
        <v>260</v>
      </c>
      <c r="BM1004" s="17" t="s">
        <v>1566</v>
      </c>
    </row>
    <row r="1005" spans="2:65" s="1" customFormat="1" ht="22.5" customHeight="1">
      <c r="B1005" s="38"/>
      <c r="C1005" s="201" t="s">
        <v>1567</v>
      </c>
      <c r="D1005" s="201" t="s">
        <v>153</v>
      </c>
      <c r="E1005" s="202" t="s">
        <v>1568</v>
      </c>
      <c r="F1005" s="203" t="s">
        <v>1569</v>
      </c>
      <c r="G1005" s="204" t="s">
        <v>345</v>
      </c>
      <c r="H1005" s="205">
        <v>3</v>
      </c>
      <c r="I1005" s="206"/>
      <c r="J1005" s="207">
        <f>ROUND(I1005*H1005,2)</f>
        <v>0</v>
      </c>
      <c r="K1005" s="203" t="s">
        <v>157</v>
      </c>
      <c r="L1005" s="43"/>
      <c r="M1005" s="208" t="s">
        <v>20</v>
      </c>
      <c r="N1005" s="209" t="s">
        <v>49</v>
      </c>
      <c r="O1005" s="79"/>
      <c r="P1005" s="210">
        <f>O1005*H1005</f>
        <v>0</v>
      </c>
      <c r="Q1005" s="210">
        <v>0</v>
      </c>
      <c r="R1005" s="210">
        <f>Q1005*H1005</f>
        <v>0</v>
      </c>
      <c r="S1005" s="210">
        <v>0</v>
      </c>
      <c r="T1005" s="211">
        <f>S1005*H1005</f>
        <v>0</v>
      </c>
      <c r="AR1005" s="17" t="s">
        <v>260</v>
      </c>
      <c r="AT1005" s="17" t="s">
        <v>153</v>
      </c>
      <c r="AU1005" s="17" t="s">
        <v>87</v>
      </c>
      <c r="AY1005" s="17" t="s">
        <v>151</v>
      </c>
      <c r="BE1005" s="212">
        <f>IF(N1005="základní",J1005,0)</f>
        <v>0</v>
      </c>
      <c r="BF1005" s="212">
        <f>IF(N1005="snížená",J1005,0)</f>
        <v>0</v>
      </c>
      <c r="BG1005" s="212">
        <f>IF(N1005="zákl. přenesená",J1005,0)</f>
        <v>0</v>
      </c>
      <c r="BH1005" s="212">
        <f>IF(N1005="sníž. přenesená",J1005,0)</f>
        <v>0</v>
      </c>
      <c r="BI1005" s="212">
        <f>IF(N1005="nulová",J1005,0)</f>
        <v>0</v>
      </c>
      <c r="BJ1005" s="17" t="s">
        <v>22</v>
      </c>
      <c r="BK1005" s="212">
        <f>ROUND(I1005*H1005,2)</f>
        <v>0</v>
      </c>
      <c r="BL1005" s="17" t="s">
        <v>260</v>
      </c>
      <c r="BM1005" s="17" t="s">
        <v>1570</v>
      </c>
    </row>
    <row r="1006" spans="2:65" s="1" customFormat="1" ht="16.5" customHeight="1">
      <c r="B1006" s="38"/>
      <c r="C1006" s="257" t="s">
        <v>1571</v>
      </c>
      <c r="D1006" s="257" t="s">
        <v>235</v>
      </c>
      <c r="E1006" s="258" t="s">
        <v>1572</v>
      </c>
      <c r="F1006" s="259" t="s">
        <v>1573</v>
      </c>
      <c r="G1006" s="260" t="s">
        <v>345</v>
      </c>
      <c r="H1006" s="261">
        <v>3</v>
      </c>
      <c r="I1006" s="262"/>
      <c r="J1006" s="263">
        <f>ROUND(I1006*H1006,2)</f>
        <v>0</v>
      </c>
      <c r="K1006" s="259" t="s">
        <v>157</v>
      </c>
      <c r="L1006" s="264"/>
      <c r="M1006" s="265" t="s">
        <v>20</v>
      </c>
      <c r="N1006" s="266" t="s">
        <v>49</v>
      </c>
      <c r="O1006" s="79"/>
      <c r="P1006" s="210">
        <f>O1006*H1006</f>
        <v>0</v>
      </c>
      <c r="Q1006" s="210">
        <v>6E-05</v>
      </c>
      <c r="R1006" s="210">
        <f>Q1006*H1006</f>
        <v>0.00018</v>
      </c>
      <c r="S1006" s="210">
        <v>0</v>
      </c>
      <c r="T1006" s="211">
        <f>S1006*H1006</f>
        <v>0</v>
      </c>
      <c r="AR1006" s="17" t="s">
        <v>379</v>
      </c>
      <c r="AT1006" s="17" t="s">
        <v>235</v>
      </c>
      <c r="AU1006" s="17" t="s">
        <v>87</v>
      </c>
      <c r="AY1006" s="17" t="s">
        <v>151</v>
      </c>
      <c r="BE1006" s="212">
        <f>IF(N1006="základní",J1006,0)</f>
        <v>0</v>
      </c>
      <c r="BF1006" s="212">
        <f>IF(N1006="snížená",J1006,0)</f>
        <v>0</v>
      </c>
      <c r="BG1006" s="212">
        <f>IF(N1006="zákl. přenesená",J1006,0)</f>
        <v>0</v>
      </c>
      <c r="BH1006" s="212">
        <f>IF(N1006="sníž. přenesená",J1006,0)</f>
        <v>0</v>
      </c>
      <c r="BI1006" s="212">
        <f>IF(N1006="nulová",J1006,0)</f>
        <v>0</v>
      </c>
      <c r="BJ1006" s="17" t="s">
        <v>22</v>
      </c>
      <c r="BK1006" s="212">
        <f>ROUND(I1006*H1006,2)</f>
        <v>0</v>
      </c>
      <c r="BL1006" s="17" t="s">
        <v>260</v>
      </c>
      <c r="BM1006" s="17" t="s">
        <v>1574</v>
      </c>
    </row>
    <row r="1007" spans="2:65" s="1" customFormat="1" ht="22.5" customHeight="1">
      <c r="B1007" s="38"/>
      <c r="C1007" s="201" t="s">
        <v>1575</v>
      </c>
      <c r="D1007" s="201" t="s">
        <v>153</v>
      </c>
      <c r="E1007" s="202" t="s">
        <v>1576</v>
      </c>
      <c r="F1007" s="203" t="s">
        <v>1577</v>
      </c>
      <c r="G1007" s="204" t="s">
        <v>345</v>
      </c>
      <c r="H1007" s="205">
        <v>1</v>
      </c>
      <c r="I1007" s="206"/>
      <c r="J1007" s="207">
        <f>ROUND(I1007*H1007,2)</f>
        <v>0</v>
      </c>
      <c r="K1007" s="203" t="s">
        <v>157</v>
      </c>
      <c r="L1007" s="43"/>
      <c r="M1007" s="208" t="s">
        <v>20</v>
      </c>
      <c r="N1007" s="209" t="s">
        <v>49</v>
      </c>
      <c r="O1007" s="79"/>
      <c r="P1007" s="210">
        <f>O1007*H1007</f>
        <v>0</v>
      </c>
      <c r="Q1007" s="210">
        <v>0</v>
      </c>
      <c r="R1007" s="210">
        <f>Q1007*H1007</f>
        <v>0</v>
      </c>
      <c r="S1007" s="210">
        <v>0</v>
      </c>
      <c r="T1007" s="211">
        <f>S1007*H1007</f>
        <v>0</v>
      </c>
      <c r="AR1007" s="17" t="s">
        <v>260</v>
      </c>
      <c r="AT1007" s="17" t="s">
        <v>153</v>
      </c>
      <c r="AU1007" s="17" t="s">
        <v>87</v>
      </c>
      <c r="AY1007" s="17" t="s">
        <v>151</v>
      </c>
      <c r="BE1007" s="212">
        <f>IF(N1007="základní",J1007,0)</f>
        <v>0</v>
      </c>
      <c r="BF1007" s="212">
        <f>IF(N1007="snížená",J1007,0)</f>
        <v>0</v>
      </c>
      <c r="BG1007" s="212">
        <f>IF(N1007="zákl. přenesená",J1007,0)</f>
        <v>0</v>
      </c>
      <c r="BH1007" s="212">
        <f>IF(N1007="sníž. přenesená",J1007,0)</f>
        <v>0</v>
      </c>
      <c r="BI1007" s="212">
        <f>IF(N1007="nulová",J1007,0)</f>
        <v>0</v>
      </c>
      <c r="BJ1007" s="17" t="s">
        <v>22</v>
      </c>
      <c r="BK1007" s="212">
        <f>ROUND(I1007*H1007,2)</f>
        <v>0</v>
      </c>
      <c r="BL1007" s="17" t="s">
        <v>260</v>
      </c>
      <c r="BM1007" s="17" t="s">
        <v>1578</v>
      </c>
    </row>
    <row r="1008" spans="2:65" s="1" customFormat="1" ht="16.5" customHeight="1">
      <c r="B1008" s="38"/>
      <c r="C1008" s="257" t="s">
        <v>1579</v>
      </c>
      <c r="D1008" s="257" t="s">
        <v>235</v>
      </c>
      <c r="E1008" s="258" t="s">
        <v>1580</v>
      </c>
      <c r="F1008" s="259" t="s">
        <v>1581</v>
      </c>
      <c r="G1008" s="260" t="s">
        <v>345</v>
      </c>
      <c r="H1008" s="261">
        <v>1</v>
      </c>
      <c r="I1008" s="262"/>
      <c r="J1008" s="263">
        <f>ROUND(I1008*H1008,2)</f>
        <v>0</v>
      </c>
      <c r="K1008" s="259" t="s">
        <v>157</v>
      </c>
      <c r="L1008" s="264"/>
      <c r="M1008" s="265" t="s">
        <v>20</v>
      </c>
      <c r="N1008" s="266" t="s">
        <v>49</v>
      </c>
      <c r="O1008" s="79"/>
      <c r="P1008" s="210">
        <f>O1008*H1008</f>
        <v>0</v>
      </c>
      <c r="Q1008" s="210">
        <v>5E-05</v>
      </c>
      <c r="R1008" s="210">
        <f>Q1008*H1008</f>
        <v>5E-05</v>
      </c>
      <c r="S1008" s="210">
        <v>0</v>
      </c>
      <c r="T1008" s="211">
        <f>S1008*H1008</f>
        <v>0</v>
      </c>
      <c r="AR1008" s="17" t="s">
        <v>379</v>
      </c>
      <c r="AT1008" s="17" t="s">
        <v>235</v>
      </c>
      <c r="AU1008" s="17" t="s">
        <v>87</v>
      </c>
      <c r="AY1008" s="17" t="s">
        <v>151</v>
      </c>
      <c r="BE1008" s="212">
        <f>IF(N1008="základní",J1008,0)</f>
        <v>0</v>
      </c>
      <c r="BF1008" s="212">
        <f>IF(N1008="snížená",J1008,0)</f>
        <v>0</v>
      </c>
      <c r="BG1008" s="212">
        <f>IF(N1008="zákl. přenesená",J1008,0)</f>
        <v>0</v>
      </c>
      <c r="BH1008" s="212">
        <f>IF(N1008="sníž. přenesená",J1008,0)</f>
        <v>0</v>
      </c>
      <c r="BI1008" s="212">
        <f>IF(N1008="nulová",J1008,0)</f>
        <v>0</v>
      </c>
      <c r="BJ1008" s="17" t="s">
        <v>22</v>
      </c>
      <c r="BK1008" s="212">
        <f>ROUND(I1008*H1008,2)</f>
        <v>0</v>
      </c>
      <c r="BL1008" s="17" t="s">
        <v>260</v>
      </c>
      <c r="BM1008" s="17" t="s">
        <v>1582</v>
      </c>
    </row>
    <row r="1009" spans="2:65" s="1" customFormat="1" ht="22.5" customHeight="1">
      <c r="B1009" s="38"/>
      <c r="C1009" s="201" t="s">
        <v>1583</v>
      </c>
      <c r="D1009" s="201" t="s">
        <v>153</v>
      </c>
      <c r="E1009" s="202" t="s">
        <v>1584</v>
      </c>
      <c r="F1009" s="203" t="s">
        <v>1585</v>
      </c>
      <c r="G1009" s="204" t="s">
        <v>345</v>
      </c>
      <c r="H1009" s="205">
        <v>3</v>
      </c>
      <c r="I1009" s="206"/>
      <c r="J1009" s="207">
        <f>ROUND(I1009*H1009,2)</f>
        <v>0</v>
      </c>
      <c r="K1009" s="203" t="s">
        <v>157</v>
      </c>
      <c r="L1009" s="43"/>
      <c r="M1009" s="208" t="s">
        <v>20</v>
      </c>
      <c r="N1009" s="209" t="s">
        <v>49</v>
      </c>
      <c r="O1009" s="79"/>
      <c r="P1009" s="210">
        <f>O1009*H1009</f>
        <v>0</v>
      </c>
      <c r="Q1009" s="210">
        <v>0</v>
      </c>
      <c r="R1009" s="210">
        <f>Q1009*H1009</f>
        <v>0</v>
      </c>
      <c r="S1009" s="210">
        <v>0</v>
      </c>
      <c r="T1009" s="211">
        <f>S1009*H1009</f>
        <v>0</v>
      </c>
      <c r="AR1009" s="17" t="s">
        <v>260</v>
      </c>
      <c r="AT1009" s="17" t="s">
        <v>153</v>
      </c>
      <c r="AU1009" s="17" t="s">
        <v>87</v>
      </c>
      <c r="AY1009" s="17" t="s">
        <v>151</v>
      </c>
      <c r="BE1009" s="212">
        <f>IF(N1009="základní",J1009,0)</f>
        <v>0</v>
      </c>
      <c r="BF1009" s="212">
        <f>IF(N1009="snížená",J1009,0)</f>
        <v>0</v>
      </c>
      <c r="BG1009" s="212">
        <f>IF(N1009="zákl. přenesená",J1009,0)</f>
        <v>0</v>
      </c>
      <c r="BH1009" s="212">
        <f>IF(N1009="sníž. přenesená",J1009,0)</f>
        <v>0</v>
      </c>
      <c r="BI1009" s="212">
        <f>IF(N1009="nulová",J1009,0)</f>
        <v>0</v>
      </c>
      <c r="BJ1009" s="17" t="s">
        <v>22</v>
      </c>
      <c r="BK1009" s="212">
        <f>ROUND(I1009*H1009,2)</f>
        <v>0</v>
      </c>
      <c r="BL1009" s="17" t="s">
        <v>260</v>
      </c>
      <c r="BM1009" s="17" t="s">
        <v>1586</v>
      </c>
    </row>
    <row r="1010" spans="2:65" s="1" customFormat="1" ht="16.5" customHeight="1">
      <c r="B1010" s="38"/>
      <c r="C1010" s="257" t="s">
        <v>1587</v>
      </c>
      <c r="D1010" s="257" t="s">
        <v>235</v>
      </c>
      <c r="E1010" s="258" t="s">
        <v>1588</v>
      </c>
      <c r="F1010" s="259" t="s">
        <v>1589</v>
      </c>
      <c r="G1010" s="260" t="s">
        <v>345</v>
      </c>
      <c r="H1010" s="261">
        <v>3</v>
      </c>
      <c r="I1010" s="262"/>
      <c r="J1010" s="263">
        <f>ROUND(I1010*H1010,2)</f>
        <v>0</v>
      </c>
      <c r="K1010" s="259" t="s">
        <v>157</v>
      </c>
      <c r="L1010" s="264"/>
      <c r="M1010" s="265" t="s">
        <v>20</v>
      </c>
      <c r="N1010" s="266" t="s">
        <v>49</v>
      </c>
      <c r="O1010" s="79"/>
      <c r="P1010" s="210">
        <f>O1010*H1010</f>
        <v>0</v>
      </c>
      <c r="Q1010" s="210">
        <v>6E-05</v>
      </c>
      <c r="R1010" s="210">
        <f>Q1010*H1010</f>
        <v>0.00018</v>
      </c>
      <c r="S1010" s="210">
        <v>0</v>
      </c>
      <c r="T1010" s="211">
        <f>S1010*H1010</f>
        <v>0</v>
      </c>
      <c r="AR1010" s="17" t="s">
        <v>379</v>
      </c>
      <c r="AT1010" s="17" t="s">
        <v>235</v>
      </c>
      <c r="AU1010" s="17" t="s">
        <v>87</v>
      </c>
      <c r="AY1010" s="17" t="s">
        <v>151</v>
      </c>
      <c r="BE1010" s="212">
        <f>IF(N1010="základní",J1010,0)</f>
        <v>0</v>
      </c>
      <c r="BF1010" s="212">
        <f>IF(N1010="snížená",J1010,0)</f>
        <v>0</v>
      </c>
      <c r="BG1010" s="212">
        <f>IF(N1010="zákl. přenesená",J1010,0)</f>
        <v>0</v>
      </c>
      <c r="BH1010" s="212">
        <f>IF(N1010="sníž. přenesená",J1010,0)</f>
        <v>0</v>
      </c>
      <c r="BI1010" s="212">
        <f>IF(N1010="nulová",J1010,0)</f>
        <v>0</v>
      </c>
      <c r="BJ1010" s="17" t="s">
        <v>22</v>
      </c>
      <c r="BK1010" s="212">
        <f>ROUND(I1010*H1010,2)</f>
        <v>0</v>
      </c>
      <c r="BL1010" s="17" t="s">
        <v>260</v>
      </c>
      <c r="BM1010" s="17" t="s">
        <v>1590</v>
      </c>
    </row>
    <row r="1011" spans="2:65" s="1" customFormat="1" ht="22.5" customHeight="1">
      <c r="B1011" s="38"/>
      <c r="C1011" s="201" t="s">
        <v>1591</v>
      </c>
      <c r="D1011" s="201" t="s">
        <v>153</v>
      </c>
      <c r="E1011" s="202" t="s">
        <v>1592</v>
      </c>
      <c r="F1011" s="203" t="s">
        <v>1593</v>
      </c>
      <c r="G1011" s="204" t="s">
        <v>345</v>
      </c>
      <c r="H1011" s="205">
        <v>1</v>
      </c>
      <c r="I1011" s="206"/>
      <c r="J1011" s="207">
        <f>ROUND(I1011*H1011,2)</f>
        <v>0</v>
      </c>
      <c r="K1011" s="203" t="s">
        <v>157</v>
      </c>
      <c r="L1011" s="43"/>
      <c r="M1011" s="208" t="s">
        <v>20</v>
      </c>
      <c r="N1011" s="209" t="s">
        <v>49</v>
      </c>
      <c r="O1011" s="79"/>
      <c r="P1011" s="210">
        <f>O1011*H1011</f>
        <v>0</v>
      </c>
      <c r="Q1011" s="210">
        <v>0</v>
      </c>
      <c r="R1011" s="210">
        <f>Q1011*H1011</f>
        <v>0</v>
      </c>
      <c r="S1011" s="210">
        <v>0</v>
      </c>
      <c r="T1011" s="211">
        <f>S1011*H1011</f>
        <v>0</v>
      </c>
      <c r="AR1011" s="17" t="s">
        <v>260</v>
      </c>
      <c r="AT1011" s="17" t="s">
        <v>153</v>
      </c>
      <c r="AU1011" s="17" t="s">
        <v>87</v>
      </c>
      <c r="AY1011" s="17" t="s">
        <v>151</v>
      </c>
      <c r="BE1011" s="212">
        <f>IF(N1011="základní",J1011,0)</f>
        <v>0</v>
      </c>
      <c r="BF1011" s="212">
        <f>IF(N1011="snížená",J1011,0)</f>
        <v>0</v>
      </c>
      <c r="BG1011" s="212">
        <f>IF(N1011="zákl. přenesená",J1011,0)</f>
        <v>0</v>
      </c>
      <c r="BH1011" s="212">
        <f>IF(N1011="sníž. přenesená",J1011,0)</f>
        <v>0</v>
      </c>
      <c r="BI1011" s="212">
        <f>IF(N1011="nulová",J1011,0)</f>
        <v>0</v>
      </c>
      <c r="BJ1011" s="17" t="s">
        <v>22</v>
      </c>
      <c r="BK1011" s="212">
        <f>ROUND(I1011*H1011,2)</f>
        <v>0</v>
      </c>
      <c r="BL1011" s="17" t="s">
        <v>260</v>
      </c>
      <c r="BM1011" s="17" t="s">
        <v>1594</v>
      </c>
    </row>
    <row r="1012" spans="2:65" s="1" customFormat="1" ht="16.5" customHeight="1">
      <c r="B1012" s="38"/>
      <c r="C1012" s="257" t="s">
        <v>1595</v>
      </c>
      <c r="D1012" s="257" t="s">
        <v>235</v>
      </c>
      <c r="E1012" s="258" t="s">
        <v>1596</v>
      </c>
      <c r="F1012" s="259" t="s">
        <v>1597</v>
      </c>
      <c r="G1012" s="260" t="s">
        <v>345</v>
      </c>
      <c r="H1012" s="261">
        <v>1</v>
      </c>
      <c r="I1012" s="262"/>
      <c r="J1012" s="263">
        <f>ROUND(I1012*H1012,2)</f>
        <v>0</v>
      </c>
      <c r="K1012" s="259" t="s">
        <v>157</v>
      </c>
      <c r="L1012" s="264"/>
      <c r="M1012" s="265" t="s">
        <v>20</v>
      </c>
      <c r="N1012" s="266" t="s">
        <v>49</v>
      </c>
      <c r="O1012" s="79"/>
      <c r="P1012" s="210">
        <f>O1012*H1012</f>
        <v>0</v>
      </c>
      <c r="Q1012" s="210">
        <v>5E-05</v>
      </c>
      <c r="R1012" s="210">
        <f>Q1012*H1012</f>
        <v>5E-05</v>
      </c>
      <c r="S1012" s="210">
        <v>0</v>
      </c>
      <c r="T1012" s="211">
        <f>S1012*H1012</f>
        <v>0</v>
      </c>
      <c r="AR1012" s="17" t="s">
        <v>379</v>
      </c>
      <c r="AT1012" s="17" t="s">
        <v>235</v>
      </c>
      <c r="AU1012" s="17" t="s">
        <v>87</v>
      </c>
      <c r="AY1012" s="17" t="s">
        <v>151</v>
      </c>
      <c r="BE1012" s="212">
        <f>IF(N1012="základní",J1012,0)</f>
        <v>0</v>
      </c>
      <c r="BF1012" s="212">
        <f>IF(N1012="snížená",J1012,0)</f>
        <v>0</v>
      </c>
      <c r="BG1012" s="212">
        <f>IF(N1012="zákl. přenesená",J1012,0)</f>
        <v>0</v>
      </c>
      <c r="BH1012" s="212">
        <f>IF(N1012="sníž. přenesená",J1012,0)</f>
        <v>0</v>
      </c>
      <c r="BI1012" s="212">
        <f>IF(N1012="nulová",J1012,0)</f>
        <v>0</v>
      </c>
      <c r="BJ1012" s="17" t="s">
        <v>22</v>
      </c>
      <c r="BK1012" s="212">
        <f>ROUND(I1012*H1012,2)</f>
        <v>0</v>
      </c>
      <c r="BL1012" s="17" t="s">
        <v>260</v>
      </c>
      <c r="BM1012" s="17" t="s">
        <v>1598</v>
      </c>
    </row>
    <row r="1013" spans="2:65" s="1" customFormat="1" ht="22.5" customHeight="1">
      <c r="B1013" s="38"/>
      <c r="C1013" s="201" t="s">
        <v>1599</v>
      </c>
      <c r="D1013" s="201" t="s">
        <v>153</v>
      </c>
      <c r="E1013" s="202" t="s">
        <v>1600</v>
      </c>
      <c r="F1013" s="203" t="s">
        <v>1601</v>
      </c>
      <c r="G1013" s="204" t="s">
        <v>345</v>
      </c>
      <c r="H1013" s="205">
        <v>30</v>
      </c>
      <c r="I1013" s="206"/>
      <c r="J1013" s="207">
        <f>ROUND(I1013*H1013,2)</f>
        <v>0</v>
      </c>
      <c r="K1013" s="203" t="s">
        <v>157</v>
      </c>
      <c r="L1013" s="43"/>
      <c r="M1013" s="208" t="s">
        <v>20</v>
      </c>
      <c r="N1013" s="209" t="s">
        <v>49</v>
      </c>
      <c r="O1013" s="79"/>
      <c r="P1013" s="210">
        <f>O1013*H1013</f>
        <v>0</v>
      </c>
      <c r="Q1013" s="210">
        <v>0</v>
      </c>
      <c r="R1013" s="210">
        <f>Q1013*H1013</f>
        <v>0</v>
      </c>
      <c r="S1013" s="210">
        <v>0</v>
      </c>
      <c r="T1013" s="211">
        <f>S1013*H1013</f>
        <v>0</v>
      </c>
      <c r="AR1013" s="17" t="s">
        <v>260</v>
      </c>
      <c r="AT1013" s="17" t="s">
        <v>153</v>
      </c>
      <c r="AU1013" s="17" t="s">
        <v>87</v>
      </c>
      <c r="AY1013" s="17" t="s">
        <v>151</v>
      </c>
      <c r="BE1013" s="212">
        <f>IF(N1013="základní",J1013,0)</f>
        <v>0</v>
      </c>
      <c r="BF1013" s="212">
        <f>IF(N1013="snížená",J1013,0)</f>
        <v>0</v>
      </c>
      <c r="BG1013" s="212">
        <f>IF(N1013="zákl. přenesená",J1013,0)</f>
        <v>0</v>
      </c>
      <c r="BH1013" s="212">
        <f>IF(N1013="sníž. přenesená",J1013,0)</f>
        <v>0</v>
      </c>
      <c r="BI1013" s="212">
        <f>IF(N1013="nulová",J1013,0)</f>
        <v>0</v>
      </c>
      <c r="BJ1013" s="17" t="s">
        <v>22</v>
      </c>
      <c r="BK1013" s="212">
        <f>ROUND(I1013*H1013,2)</f>
        <v>0</v>
      </c>
      <c r="BL1013" s="17" t="s">
        <v>260</v>
      </c>
      <c r="BM1013" s="17" t="s">
        <v>1602</v>
      </c>
    </row>
    <row r="1014" spans="2:65" s="1" customFormat="1" ht="16.5" customHeight="1">
      <c r="B1014" s="38"/>
      <c r="C1014" s="257" t="s">
        <v>1603</v>
      </c>
      <c r="D1014" s="257" t="s">
        <v>235</v>
      </c>
      <c r="E1014" s="258" t="s">
        <v>1604</v>
      </c>
      <c r="F1014" s="259" t="s">
        <v>1605</v>
      </c>
      <c r="G1014" s="260" t="s">
        <v>345</v>
      </c>
      <c r="H1014" s="261">
        <v>30</v>
      </c>
      <c r="I1014" s="262"/>
      <c r="J1014" s="263">
        <f>ROUND(I1014*H1014,2)</f>
        <v>0</v>
      </c>
      <c r="K1014" s="259" t="s">
        <v>157</v>
      </c>
      <c r="L1014" s="264"/>
      <c r="M1014" s="265" t="s">
        <v>20</v>
      </c>
      <c r="N1014" s="266" t="s">
        <v>49</v>
      </c>
      <c r="O1014" s="79"/>
      <c r="P1014" s="210">
        <f>O1014*H1014</f>
        <v>0</v>
      </c>
      <c r="Q1014" s="210">
        <v>6E-05</v>
      </c>
      <c r="R1014" s="210">
        <f>Q1014*H1014</f>
        <v>0.0018</v>
      </c>
      <c r="S1014" s="210">
        <v>0</v>
      </c>
      <c r="T1014" s="211">
        <f>S1014*H1014</f>
        <v>0</v>
      </c>
      <c r="AR1014" s="17" t="s">
        <v>379</v>
      </c>
      <c r="AT1014" s="17" t="s">
        <v>235</v>
      </c>
      <c r="AU1014" s="17" t="s">
        <v>87</v>
      </c>
      <c r="AY1014" s="17" t="s">
        <v>151</v>
      </c>
      <c r="BE1014" s="212">
        <f>IF(N1014="základní",J1014,0)</f>
        <v>0</v>
      </c>
      <c r="BF1014" s="212">
        <f>IF(N1014="snížená",J1014,0)</f>
        <v>0</v>
      </c>
      <c r="BG1014" s="212">
        <f>IF(N1014="zákl. přenesená",J1014,0)</f>
        <v>0</v>
      </c>
      <c r="BH1014" s="212">
        <f>IF(N1014="sníž. přenesená",J1014,0)</f>
        <v>0</v>
      </c>
      <c r="BI1014" s="212">
        <f>IF(N1014="nulová",J1014,0)</f>
        <v>0</v>
      </c>
      <c r="BJ1014" s="17" t="s">
        <v>22</v>
      </c>
      <c r="BK1014" s="212">
        <f>ROUND(I1014*H1014,2)</f>
        <v>0</v>
      </c>
      <c r="BL1014" s="17" t="s">
        <v>260</v>
      </c>
      <c r="BM1014" s="17" t="s">
        <v>1606</v>
      </c>
    </row>
    <row r="1015" spans="2:65" s="1" customFormat="1" ht="22.5" customHeight="1">
      <c r="B1015" s="38"/>
      <c r="C1015" s="201" t="s">
        <v>1607</v>
      </c>
      <c r="D1015" s="201" t="s">
        <v>153</v>
      </c>
      <c r="E1015" s="202" t="s">
        <v>1608</v>
      </c>
      <c r="F1015" s="203" t="s">
        <v>1609</v>
      </c>
      <c r="G1015" s="204" t="s">
        <v>345</v>
      </c>
      <c r="H1015" s="205">
        <v>4</v>
      </c>
      <c r="I1015" s="206"/>
      <c r="J1015" s="207">
        <f>ROUND(I1015*H1015,2)</f>
        <v>0</v>
      </c>
      <c r="K1015" s="203" t="s">
        <v>157</v>
      </c>
      <c r="L1015" s="43"/>
      <c r="M1015" s="208" t="s">
        <v>20</v>
      </c>
      <c r="N1015" s="209" t="s">
        <v>49</v>
      </c>
      <c r="O1015" s="79"/>
      <c r="P1015" s="210">
        <f>O1015*H1015</f>
        <v>0</v>
      </c>
      <c r="Q1015" s="210">
        <v>0</v>
      </c>
      <c r="R1015" s="210">
        <f>Q1015*H1015</f>
        <v>0</v>
      </c>
      <c r="S1015" s="210">
        <v>0</v>
      </c>
      <c r="T1015" s="211">
        <f>S1015*H1015</f>
        <v>0</v>
      </c>
      <c r="AR1015" s="17" t="s">
        <v>260</v>
      </c>
      <c r="AT1015" s="17" t="s">
        <v>153</v>
      </c>
      <c r="AU1015" s="17" t="s">
        <v>87</v>
      </c>
      <c r="AY1015" s="17" t="s">
        <v>151</v>
      </c>
      <c r="BE1015" s="212">
        <f>IF(N1015="základní",J1015,0)</f>
        <v>0</v>
      </c>
      <c r="BF1015" s="212">
        <f>IF(N1015="snížená",J1015,0)</f>
        <v>0</v>
      </c>
      <c r="BG1015" s="212">
        <f>IF(N1015="zákl. přenesená",J1015,0)</f>
        <v>0</v>
      </c>
      <c r="BH1015" s="212">
        <f>IF(N1015="sníž. přenesená",J1015,0)</f>
        <v>0</v>
      </c>
      <c r="BI1015" s="212">
        <f>IF(N1015="nulová",J1015,0)</f>
        <v>0</v>
      </c>
      <c r="BJ1015" s="17" t="s">
        <v>22</v>
      </c>
      <c r="BK1015" s="212">
        <f>ROUND(I1015*H1015,2)</f>
        <v>0</v>
      </c>
      <c r="BL1015" s="17" t="s">
        <v>260</v>
      </c>
      <c r="BM1015" s="17" t="s">
        <v>1610</v>
      </c>
    </row>
    <row r="1016" spans="2:65" s="1" customFormat="1" ht="16.5" customHeight="1">
      <c r="B1016" s="38"/>
      <c r="C1016" s="257" t="s">
        <v>1611</v>
      </c>
      <c r="D1016" s="257" t="s">
        <v>235</v>
      </c>
      <c r="E1016" s="258" t="s">
        <v>1612</v>
      </c>
      <c r="F1016" s="259" t="s">
        <v>1613</v>
      </c>
      <c r="G1016" s="260" t="s">
        <v>345</v>
      </c>
      <c r="H1016" s="261">
        <v>4</v>
      </c>
      <c r="I1016" s="262"/>
      <c r="J1016" s="263">
        <f>ROUND(I1016*H1016,2)</f>
        <v>0</v>
      </c>
      <c r="K1016" s="259" t="s">
        <v>157</v>
      </c>
      <c r="L1016" s="264"/>
      <c r="M1016" s="265" t="s">
        <v>20</v>
      </c>
      <c r="N1016" s="266" t="s">
        <v>49</v>
      </c>
      <c r="O1016" s="79"/>
      <c r="P1016" s="210">
        <f>O1016*H1016</f>
        <v>0</v>
      </c>
      <c r="Q1016" s="210">
        <v>0.0001</v>
      </c>
      <c r="R1016" s="210">
        <f>Q1016*H1016</f>
        <v>0.0004</v>
      </c>
      <c r="S1016" s="210">
        <v>0</v>
      </c>
      <c r="T1016" s="211">
        <f>S1016*H1016</f>
        <v>0</v>
      </c>
      <c r="AR1016" s="17" t="s">
        <v>379</v>
      </c>
      <c r="AT1016" s="17" t="s">
        <v>235</v>
      </c>
      <c r="AU1016" s="17" t="s">
        <v>87</v>
      </c>
      <c r="AY1016" s="17" t="s">
        <v>151</v>
      </c>
      <c r="BE1016" s="212">
        <f>IF(N1016="základní",J1016,0)</f>
        <v>0</v>
      </c>
      <c r="BF1016" s="212">
        <f>IF(N1016="snížená",J1016,0)</f>
        <v>0</v>
      </c>
      <c r="BG1016" s="212">
        <f>IF(N1016="zákl. přenesená",J1016,0)</f>
        <v>0</v>
      </c>
      <c r="BH1016" s="212">
        <f>IF(N1016="sníž. přenesená",J1016,0)</f>
        <v>0</v>
      </c>
      <c r="BI1016" s="212">
        <f>IF(N1016="nulová",J1016,0)</f>
        <v>0</v>
      </c>
      <c r="BJ1016" s="17" t="s">
        <v>22</v>
      </c>
      <c r="BK1016" s="212">
        <f>ROUND(I1016*H1016,2)</f>
        <v>0</v>
      </c>
      <c r="BL1016" s="17" t="s">
        <v>260</v>
      </c>
      <c r="BM1016" s="17" t="s">
        <v>1614</v>
      </c>
    </row>
    <row r="1017" spans="2:65" s="1" customFormat="1" ht="16.5" customHeight="1">
      <c r="B1017" s="38"/>
      <c r="C1017" s="201" t="s">
        <v>1615</v>
      </c>
      <c r="D1017" s="201" t="s">
        <v>153</v>
      </c>
      <c r="E1017" s="202" t="s">
        <v>1616</v>
      </c>
      <c r="F1017" s="203" t="s">
        <v>1617</v>
      </c>
      <c r="G1017" s="204" t="s">
        <v>345</v>
      </c>
      <c r="H1017" s="205">
        <v>1</v>
      </c>
      <c r="I1017" s="206"/>
      <c r="J1017" s="207">
        <f>ROUND(I1017*H1017,2)</f>
        <v>0</v>
      </c>
      <c r="K1017" s="203" t="s">
        <v>157</v>
      </c>
      <c r="L1017" s="43"/>
      <c r="M1017" s="208" t="s">
        <v>20</v>
      </c>
      <c r="N1017" s="209" t="s">
        <v>49</v>
      </c>
      <c r="O1017" s="79"/>
      <c r="P1017" s="210">
        <f>O1017*H1017</f>
        <v>0</v>
      </c>
      <c r="Q1017" s="210">
        <v>0</v>
      </c>
      <c r="R1017" s="210">
        <f>Q1017*H1017</f>
        <v>0</v>
      </c>
      <c r="S1017" s="210">
        <v>0</v>
      </c>
      <c r="T1017" s="211">
        <f>S1017*H1017</f>
        <v>0</v>
      </c>
      <c r="AR1017" s="17" t="s">
        <v>260</v>
      </c>
      <c r="AT1017" s="17" t="s">
        <v>153</v>
      </c>
      <c r="AU1017" s="17" t="s">
        <v>87</v>
      </c>
      <c r="AY1017" s="17" t="s">
        <v>151</v>
      </c>
      <c r="BE1017" s="212">
        <f>IF(N1017="základní",J1017,0)</f>
        <v>0</v>
      </c>
      <c r="BF1017" s="212">
        <f>IF(N1017="snížená",J1017,0)</f>
        <v>0</v>
      </c>
      <c r="BG1017" s="212">
        <f>IF(N1017="zákl. přenesená",J1017,0)</f>
        <v>0</v>
      </c>
      <c r="BH1017" s="212">
        <f>IF(N1017="sníž. přenesená",J1017,0)</f>
        <v>0</v>
      </c>
      <c r="BI1017" s="212">
        <f>IF(N1017="nulová",J1017,0)</f>
        <v>0</v>
      </c>
      <c r="BJ1017" s="17" t="s">
        <v>22</v>
      </c>
      <c r="BK1017" s="212">
        <f>ROUND(I1017*H1017,2)</f>
        <v>0</v>
      </c>
      <c r="BL1017" s="17" t="s">
        <v>260</v>
      </c>
      <c r="BM1017" s="17" t="s">
        <v>1618</v>
      </c>
    </row>
    <row r="1018" spans="2:65" s="1" customFormat="1" ht="16.5" customHeight="1">
      <c r="B1018" s="38"/>
      <c r="C1018" s="257" t="s">
        <v>1619</v>
      </c>
      <c r="D1018" s="257" t="s">
        <v>235</v>
      </c>
      <c r="E1018" s="258" t="s">
        <v>1620</v>
      </c>
      <c r="F1018" s="259" t="s">
        <v>1621</v>
      </c>
      <c r="G1018" s="260" t="s">
        <v>345</v>
      </c>
      <c r="H1018" s="261">
        <v>1</v>
      </c>
      <c r="I1018" s="262"/>
      <c r="J1018" s="263">
        <f>ROUND(I1018*H1018,2)</f>
        <v>0</v>
      </c>
      <c r="K1018" s="259" t="s">
        <v>157</v>
      </c>
      <c r="L1018" s="264"/>
      <c r="M1018" s="265" t="s">
        <v>20</v>
      </c>
      <c r="N1018" s="266" t="s">
        <v>49</v>
      </c>
      <c r="O1018" s="79"/>
      <c r="P1018" s="210">
        <f>O1018*H1018</f>
        <v>0</v>
      </c>
      <c r="Q1018" s="210">
        <v>0.00027</v>
      </c>
      <c r="R1018" s="210">
        <f>Q1018*H1018</f>
        <v>0.00027</v>
      </c>
      <c r="S1018" s="210">
        <v>0</v>
      </c>
      <c r="T1018" s="211">
        <f>S1018*H1018</f>
        <v>0</v>
      </c>
      <c r="AR1018" s="17" t="s">
        <v>379</v>
      </c>
      <c r="AT1018" s="17" t="s">
        <v>235</v>
      </c>
      <c r="AU1018" s="17" t="s">
        <v>87</v>
      </c>
      <c r="AY1018" s="17" t="s">
        <v>151</v>
      </c>
      <c r="BE1018" s="212">
        <f>IF(N1018="základní",J1018,0)</f>
        <v>0</v>
      </c>
      <c r="BF1018" s="212">
        <f>IF(N1018="snížená",J1018,0)</f>
        <v>0</v>
      </c>
      <c r="BG1018" s="212">
        <f>IF(N1018="zákl. přenesená",J1018,0)</f>
        <v>0</v>
      </c>
      <c r="BH1018" s="212">
        <f>IF(N1018="sníž. přenesená",J1018,0)</f>
        <v>0</v>
      </c>
      <c r="BI1018" s="212">
        <f>IF(N1018="nulová",J1018,0)</f>
        <v>0</v>
      </c>
      <c r="BJ1018" s="17" t="s">
        <v>22</v>
      </c>
      <c r="BK1018" s="212">
        <f>ROUND(I1018*H1018,2)</f>
        <v>0</v>
      </c>
      <c r="BL1018" s="17" t="s">
        <v>260</v>
      </c>
      <c r="BM1018" s="17" t="s">
        <v>1622</v>
      </c>
    </row>
    <row r="1019" spans="2:65" s="1" customFormat="1" ht="16.5" customHeight="1">
      <c r="B1019" s="38"/>
      <c r="C1019" s="201" t="s">
        <v>1623</v>
      </c>
      <c r="D1019" s="201" t="s">
        <v>153</v>
      </c>
      <c r="E1019" s="202" t="s">
        <v>1624</v>
      </c>
      <c r="F1019" s="203" t="s">
        <v>1625</v>
      </c>
      <c r="G1019" s="204" t="s">
        <v>345</v>
      </c>
      <c r="H1019" s="205">
        <v>35</v>
      </c>
      <c r="I1019" s="206"/>
      <c r="J1019" s="207">
        <f>ROUND(I1019*H1019,2)</f>
        <v>0</v>
      </c>
      <c r="K1019" s="203" t="s">
        <v>20</v>
      </c>
      <c r="L1019" s="43"/>
      <c r="M1019" s="208" t="s">
        <v>20</v>
      </c>
      <c r="N1019" s="209" t="s">
        <v>49</v>
      </c>
      <c r="O1019" s="79"/>
      <c r="P1019" s="210">
        <f>O1019*H1019</f>
        <v>0</v>
      </c>
      <c r="Q1019" s="210">
        <v>0</v>
      </c>
      <c r="R1019" s="210">
        <f>Q1019*H1019</f>
        <v>0</v>
      </c>
      <c r="S1019" s="210">
        <v>0</v>
      </c>
      <c r="T1019" s="211">
        <f>S1019*H1019</f>
        <v>0</v>
      </c>
      <c r="AR1019" s="17" t="s">
        <v>260</v>
      </c>
      <c r="AT1019" s="17" t="s">
        <v>153</v>
      </c>
      <c r="AU1019" s="17" t="s">
        <v>87</v>
      </c>
      <c r="AY1019" s="17" t="s">
        <v>151</v>
      </c>
      <c r="BE1019" s="212">
        <f>IF(N1019="základní",J1019,0)</f>
        <v>0</v>
      </c>
      <c r="BF1019" s="212">
        <f>IF(N1019="snížená",J1019,0)</f>
        <v>0</v>
      </c>
      <c r="BG1019" s="212">
        <f>IF(N1019="zákl. přenesená",J1019,0)</f>
        <v>0</v>
      </c>
      <c r="BH1019" s="212">
        <f>IF(N1019="sníž. přenesená",J1019,0)</f>
        <v>0</v>
      </c>
      <c r="BI1019" s="212">
        <f>IF(N1019="nulová",J1019,0)</f>
        <v>0</v>
      </c>
      <c r="BJ1019" s="17" t="s">
        <v>22</v>
      </c>
      <c r="BK1019" s="212">
        <f>ROUND(I1019*H1019,2)</f>
        <v>0</v>
      </c>
      <c r="BL1019" s="17" t="s">
        <v>260</v>
      </c>
      <c r="BM1019" s="17" t="s">
        <v>1626</v>
      </c>
    </row>
    <row r="1020" spans="2:65" s="1" customFormat="1" ht="16.5" customHeight="1">
      <c r="B1020" s="38"/>
      <c r="C1020" s="257" t="s">
        <v>1627</v>
      </c>
      <c r="D1020" s="257" t="s">
        <v>235</v>
      </c>
      <c r="E1020" s="258" t="s">
        <v>1628</v>
      </c>
      <c r="F1020" s="259" t="s">
        <v>1629</v>
      </c>
      <c r="G1020" s="260" t="s">
        <v>345</v>
      </c>
      <c r="H1020" s="261">
        <v>35</v>
      </c>
      <c r="I1020" s="262"/>
      <c r="J1020" s="263">
        <f>ROUND(I1020*H1020,2)</f>
        <v>0</v>
      </c>
      <c r="K1020" s="259" t="s">
        <v>157</v>
      </c>
      <c r="L1020" s="264"/>
      <c r="M1020" s="265" t="s">
        <v>20</v>
      </c>
      <c r="N1020" s="266" t="s">
        <v>49</v>
      </c>
      <c r="O1020" s="79"/>
      <c r="P1020" s="210">
        <f>O1020*H1020</f>
        <v>0</v>
      </c>
      <c r="Q1020" s="210">
        <v>0.00016</v>
      </c>
      <c r="R1020" s="210">
        <f>Q1020*H1020</f>
        <v>0.005600000000000001</v>
      </c>
      <c r="S1020" s="210">
        <v>0</v>
      </c>
      <c r="T1020" s="211">
        <f>S1020*H1020</f>
        <v>0</v>
      </c>
      <c r="AR1020" s="17" t="s">
        <v>379</v>
      </c>
      <c r="AT1020" s="17" t="s">
        <v>235</v>
      </c>
      <c r="AU1020" s="17" t="s">
        <v>87</v>
      </c>
      <c r="AY1020" s="17" t="s">
        <v>151</v>
      </c>
      <c r="BE1020" s="212">
        <f>IF(N1020="základní",J1020,0)</f>
        <v>0</v>
      </c>
      <c r="BF1020" s="212">
        <f>IF(N1020="snížená",J1020,0)</f>
        <v>0</v>
      </c>
      <c r="BG1020" s="212">
        <f>IF(N1020="zákl. přenesená",J1020,0)</f>
        <v>0</v>
      </c>
      <c r="BH1020" s="212">
        <f>IF(N1020="sníž. přenesená",J1020,0)</f>
        <v>0</v>
      </c>
      <c r="BI1020" s="212">
        <f>IF(N1020="nulová",J1020,0)</f>
        <v>0</v>
      </c>
      <c r="BJ1020" s="17" t="s">
        <v>22</v>
      </c>
      <c r="BK1020" s="212">
        <f>ROUND(I1020*H1020,2)</f>
        <v>0</v>
      </c>
      <c r="BL1020" s="17" t="s">
        <v>260</v>
      </c>
      <c r="BM1020" s="17" t="s">
        <v>1630</v>
      </c>
    </row>
    <row r="1021" spans="2:65" s="1" customFormat="1" ht="22.5" customHeight="1">
      <c r="B1021" s="38"/>
      <c r="C1021" s="201" t="s">
        <v>1631</v>
      </c>
      <c r="D1021" s="201" t="s">
        <v>153</v>
      </c>
      <c r="E1021" s="202" t="s">
        <v>1632</v>
      </c>
      <c r="F1021" s="203" t="s">
        <v>1633</v>
      </c>
      <c r="G1021" s="204" t="s">
        <v>339</v>
      </c>
      <c r="H1021" s="205">
        <v>90</v>
      </c>
      <c r="I1021" s="206"/>
      <c r="J1021" s="207">
        <f>ROUND(I1021*H1021,2)</f>
        <v>0</v>
      </c>
      <c r="K1021" s="203" t="s">
        <v>157</v>
      </c>
      <c r="L1021" s="43"/>
      <c r="M1021" s="208" t="s">
        <v>20</v>
      </c>
      <c r="N1021" s="209" t="s">
        <v>49</v>
      </c>
      <c r="O1021" s="79"/>
      <c r="P1021" s="210">
        <f>O1021*H1021</f>
        <v>0</v>
      </c>
      <c r="Q1021" s="210">
        <v>0</v>
      </c>
      <c r="R1021" s="210">
        <f>Q1021*H1021</f>
        <v>0</v>
      </c>
      <c r="S1021" s="210">
        <v>0</v>
      </c>
      <c r="T1021" s="211">
        <f>S1021*H1021</f>
        <v>0</v>
      </c>
      <c r="AR1021" s="17" t="s">
        <v>260</v>
      </c>
      <c r="AT1021" s="17" t="s">
        <v>153</v>
      </c>
      <c r="AU1021" s="17" t="s">
        <v>87</v>
      </c>
      <c r="AY1021" s="17" t="s">
        <v>151</v>
      </c>
      <c r="BE1021" s="212">
        <f>IF(N1021="základní",J1021,0)</f>
        <v>0</v>
      </c>
      <c r="BF1021" s="212">
        <f>IF(N1021="snížená",J1021,0)</f>
        <v>0</v>
      </c>
      <c r="BG1021" s="212">
        <f>IF(N1021="zákl. přenesená",J1021,0)</f>
        <v>0</v>
      </c>
      <c r="BH1021" s="212">
        <f>IF(N1021="sníž. přenesená",J1021,0)</f>
        <v>0</v>
      </c>
      <c r="BI1021" s="212">
        <f>IF(N1021="nulová",J1021,0)</f>
        <v>0</v>
      </c>
      <c r="BJ1021" s="17" t="s">
        <v>22</v>
      </c>
      <c r="BK1021" s="212">
        <f>ROUND(I1021*H1021,2)</f>
        <v>0</v>
      </c>
      <c r="BL1021" s="17" t="s">
        <v>260</v>
      </c>
      <c r="BM1021" s="17" t="s">
        <v>1634</v>
      </c>
    </row>
    <row r="1022" spans="2:65" s="1" customFormat="1" ht="16.5" customHeight="1">
      <c r="B1022" s="38"/>
      <c r="C1022" s="257" t="s">
        <v>1635</v>
      </c>
      <c r="D1022" s="257" t="s">
        <v>235</v>
      </c>
      <c r="E1022" s="258" t="s">
        <v>1636</v>
      </c>
      <c r="F1022" s="259" t="s">
        <v>1637</v>
      </c>
      <c r="G1022" s="260" t="s">
        <v>339</v>
      </c>
      <c r="H1022" s="261">
        <v>90</v>
      </c>
      <c r="I1022" s="262"/>
      <c r="J1022" s="263">
        <f>ROUND(I1022*H1022,2)</f>
        <v>0</v>
      </c>
      <c r="K1022" s="259" t="s">
        <v>157</v>
      </c>
      <c r="L1022" s="264"/>
      <c r="M1022" s="265" t="s">
        <v>20</v>
      </c>
      <c r="N1022" s="266" t="s">
        <v>49</v>
      </c>
      <c r="O1022" s="79"/>
      <c r="P1022" s="210">
        <f>O1022*H1022</f>
        <v>0</v>
      </c>
      <c r="Q1022" s="210">
        <v>5E-05</v>
      </c>
      <c r="R1022" s="210">
        <f>Q1022*H1022</f>
        <v>0.0045000000000000005</v>
      </c>
      <c r="S1022" s="210">
        <v>0</v>
      </c>
      <c r="T1022" s="211">
        <f>S1022*H1022</f>
        <v>0</v>
      </c>
      <c r="AR1022" s="17" t="s">
        <v>379</v>
      </c>
      <c r="AT1022" s="17" t="s">
        <v>235</v>
      </c>
      <c r="AU1022" s="17" t="s">
        <v>87</v>
      </c>
      <c r="AY1022" s="17" t="s">
        <v>151</v>
      </c>
      <c r="BE1022" s="212">
        <f>IF(N1022="základní",J1022,0)</f>
        <v>0</v>
      </c>
      <c r="BF1022" s="212">
        <f>IF(N1022="snížená",J1022,0)</f>
        <v>0</v>
      </c>
      <c r="BG1022" s="212">
        <f>IF(N1022="zákl. přenesená",J1022,0)</f>
        <v>0</v>
      </c>
      <c r="BH1022" s="212">
        <f>IF(N1022="sníž. přenesená",J1022,0)</f>
        <v>0</v>
      </c>
      <c r="BI1022" s="212">
        <f>IF(N1022="nulová",J1022,0)</f>
        <v>0</v>
      </c>
      <c r="BJ1022" s="17" t="s">
        <v>22</v>
      </c>
      <c r="BK1022" s="212">
        <f>ROUND(I1022*H1022,2)</f>
        <v>0</v>
      </c>
      <c r="BL1022" s="17" t="s">
        <v>260</v>
      </c>
      <c r="BM1022" s="17" t="s">
        <v>1638</v>
      </c>
    </row>
    <row r="1023" spans="2:51" s="12" customFormat="1" ht="12">
      <c r="B1023" s="224"/>
      <c r="C1023" s="225"/>
      <c r="D1023" s="215" t="s">
        <v>160</v>
      </c>
      <c r="E1023" s="225"/>
      <c r="F1023" s="227" t="s">
        <v>1639</v>
      </c>
      <c r="G1023" s="225"/>
      <c r="H1023" s="228">
        <v>90</v>
      </c>
      <c r="I1023" s="229"/>
      <c r="J1023" s="225"/>
      <c r="K1023" s="225"/>
      <c r="L1023" s="230"/>
      <c r="M1023" s="231"/>
      <c r="N1023" s="232"/>
      <c r="O1023" s="232"/>
      <c r="P1023" s="232"/>
      <c r="Q1023" s="232"/>
      <c r="R1023" s="232"/>
      <c r="S1023" s="232"/>
      <c r="T1023" s="233"/>
      <c r="AT1023" s="234" t="s">
        <v>160</v>
      </c>
      <c r="AU1023" s="234" t="s">
        <v>87</v>
      </c>
      <c r="AV1023" s="12" t="s">
        <v>87</v>
      </c>
      <c r="AW1023" s="12" t="s">
        <v>4</v>
      </c>
      <c r="AX1023" s="12" t="s">
        <v>22</v>
      </c>
      <c r="AY1023" s="234" t="s">
        <v>151</v>
      </c>
    </row>
    <row r="1024" spans="2:65" s="1" customFormat="1" ht="22.5" customHeight="1">
      <c r="B1024" s="38"/>
      <c r="C1024" s="201" t="s">
        <v>1640</v>
      </c>
      <c r="D1024" s="201" t="s">
        <v>153</v>
      </c>
      <c r="E1024" s="202" t="s">
        <v>1641</v>
      </c>
      <c r="F1024" s="203" t="s">
        <v>1642</v>
      </c>
      <c r="G1024" s="204" t="s">
        <v>345</v>
      </c>
      <c r="H1024" s="205">
        <v>6</v>
      </c>
      <c r="I1024" s="206"/>
      <c r="J1024" s="207">
        <f>ROUND(I1024*H1024,2)</f>
        <v>0</v>
      </c>
      <c r="K1024" s="203" t="s">
        <v>20</v>
      </c>
      <c r="L1024" s="43"/>
      <c r="M1024" s="208" t="s">
        <v>20</v>
      </c>
      <c r="N1024" s="209" t="s">
        <v>49</v>
      </c>
      <c r="O1024" s="79"/>
      <c r="P1024" s="210">
        <f>O1024*H1024</f>
        <v>0</v>
      </c>
      <c r="Q1024" s="210">
        <v>0</v>
      </c>
      <c r="R1024" s="210">
        <f>Q1024*H1024</f>
        <v>0</v>
      </c>
      <c r="S1024" s="210">
        <v>0</v>
      </c>
      <c r="T1024" s="211">
        <f>S1024*H1024</f>
        <v>0</v>
      </c>
      <c r="AR1024" s="17" t="s">
        <v>260</v>
      </c>
      <c r="AT1024" s="17" t="s">
        <v>153</v>
      </c>
      <c r="AU1024" s="17" t="s">
        <v>87</v>
      </c>
      <c r="AY1024" s="17" t="s">
        <v>151</v>
      </c>
      <c r="BE1024" s="212">
        <f>IF(N1024="základní",J1024,0)</f>
        <v>0</v>
      </c>
      <c r="BF1024" s="212">
        <f>IF(N1024="snížená",J1024,0)</f>
        <v>0</v>
      </c>
      <c r="BG1024" s="212">
        <f>IF(N1024="zákl. přenesená",J1024,0)</f>
        <v>0</v>
      </c>
      <c r="BH1024" s="212">
        <f>IF(N1024="sníž. přenesená",J1024,0)</f>
        <v>0</v>
      </c>
      <c r="BI1024" s="212">
        <f>IF(N1024="nulová",J1024,0)</f>
        <v>0</v>
      </c>
      <c r="BJ1024" s="17" t="s">
        <v>22</v>
      </c>
      <c r="BK1024" s="212">
        <f>ROUND(I1024*H1024,2)</f>
        <v>0</v>
      </c>
      <c r="BL1024" s="17" t="s">
        <v>260</v>
      </c>
      <c r="BM1024" s="17" t="s">
        <v>1643</v>
      </c>
    </row>
    <row r="1025" spans="2:65" s="1" customFormat="1" ht="16.5" customHeight="1">
      <c r="B1025" s="38"/>
      <c r="C1025" s="257" t="s">
        <v>1644</v>
      </c>
      <c r="D1025" s="257" t="s">
        <v>235</v>
      </c>
      <c r="E1025" s="258" t="s">
        <v>1645</v>
      </c>
      <c r="F1025" s="259" t="s">
        <v>1646</v>
      </c>
      <c r="G1025" s="260" t="s">
        <v>345</v>
      </c>
      <c r="H1025" s="261">
        <v>6</v>
      </c>
      <c r="I1025" s="262"/>
      <c r="J1025" s="263">
        <f>ROUND(I1025*H1025,2)</f>
        <v>0</v>
      </c>
      <c r="K1025" s="259" t="s">
        <v>20</v>
      </c>
      <c r="L1025" s="264"/>
      <c r="M1025" s="265" t="s">
        <v>20</v>
      </c>
      <c r="N1025" s="266" t="s">
        <v>49</v>
      </c>
      <c r="O1025" s="79"/>
      <c r="P1025" s="210">
        <f>O1025*H1025</f>
        <v>0</v>
      </c>
      <c r="Q1025" s="210">
        <v>0.0026</v>
      </c>
      <c r="R1025" s="210">
        <f>Q1025*H1025</f>
        <v>0.0156</v>
      </c>
      <c r="S1025" s="210">
        <v>0</v>
      </c>
      <c r="T1025" s="211">
        <f>S1025*H1025</f>
        <v>0</v>
      </c>
      <c r="AR1025" s="17" t="s">
        <v>379</v>
      </c>
      <c r="AT1025" s="17" t="s">
        <v>235</v>
      </c>
      <c r="AU1025" s="17" t="s">
        <v>87</v>
      </c>
      <c r="AY1025" s="17" t="s">
        <v>151</v>
      </c>
      <c r="BE1025" s="212">
        <f>IF(N1025="základní",J1025,0)</f>
        <v>0</v>
      </c>
      <c r="BF1025" s="212">
        <f>IF(N1025="snížená",J1025,0)</f>
        <v>0</v>
      </c>
      <c r="BG1025" s="212">
        <f>IF(N1025="zákl. přenesená",J1025,0)</f>
        <v>0</v>
      </c>
      <c r="BH1025" s="212">
        <f>IF(N1025="sníž. přenesená",J1025,0)</f>
        <v>0</v>
      </c>
      <c r="BI1025" s="212">
        <f>IF(N1025="nulová",J1025,0)</f>
        <v>0</v>
      </c>
      <c r="BJ1025" s="17" t="s">
        <v>22</v>
      </c>
      <c r="BK1025" s="212">
        <f>ROUND(I1025*H1025,2)</f>
        <v>0</v>
      </c>
      <c r="BL1025" s="17" t="s">
        <v>260</v>
      </c>
      <c r="BM1025" s="17" t="s">
        <v>1647</v>
      </c>
    </row>
    <row r="1026" spans="2:65" s="1" customFormat="1" ht="22.5" customHeight="1">
      <c r="B1026" s="38"/>
      <c r="C1026" s="201" t="s">
        <v>1648</v>
      </c>
      <c r="D1026" s="201" t="s">
        <v>153</v>
      </c>
      <c r="E1026" s="202" t="s">
        <v>1649</v>
      </c>
      <c r="F1026" s="203" t="s">
        <v>1650</v>
      </c>
      <c r="G1026" s="204" t="s">
        <v>345</v>
      </c>
      <c r="H1026" s="205">
        <v>11</v>
      </c>
      <c r="I1026" s="206"/>
      <c r="J1026" s="207">
        <f>ROUND(I1026*H1026,2)</f>
        <v>0</v>
      </c>
      <c r="K1026" s="203" t="s">
        <v>157</v>
      </c>
      <c r="L1026" s="43"/>
      <c r="M1026" s="208" t="s">
        <v>20</v>
      </c>
      <c r="N1026" s="209" t="s">
        <v>49</v>
      </c>
      <c r="O1026" s="79"/>
      <c r="P1026" s="210">
        <f>O1026*H1026</f>
        <v>0</v>
      </c>
      <c r="Q1026" s="210">
        <v>0</v>
      </c>
      <c r="R1026" s="210">
        <f>Q1026*H1026</f>
        <v>0</v>
      </c>
      <c r="S1026" s="210">
        <v>0</v>
      </c>
      <c r="T1026" s="211">
        <f>S1026*H1026</f>
        <v>0</v>
      </c>
      <c r="AR1026" s="17" t="s">
        <v>260</v>
      </c>
      <c r="AT1026" s="17" t="s">
        <v>153</v>
      </c>
      <c r="AU1026" s="17" t="s">
        <v>87</v>
      </c>
      <c r="AY1026" s="17" t="s">
        <v>151</v>
      </c>
      <c r="BE1026" s="212">
        <f>IF(N1026="základní",J1026,0)</f>
        <v>0</v>
      </c>
      <c r="BF1026" s="212">
        <f>IF(N1026="snížená",J1026,0)</f>
        <v>0</v>
      </c>
      <c r="BG1026" s="212">
        <f>IF(N1026="zákl. přenesená",J1026,0)</f>
        <v>0</v>
      </c>
      <c r="BH1026" s="212">
        <f>IF(N1026="sníž. přenesená",J1026,0)</f>
        <v>0</v>
      </c>
      <c r="BI1026" s="212">
        <f>IF(N1026="nulová",J1026,0)</f>
        <v>0</v>
      </c>
      <c r="BJ1026" s="17" t="s">
        <v>22</v>
      </c>
      <c r="BK1026" s="212">
        <f>ROUND(I1026*H1026,2)</f>
        <v>0</v>
      </c>
      <c r="BL1026" s="17" t="s">
        <v>260</v>
      </c>
      <c r="BM1026" s="17" t="s">
        <v>1651</v>
      </c>
    </row>
    <row r="1027" spans="2:65" s="1" customFormat="1" ht="16.5" customHeight="1">
      <c r="B1027" s="38"/>
      <c r="C1027" s="257" t="s">
        <v>1652</v>
      </c>
      <c r="D1027" s="257" t="s">
        <v>235</v>
      </c>
      <c r="E1027" s="258" t="s">
        <v>1653</v>
      </c>
      <c r="F1027" s="259" t="s">
        <v>1654</v>
      </c>
      <c r="G1027" s="260" t="s">
        <v>345</v>
      </c>
      <c r="H1027" s="261">
        <v>8</v>
      </c>
      <c r="I1027" s="262"/>
      <c r="J1027" s="263">
        <f>ROUND(I1027*H1027,2)</f>
        <v>0</v>
      </c>
      <c r="K1027" s="259" t="s">
        <v>20</v>
      </c>
      <c r="L1027" s="264"/>
      <c r="M1027" s="265" t="s">
        <v>20</v>
      </c>
      <c r="N1027" s="266" t="s">
        <v>49</v>
      </c>
      <c r="O1027" s="79"/>
      <c r="P1027" s="210">
        <f>O1027*H1027</f>
        <v>0</v>
      </c>
      <c r="Q1027" s="210">
        <v>0.0008</v>
      </c>
      <c r="R1027" s="210">
        <f>Q1027*H1027</f>
        <v>0.0064</v>
      </c>
      <c r="S1027" s="210">
        <v>0</v>
      </c>
      <c r="T1027" s="211">
        <f>S1027*H1027</f>
        <v>0</v>
      </c>
      <c r="AR1027" s="17" t="s">
        <v>379</v>
      </c>
      <c r="AT1027" s="17" t="s">
        <v>235</v>
      </c>
      <c r="AU1027" s="17" t="s">
        <v>87</v>
      </c>
      <c r="AY1027" s="17" t="s">
        <v>151</v>
      </c>
      <c r="BE1027" s="212">
        <f>IF(N1027="základní",J1027,0)</f>
        <v>0</v>
      </c>
      <c r="BF1027" s="212">
        <f>IF(N1027="snížená",J1027,0)</f>
        <v>0</v>
      </c>
      <c r="BG1027" s="212">
        <f>IF(N1027="zákl. přenesená",J1027,0)</f>
        <v>0</v>
      </c>
      <c r="BH1027" s="212">
        <f>IF(N1027="sníž. přenesená",J1027,0)</f>
        <v>0</v>
      </c>
      <c r="BI1027" s="212">
        <f>IF(N1027="nulová",J1027,0)</f>
        <v>0</v>
      </c>
      <c r="BJ1027" s="17" t="s">
        <v>22</v>
      </c>
      <c r="BK1027" s="212">
        <f>ROUND(I1027*H1027,2)</f>
        <v>0</v>
      </c>
      <c r="BL1027" s="17" t="s">
        <v>260</v>
      </c>
      <c r="BM1027" s="17" t="s">
        <v>1655</v>
      </c>
    </row>
    <row r="1028" spans="2:65" s="1" customFormat="1" ht="16.5" customHeight="1">
      <c r="B1028" s="38"/>
      <c r="C1028" s="257" t="s">
        <v>1656</v>
      </c>
      <c r="D1028" s="257" t="s">
        <v>235</v>
      </c>
      <c r="E1028" s="258" t="s">
        <v>1657</v>
      </c>
      <c r="F1028" s="259" t="s">
        <v>1658</v>
      </c>
      <c r="G1028" s="260" t="s">
        <v>345</v>
      </c>
      <c r="H1028" s="261">
        <v>3</v>
      </c>
      <c r="I1028" s="262"/>
      <c r="J1028" s="263">
        <f>ROUND(I1028*H1028,2)</f>
        <v>0</v>
      </c>
      <c r="K1028" s="259" t="s">
        <v>20</v>
      </c>
      <c r="L1028" s="264"/>
      <c r="M1028" s="265" t="s">
        <v>20</v>
      </c>
      <c r="N1028" s="266" t="s">
        <v>49</v>
      </c>
      <c r="O1028" s="79"/>
      <c r="P1028" s="210">
        <f>O1028*H1028</f>
        <v>0</v>
      </c>
      <c r="Q1028" s="210">
        <v>0.0008</v>
      </c>
      <c r="R1028" s="210">
        <f>Q1028*H1028</f>
        <v>0.0024000000000000002</v>
      </c>
      <c r="S1028" s="210">
        <v>0</v>
      </c>
      <c r="T1028" s="211">
        <f>S1028*H1028</f>
        <v>0</v>
      </c>
      <c r="AR1028" s="17" t="s">
        <v>379</v>
      </c>
      <c r="AT1028" s="17" t="s">
        <v>235</v>
      </c>
      <c r="AU1028" s="17" t="s">
        <v>87</v>
      </c>
      <c r="AY1028" s="17" t="s">
        <v>151</v>
      </c>
      <c r="BE1028" s="212">
        <f>IF(N1028="základní",J1028,0)</f>
        <v>0</v>
      </c>
      <c r="BF1028" s="212">
        <f>IF(N1028="snížená",J1028,0)</f>
        <v>0</v>
      </c>
      <c r="BG1028" s="212">
        <f>IF(N1028="zákl. přenesená",J1028,0)</f>
        <v>0</v>
      </c>
      <c r="BH1028" s="212">
        <f>IF(N1028="sníž. přenesená",J1028,0)</f>
        <v>0</v>
      </c>
      <c r="BI1028" s="212">
        <f>IF(N1028="nulová",J1028,0)</f>
        <v>0</v>
      </c>
      <c r="BJ1028" s="17" t="s">
        <v>22</v>
      </c>
      <c r="BK1028" s="212">
        <f>ROUND(I1028*H1028,2)</f>
        <v>0</v>
      </c>
      <c r="BL1028" s="17" t="s">
        <v>260</v>
      </c>
      <c r="BM1028" s="17" t="s">
        <v>1659</v>
      </c>
    </row>
    <row r="1029" spans="2:65" s="1" customFormat="1" ht="16.5" customHeight="1">
      <c r="B1029" s="38"/>
      <c r="C1029" s="201" t="s">
        <v>1660</v>
      </c>
      <c r="D1029" s="201" t="s">
        <v>153</v>
      </c>
      <c r="E1029" s="202" t="s">
        <v>1661</v>
      </c>
      <c r="F1029" s="203" t="s">
        <v>1662</v>
      </c>
      <c r="G1029" s="204" t="s">
        <v>345</v>
      </c>
      <c r="H1029" s="205">
        <v>4</v>
      </c>
      <c r="I1029" s="206"/>
      <c r="J1029" s="207">
        <f>ROUND(I1029*H1029,2)</f>
        <v>0</v>
      </c>
      <c r="K1029" s="203" t="s">
        <v>20</v>
      </c>
      <c r="L1029" s="43"/>
      <c r="M1029" s="208" t="s">
        <v>20</v>
      </c>
      <c r="N1029" s="209" t="s">
        <v>49</v>
      </c>
      <c r="O1029" s="79"/>
      <c r="P1029" s="210">
        <f>O1029*H1029</f>
        <v>0</v>
      </c>
      <c r="Q1029" s="210">
        <v>0</v>
      </c>
      <c r="R1029" s="210">
        <f>Q1029*H1029</f>
        <v>0</v>
      </c>
      <c r="S1029" s="210">
        <v>0</v>
      </c>
      <c r="T1029" s="211">
        <f>S1029*H1029</f>
        <v>0</v>
      </c>
      <c r="AR1029" s="17" t="s">
        <v>260</v>
      </c>
      <c r="AT1029" s="17" t="s">
        <v>153</v>
      </c>
      <c r="AU1029" s="17" t="s">
        <v>87</v>
      </c>
      <c r="AY1029" s="17" t="s">
        <v>151</v>
      </c>
      <c r="BE1029" s="212">
        <f>IF(N1029="základní",J1029,0)</f>
        <v>0</v>
      </c>
      <c r="BF1029" s="212">
        <f>IF(N1029="snížená",J1029,0)</f>
        <v>0</v>
      </c>
      <c r="BG1029" s="212">
        <f>IF(N1029="zákl. přenesená",J1029,0)</f>
        <v>0</v>
      </c>
      <c r="BH1029" s="212">
        <f>IF(N1029="sníž. přenesená",J1029,0)</f>
        <v>0</v>
      </c>
      <c r="BI1029" s="212">
        <f>IF(N1029="nulová",J1029,0)</f>
        <v>0</v>
      </c>
      <c r="BJ1029" s="17" t="s">
        <v>22</v>
      </c>
      <c r="BK1029" s="212">
        <f>ROUND(I1029*H1029,2)</f>
        <v>0</v>
      </c>
      <c r="BL1029" s="17" t="s">
        <v>260</v>
      </c>
      <c r="BM1029" s="17" t="s">
        <v>1663</v>
      </c>
    </row>
    <row r="1030" spans="2:65" s="1" customFormat="1" ht="22.5" customHeight="1">
      <c r="B1030" s="38"/>
      <c r="C1030" s="257" t="s">
        <v>1664</v>
      </c>
      <c r="D1030" s="257" t="s">
        <v>235</v>
      </c>
      <c r="E1030" s="258" t="s">
        <v>1665</v>
      </c>
      <c r="F1030" s="259" t="s">
        <v>1666</v>
      </c>
      <c r="G1030" s="260" t="s">
        <v>345</v>
      </c>
      <c r="H1030" s="261">
        <v>4</v>
      </c>
      <c r="I1030" s="262"/>
      <c r="J1030" s="263">
        <f>ROUND(I1030*H1030,2)</f>
        <v>0</v>
      </c>
      <c r="K1030" s="259" t="s">
        <v>20</v>
      </c>
      <c r="L1030" s="264"/>
      <c r="M1030" s="265" t="s">
        <v>20</v>
      </c>
      <c r="N1030" s="266" t="s">
        <v>49</v>
      </c>
      <c r="O1030" s="79"/>
      <c r="P1030" s="210">
        <f>O1030*H1030</f>
        <v>0</v>
      </c>
      <c r="Q1030" s="210">
        <v>0.0016</v>
      </c>
      <c r="R1030" s="210">
        <f>Q1030*H1030</f>
        <v>0.0064</v>
      </c>
      <c r="S1030" s="210">
        <v>0</v>
      </c>
      <c r="T1030" s="211">
        <f>S1030*H1030</f>
        <v>0</v>
      </c>
      <c r="AR1030" s="17" t="s">
        <v>379</v>
      </c>
      <c r="AT1030" s="17" t="s">
        <v>235</v>
      </c>
      <c r="AU1030" s="17" t="s">
        <v>87</v>
      </c>
      <c r="AY1030" s="17" t="s">
        <v>151</v>
      </c>
      <c r="BE1030" s="212">
        <f>IF(N1030="základní",J1030,0)</f>
        <v>0</v>
      </c>
      <c r="BF1030" s="212">
        <f>IF(N1030="snížená",J1030,0)</f>
        <v>0</v>
      </c>
      <c r="BG1030" s="212">
        <f>IF(N1030="zákl. přenesená",J1030,0)</f>
        <v>0</v>
      </c>
      <c r="BH1030" s="212">
        <f>IF(N1030="sníž. přenesená",J1030,0)</f>
        <v>0</v>
      </c>
      <c r="BI1030" s="212">
        <f>IF(N1030="nulová",J1030,0)</f>
        <v>0</v>
      </c>
      <c r="BJ1030" s="17" t="s">
        <v>22</v>
      </c>
      <c r="BK1030" s="212">
        <f>ROUND(I1030*H1030,2)</f>
        <v>0</v>
      </c>
      <c r="BL1030" s="17" t="s">
        <v>260</v>
      </c>
      <c r="BM1030" s="17" t="s">
        <v>1667</v>
      </c>
    </row>
    <row r="1031" spans="2:65" s="1" customFormat="1" ht="22.5" customHeight="1">
      <c r="B1031" s="38"/>
      <c r="C1031" s="201" t="s">
        <v>1668</v>
      </c>
      <c r="D1031" s="201" t="s">
        <v>153</v>
      </c>
      <c r="E1031" s="202" t="s">
        <v>1669</v>
      </c>
      <c r="F1031" s="203" t="s">
        <v>1670</v>
      </c>
      <c r="G1031" s="204" t="s">
        <v>345</v>
      </c>
      <c r="H1031" s="205">
        <v>33</v>
      </c>
      <c r="I1031" s="206"/>
      <c r="J1031" s="207">
        <f>ROUND(I1031*H1031,2)</f>
        <v>0</v>
      </c>
      <c r="K1031" s="203" t="s">
        <v>157</v>
      </c>
      <c r="L1031" s="43"/>
      <c r="M1031" s="208" t="s">
        <v>20</v>
      </c>
      <c r="N1031" s="209" t="s">
        <v>49</v>
      </c>
      <c r="O1031" s="79"/>
      <c r="P1031" s="210">
        <f>O1031*H1031</f>
        <v>0</v>
      </c>
      <c r="Q1031" s="210">
        <v>0</v>
      </c>
      <c r="R1031" s="210">
        <f>Q1031*H1031</f>
        <v>0</v>
      </c>
      <c r="S1031" s="210">
        <v>0</v>
      </c>
      <c r="T1031" s="211">
        <f>S1031*H1031</f>
        <v>0</v>
      </c>
      <c r="AR1031" s="17" t="s">
        <v>260</v>
      </c>
      <c r="AT1031" s="17" t="s">
        <v>153</v>
      </c>
      <c r="AU1031" s="17" t="s">
        <v>87</v>
      </c>
      <c r="AY1031" s="17" t="s">
        <v>151</v>
      </c>
      <c r="BE1031" s="212">
        <f>IF(N1031="základní",J1031,0)</f>
        <v>0</v>
      </c>
      <c r="BF1031" s="212">
        <f>IF(N1031="snížená",J1031,0)</f>
        <v>0</v>
      </c>
      <c r="BG1031" s="212">
        <f>IF(N1031="zákl. přenesená",J1031,0)</f>
        <v>0</v>
      </c>
      <c r="BH1031" s="212">
        <f>IF(N1031="sníž. přenesená",J1031,0)</f>
        <v>0</v>
      </c>
      <c r="BI1031" s="212">
        <f>IF(N1031="nulová",J1031,0)</f>
        <v>0</v>
      </c>
      <c r="BJ1031" s="17" t="s">
        <v>22</v>
      </c>
      <c r="BK1031" s="212">
        <f>ROUND(I1031*H1031,2)</f>
        <v>0</v>
      </c>
      <c r="BL1031" s="17" t="s">
        <v>260</v>
      </c>
      <c r="BM1031" s="17" t="s">
        <v>1671</v>
      </c>
    </row>
    <row r="1032" spans="2:65" s="1" customFormat="1" ht="22.5" customHeight="1">
      <c r="B1032" s="38"/>
      <c r="C1032" s="257" t="s">
        <v>1672</v>
      </c>
      <c r="D1032" s="257" t="s">
        <v>235</v>
      </c>
      <c r="E1032" s="258" t="s">
        <v>1673</v>
      </c>
      <c r="F1032" s="259" t="s">
        <v>1674</v>
      </c>
      <c r="G1032" s="260" t="s">
        <v>345</v>
      </c>
      <c r="H1032" s="261">
        <v>33</v>
      </c>
      <c r="I1032" s="262"/>
      <c r="J1032" s="263">
        <f>ROUND(I1032*H1032,2)</f>
        <v>0</v>
      </c>
      <c r="K1032" s="259" t="s">
        <v>20</v>
      </c>
      <c r="L1032" s="264"/>
      <c r="M1032" s="265" t="s">
        <v>20</v>
      </c>
      <c r="N1032" s="266" t="s">
        <v>49</v>
      </c>
      <c r="O1032" s="79"/>
      <c r="P1032" s="210">
        <f>O1032*H1032</f>
        <v>0</v>
      </c>
      <c r="Q1032" s="210">
        <v>0.0008</v>
      </c>
      <c r="R1032" s="210">
        <f>Q1032*H1032</f>
        <v>0.0264</v>
      </c>
      <c r="S1032" s="210">
        <v>0</v>
      </c>
      <c r="T1032" s="211">
        <f>S1032*H1032</f>
        <v>0</v>
      </c>
      <c r="AR1032" s="17" t="s">
        <v>379</v>
      </c>
      <c r="AT1032" s="17" t="s">
        <v>235</v>
      </c>
      <c r="AU1032" s="17" t="s">
        <v>87</v>
      </c>
      <c r="AY1032" s="17" t="s">
        <v>151</v>
      </c>
      <c r="BE1032" s="212">
        <f>IF(N1032="základní",J1032,0)</f>
        <v>0</v>
      </c>
      <c r="BF1032" s="212">
        <f>IF(N1032="snížená",J1032,0)</f>
        <v>0</v>
      </c>
      <c r="BG1032" s="212">
        <f>IF(N1032="zákl. přenesená",J1032,0)</f>
        <v>0</v>
      </c>
      <c r="BH1032" s="212">
        <f>IF(N1032="sníž. přenesená",J1032,0)</f>
        <v>0</v>
      </c>
      <c r="BI1032" s="212">
        <f>IF(N1032="nulová",J1032,0)</f>
        <v>0</v>
      </c>
      <c r="BJ1032" s="17" t="s">
        <v>22</v>
      </c>
      <c r="BK1032" s="212">
        <f>ROUND(I1032*H1032,2)</f>
        <v>0</v>
      </c>
      <c r="BL1032" s="17" t="s">
        <v>260</v>
      </c>
      <c r="BM1032" s="17" t="s">
        <v>1675</v>
      </c>
    </row>
    <row r="1033" spans="2:65" s="1" customFormat="1" ht="16.5" customHeight="1">
      <c r="B1033" s="38"/>
      <c r="C1033" s="201" t="s">
        <v>1676</v>
      </c>
      <c r="D1033" s="201" t="s">
        <v>153</v>
      </c>
      <c r="E1033" s="202" t="s">
        <v>1677</v>
      </c>
      <c r="F1033" s="203" t="s">
        <v>1678</v>
      </c>
      <c r="G1033" s="204" t="s">
        <v>1324</v>
      </c>
      <c r="H1033" s="205">
        <v>3</v>
      </c>
      <c r="I1033" s="206"/>
      <c r="J1033" s="207">
        <f>ROUND(I1033*H1033,2)</f>
        <v>0</v>
      </c>
      <c r="K1033" s="203" t="s">
        <v>20</v>
      </c>
      <c r="L1033" s="43"/>
      <c r="M1033" s="208" t="s">
        <v>20</v>
      </c>
      <c r="N1033" s="209" t="s">
        <v>49</v>
      </c>
      <c r="O1033" s="79"/>
      <c r="P1033" s="210">
        <f>O1033*H1033</f>
        <v>0</v>
      </c>
      <c r="Q1033" s="210">
        <v>0</v>
      </c>
      <c r="R1033" s="210">
        <f>Q1033*H1033</f>
        <v>0</v>
      </c>
      <c r="S1033" s="210">
        <v>0</v>
      </c>
      <c r="T1033" s="211">
        <f>S1033*H1033</f>
        <v>0</v>
      </c>
      <c r="AR1033" s="17" t="s">
        <v>260</v>
      </c>
      <c r="AT1033" s="17" t="s">
        <v>153</v>
      </c>
      <c r="AU1033" s="17" t="s">
        <v>87</v>
      </c>
      <c r="AY1033" s="17" t="s">
        <v>151</v>
      </c>
      <c r="BE1033" s="212">
        <f>IF(N1033="základní",J1033,0)</f>
        <v>0</v>
      </c>
      <c r="BF1033" s="212">
        <f>IF(N1033="snížená",J1033,0)</f>
        <v>0</v>
      </c>
      <c r="BG1033" s="212">
        <f>IF(N1033="zákl. přenesená",J1033,0)</f>
        <v>0</v>
      </c>
      <c r="BH1033" s="212">
        <f>IF(N1033="sníž. přenesená",J1033,0)</f>
        <v>0</v>
      </c>
      <c r="BI1033" s="212">
        <f>IF(N1033="nulová",J1033,0)</f>
        <v>0</v>
      </c>
      <c r="BJ1033" s="17" t="s">
        <v>22</v>
      </c>
      <c r="BK1033" s="212">
        <f>ROUND(I1033*H1033,2)</f>
        <v>0</v>
      </c>
      <c r="BL1033" s="17" t="s">
        <v>260</v>
      </c>
      <c r="BM1033" s="17" t="s">
        <v>1679</v>
      </c>
    </row>
    <row r="1034" spans="2:65" s="1" customFormat="1" ht="16.5" customHeight="1">
      <c r="B1034" s="38"/>
      <c r="C1034" s="257" t="s">
        <v>1680</v>
      </c>
      <c r="D1034" s="257" t="s">
        <v>235</v>
      </c>
      <c r="E1034" s="258" t="s">
        <v>1681</v>
      </c>
      <c r="F1034" s="259" t="s">
        <v>1682</v>
      </c>
      <c r="G1034" s="260" t="s">
        <v>345</v>
      </c>
      <c r="H1034" s="261">
        <v>3</v>
      </c>
      <c r="I1034" s="262"/>
      <c r="J1034" s="263">
        <f>ROUND(I1034*H1034,2)</f>
        <v>0</v>
      </c>
      <c r="K1034" s="259" t="s">
        <v>157</v>
      </c>
      <c r="L1034" s="264"/>
      <c r="M1034" s="265" t="s">
        <v>20</v>
      </c>
      <c r="N1034" s="266" t="s">
        <v>49</v>
      </c>
      <c r="O1034" s="79"/>
      <c r="P1034" s="210">
        <f>O1034*H1034</f>
        <v>0</v>
      </c>
      <c r="Q1034" s="210">
        <v>0.0005</v>
      </c>
      <c r="R1034" s="210">
        <f>Q1034*H1034</f>
        <v>0.0015</v>
      </c>
      <c r="S1034" s="210">
        <v>0</v>
      </c>
      <c r="T1034" s="211">
        <f>S1034*H1034</f>
        <v>0</v>
      </c>
      <c r="AR1034" s="17" t="s">
        <v>379</v>
      </c>
      <c r="AT1034" s="17" t="s">
        <v>235</v>
      </c>
      <c r="AU1034" s="17" t="s">
        <v>87</v>
      </c>
      <c r="AY1034" s="17" t="s">
        <v>151</v>
      </c>
      <c r="BE1034" s="212">
        <f>IF(N1034="základní",J1034,0)</f>
        <v>0</v>
      </c>
      <c r="BF1034" s="212">
        <f>IF(N1034="snížená",J1034,0)</f>
        <v>0</v>
      </c>
      <c r="BG1034" s="212">
        <f>IF(N1034="zákl. přenesená",J1034,0)</f>
        <v>0</v>
      </c>
      <c r="BH1034" s="212">
        <f>IF(N1034="sníž. přenesená",J1034,0)</f>
        <v>0</v>
      </c>
      <c r="BI1034" s="212">
        <f>IF(N1034="nulová",J1034,0)</f>
        <v>0</v>
      </c>
      <c r="BJ1034" s="17" t="s">
        <v>22</v>
      </c>
      <c r="BK1034" s="212">
        <f>ROUND(I1034*H1034,2)</f>
        <v>0</v>
      </c>
      <c r="BL1034" s="17" t="s">
        <v>260</v>
      </c>
      <c r="BM1034" s="17" t="s">
        <v>1683</v>
      </c>
    </row>
    <row r="1035" spans="2:65" s="1" customFormat="1" ht="16.5" customHeight="1">
      <c r="B1035" s="38"/>
      <c r="C1035" s="257" t="s">
        <v>1684</v>
      </c>
      <c r="D1035" s="257" t="s">
        <v>235</v>
      </c>
      <c r="E1035" s="258" t="s">
        <v>1685</v>
      </c>
      <c r="F1035" s="259" t="s">
        <v>1686</v>
      </c>
      <c r="G1035" s="260" t="s">
        <v>910</v>
      </c>
      <c r="H1035" s="270"/>
      <c r="I1035" s="262"/>
      <c r="J1035" s="263">
        <f>ROUND(I1035*H1035,2)</f>
        <v>0</v>
      </c>
      <c r="K1035" s="259" t="s">
        <v>20</v>
      </c>
      <c r="L1035" s="264"/>
      <c r="M1035" s="265" t="s">
        <v>20</v>
      </c>
      <c r="N1035" s="266" t="s">
        <v>49</v>
      </c>
      <c r="O1035" s="79"/>
      <c r="P1035" s="210">
        <f>O1035*H1035</f>
        <v>0</v>
      </c>
      <c r="Q1035" s="210">
        <v>0</v>
      </c>
      <c r="R1035" s="210">
        <f>Q1035*H1035</f>
        <v>0</v>
      </c>
      <c r="S1035" s="210">
        <v>0</v>
      </c>
      <c r="T1035" s="211">
        <f>S1035*H1035</f>
        <v>0</v>
      </c>
      <c r="AR1035" s="17" t="s">
        <v>379</v>
      </c>
      <c r="AT1035" s="17" t="s">
        <v>235</v>
      </c>
      <c r="AU1035" s="17" t="s">
        <v>87</v>
      </c>
      <c r="AY1035" s="17" t="s">
        <v>151</v>
      </c>
      <c r="BE1035" s="212">
        <f>IF(N1035="základní",J1035,0)</f>
        <v>0</v>
      </c>
      <c r="BF1035" s="212">
        <f>IF(N1035="snížená",J1035,0)</f>
        <v>0</v>
      </c>
      <c r="BG1035" s="212">
        <f>IF(N1035="zákl. přenesená",J1035,0)</f>
        <v>0</v>
      </c>
      <c r="BH1035" s="212">
        <f>IF(N1035="sníž. přenesená",J1035,0)</f>
        <v>0</v>
      </c>
      <c r="BI1035" s="212">
        <f>IF(N1035="nulová",J1035,0)</f>
        <v>0</v>
      </c>
      <c r="BJ1035" s="17" t="s">
        <v>22</v>
      </c>
      <c r="BK1035" s="212">
        <f>ROUND(I1035*H1035,2)</f>
        <v>0</v>
      </c>
      <c r="BL1035" s="17" t="s">
        <v>260</v>
      </c>
      <c r="BM1035" s="17" t="s">
        <v>1687</v>
      </c>
    </row>
    <row r="1036" spans="2:65" s="1" customFormat="1" ht="16.5" customHeight="1">
      <c r="B1036" s="38"/>
      <c r="C1036" s="201" t="s">
        <v>1688</v>
      </c>
      <c r="D1036" s="201" t="s">
        <v>153</v>
      </c>
      <c r="E1036" s="202" t="s">
        <v>1689</v>
      </c>
      <c r="F1036" s="203" t="s">
        <v>1690</v>
      </c>
      <c r="G1036" s="204" t="s">
        <v>910</v>
      </c>
      <c r="H1036" s="267"/>
      <c r="I1036" s="206"/>
      <c r="J1036" s="207">
        <f>ROUND(I1036*H1036,2)</f>
        <v>0</v>
      </c>
      <c r="K1036" s="203" t="s">
        <v>20</v>
      </c>
      <c r="L1036" s="43"/>
      <c r="M1036" s="208" t="s">
        <v>20</v>
      </c>
      <c r="N1036" s="209" t="s">
        <v>49</v>
      </c>
      <c r="O1036" s="79"/>
      <c r="P1036" s="210">
        <f>O1036*H1036</f>
        <v>0</v>
      </c>
      <c r="Q1036" s="210">
        <v>0</v>
      </c>
      <c r="R1036" s="210">
        <f>Q1036*H1036</f>
        <v>0</v>
      </c>
      <c r="S1036" s="210">
        <v>0</v>
      </c>
      <c r="T1036" s="211">
        <f>S1036*H1036</f>
        <v>0</v>
      </c>
      <c r="AR1036" s="17" t="s">
        <v>260</v>
      </c>
      <c r="AT1036" s="17" t="s">
        <v>153</v>
      </c>
      <c r="AU1036" s="17" t="s">
        <v>87</v>
      </c>
      <c r="AY1036" s="17" t="s">
        <v>151</v>
      </c>
      <c r="BE1036" s="212">
        <f>IF(N1036="základní",J1036,0)</f>
        <v>0</v>
      </c>
      <c r="BF1036" s="212">
        <f>IF(N1036="snížená",J1036,0)</f>
        <v>0</v>
      </c>
      <c r="BG1036" s="212">
        <f>IF(N1036="zákl. přenesená",J1036,0)</f>
        <v>0</v>
      </c>
      <c r="BH1036" s="212">
        <f>IF(N1036="sníž. přenesená",J1036,0)</f>
        <v>0</v>
      </c>
      <c r="BI1036" s="212">
        <f>IF(N1036="nulová",J1036,0)</f>
        <v>0</v>
      </c>
      <c r="BJ1036" s="17" t="s">
        <v>22</v>
      </c>
      <c r="BK1036" s="212">
        <f>ROUND(I1036*H1036,2)</f>
        <v>0</v>
      </c>
      <c r="BL1036" s="17" t="s">
        <v>260</v>
      </c>
      <c r="BM1036" s="17" t="s">
        <v>1691</v>
      </c>
    </row>
    <row r="1037" spans="2:65" s="1" customFormat="1" ht="16.5" customHeight="1">
      <c r="B1037" s="38"/>
      <c r="C1037" s="201" t="s">
        <v>1692</v>
      </c>
      <c r="D1037" s="201" t="s">
        <v>153</v>
      </c>
      <c r="E1037" s="202" t="s">
        <v>1693</v>
      </c>
      <c r="F1037" s="203" t="s">
        <v>1694</v>
      </c>
      <c r="G1037" s="204" t="s">
        <v>798</v>
      </c>
      <c r="H1037" s="205">
        <v>1</v>
      </c>
      <c r="I1037" s="206"/>
      <c r="J1037" s="207">
        <f>ROUND(I1037*H1037,2)</f>
        <v>0</v>
      </c>
      <c r="K1037" s="203" t="s">
        <v>20</v>
      </c>
      <c r="L1037" s="43"/>
      <c r="M1037" s="208" t="s">
        <v>20</v>
      </c>
      <c r="N1037" s="209" t="s">
        <v>49</v>
      </c>
      <c r="O1037" s="79"/>
      <c r="P1037" s="210">
        <f>O1037*H1037</f>
        <v>0</v>
      </c>
      <c r="Q1037" s="210">
        <v>0</v>
      </c>
      <c r="R1037" s="210">
        <f>Q1037*H1037</f>
        <v>0</v>
      </c>
      <c r="S1037" s="210">
        <v>0</v>
      </c>
      <c r="T1037" s="211">
        <f>S1037*H1037</f>
        <v>0</v>
      </c>
      <c r="AR1037" s="17" t="s">
        <v>260</v>
      </c>
      <c r="AT1037" s="17" t="s">
        <v>153</v>
      </c>
      <c r="AU1037" s="17" t="s">
        <v>87</v>
      </c>
      <c r="AY1037" s="17" t="s">
        <v>151</v>
      </c>
      <c r="BE1037" s="212">
        <f>IF(N1037="základní",J1037,0)</f>
        <v>0</v>
      </c>
      <c r="BF1037" s="212">
        <f>IF(N1037="snížená",J1037,0)</f>
        <v>0</v>
      </c>
      <c r="BG1037" s="212">
        <f>IF(N1037="zákl. přenesená",J1037,0)</f>
        <v>0</v>
      </c>
      <c r="BH1037" s="212">
        <f>IF(N1037="sníž. přenesená",J1037,0)</f>
        <v>0</v>
      </c>
      <c r="BI1037" s="212">
        <f>IF(N1037="nulová",J1037,0)</f>
        <v>0</v>
      </c>
      <c r="BJ1037" s="17" t="s">
        <v>22</v>
      </c>
      <c r="BK1037" s="212">
        <f>ROUND(I1037*H1037,2)</f>
        <v>0</v>
      </c>
      <c r="BL1037" s="17" t="s">
        <v>260</v>
      </c>
      <c r="BM1037" s="17" t="s">
        <v>1695</v>
      </c>
    </row>
    <row r="1038" spans="2:65" s="1" customFormat="1" ht="16.5" customHeight="1">
      <c r="B1038" s="38"/>
      <c r="C1038" s="201" t="s">
        <v>1696</v>
      </c>
      <c r="D1038" s="201" t="s">
        <v>153</v>
      </c>
      <c r="E1038" s="202" t="s">
        <v>1697</v>
      </c>
      <c r="F1038" s="203" t="s">
        <v>1698</v>
      </c>
      <c r="G1038" s="204" t="s">
        <v>798</v>
      </c>
      <c r="H1038" s="205">
        <v>1</v>
      </c>
      <c r="I1038" s="206"/>
      <c r="J1038" s="207">
        <f>ROUND(I1038*H1038,2)</f>
        <v>0</v>
      </c>
      <c r="K1038" s="203" t="s">
        <v>20</v>
      </c>
      <c r="L1038" s="43"/>
      <c r="M1038" s="208" t="s">
        <v>20</v>
      </c>
      <c r="N1038" s="209" t="s">
        <v>49</v>
      </c>
      <c r="O1038" s="79"/>
      <c r="P1038" s="210">
        <f>O1038*H1038</f>
        <v>0</v>
      </c>
      <c r="Q1038" s="210">
        <v>0</v>
      </c>
      <c r="R1038" s="210">
        <f>Q1038*H1038</f>
        <v>0</v>
      </c>
      <c r="S1038" s="210">
        <v>0</v>
      </c>
      <c r="T1038" s="211">
        <f>S1038*H1038</f>
        <v>0</v>
      </c>
      <c r="AR1038" s="17" t="s">
        <v>260</v>
      </c>
      <c r="AT1038" s="17" t="s">
        <v>153</v>
      </c>
      <c r="AU1038" s="17" t="s">
        <v>87</v>
      </c>
      <c r="AY1038" s="17" t="s">
        <v>151</v>
      </c>
      <c r="BE1038" s="212">
        <f>IF(N1038="základní",J1038,0)</f>
        <v>0</v>
      </c>
      <c r="BF1038" s="212">
        <f>IF(N1038="snížená",J1038,0)</f>
        <v>0</v>
      </c>
      <c r="BG1038" s="212">
        <f>IF(N1038="zákl. přenesená",J1038,0)</f>
        <v>0</v>
      </c>
      <c r="BH1038" s="212">
        <f>IF(N1038="sníž. přenesená",J1038,0)</f>
        <v>0</v>
      </c>
      <c r="BI1038" s="212">
        <f>IF(N1038="nulová",J1038,0)</f>
        <v>0</v>
      </c>
      <c r="BJ1038" s="17" t="s">
        <v>22</v>
      </c>
      <c r="BK1038" s="212">
        <f>ROUND(I1038*H1038,2)</f>
        <v>0</v>
      </c>
      <c r="BL1038" s="17" t="s">
        <v>260</v>
      </c>
      <c r="BM1038" s="17" t="s">
        <v>1699</v>
      </c>
    </row>
    <row r="1039" spans="2:65" s="1" customFormat="1" ht="16.5" customHeight="1">
      <c r="B1039" s="38"/>
      <c r="C1039" s="201" t="s">
        <v>1700</v>
      </c>
      <c r="D1039" s="201" t="s">
        <v>153</v>
      </c>
      <c r="E1039" s="202" t="s">
        <v>1701</v>
      </c>
      <c r="F1039" s="203" t="s">
        <v>1702</v>
      </c>
      <c r="G1039" s="204" t="s">
        <v>910</v>
      </c>
      <c r="H1039" s="267"/>
      <c r="I1039" s="206"/>
      <c r="J1039" s="207">
        <f>ROUND(I1039*H1039,2)</f>
        <v>0</v>
      </c>
      <c r="K1039" s="203" t="s">
        <v>20</v>
      </c>
      <c r="L1039" s="43"/>
      <c r="M1039" s="208" t="s">
        <v>20</v>
      </c>
      <c r="N1039" s="209" t="s">
        <v>49</v>
      </c>
      <c r="O1039" s="79"/>
      <c r="P1039" s="210">
        <f>O1039*H1039</f>
        <v>0</v>
      </c>
      <c r="Q1039" s="210">
        <v>0</v>
      </c>
      <c r="R1039" s="210">
        <f>Q1039*H1039</f>
        <v>0</v>
      </c>
      <c r="S1039" s="210">
        <v>0</v>
      </c>
      <c r="T1039" s="211">
        <f>S1039*H1039</f>
        <v>0</v>
      </c>
      <c r="AR1039" s="17" t="s">
        <v>260</v>
      </c>
      <c r="AT1039" s="17" t="s">
        <v>153</v>
      </c>
      <c r="AU1039" s="17" t="s">
        <v>87</v>
      </c>
      <c r="AY1039" s="17" t="s">
        <v>151</v>
      </c>
      <c r="BE1039" s="212">
        <f>IF(N1039="základní",J1039,0)</f>
        <v>0</v>
      </c>
      <c r="BF1039" s="212">
        <f>IF(N1039="snížená",J1039,0)</f>
        <v>0</v>
      </c>
      <c r="BG1039" s="212">
        <f>IF(N1039="zákl. přenesená",J1039,0)</f>
        <v>0</v>
      </c>
      <c r="BH1039" s="212">
        <f>IF(N1039="sníž. přenesená",J1039,0)</f>
        <v>0</v>
      </c>
      <c r="BI1039" s="212">
        <f>IF(N1039="nulová",J1039,0)</f>
        <v>0</v>
      </c>
      <c r="BJ1039" s="17" t="s">
        <v>22</v>
      </c>
      <c r="BK1039" s="212">
        <f>ROUND(I1039*H1039,2)</f>
        <v>0</v>
      </c>
      <c r="BL1039" s="17" t="s">
        <v>260</v>
      </c>
      <c r="BM1039" s="17" t="s">
        <v>1703</v>
      </c>
    </row>
    <row r="1040" spans="2:65" s="1" customFormat="1" ht="16.5" customHeight="1">
      <c r="B1040" s="38"/>
      <c r="C1040" s="201" t="s">
        <v>1704</v>
      </c>
      <c r="D1040" s="201" t="s">
        <v>153</v>
      </c>
      <c r="E1040" s="202" t="s">
        <v>1705</v>
      </c>
      <c r="F1040" s="203" t="s">
        <v>1706</v>
      </c>
      <c r="G1040" s="204" t="s">
        <v>910</v>
      </c>
      <c r="H1040" s="267"/>
      <c r="I1040" s="206"/>
      <c r="J1040" s="207">
        <f>ROUND(I1040*H1040,2)</f>
        <v>0</v>
      </c>
      <c r="K1040" s="203" t="s">
        <v>20</v>
      </c>
      <c r="L1040" s="43"/>
      <c r="M1040" s="208" t="s">
        <v>20</v>
      </c>
      <c r="N1040" s="209" t="s">
        <v>49</v>
      </c>
      <c r="O1040" s="79"/>
      <c r="P1040" s="210">
        <f>O1040*H1040</f>
        <v>0</v>
      </c>
      <c r="Q1040" s="210">
        <v>0</v>
      </c>
      <c r="R1040" s="210">
        <f>Q1040*H1040</f>
        <v>0</v>
      </c>
      <c r="S1040" s="210">
        <v>0</v>
      </c>
      <c r="T1040" s="211">
        <f>S1040*H1040</f>
        <v>0</v>
      </c>
      <c r="AR1040" s="17" t="s">
        <v>260</v>
      </c>
      <c r="AT1040" s="17" t="s">
        <v>153</v>
      </c>
      <c r="AU1040" s="17" t="s">
        <v>87</v>
      </c>
      <c r="AY1040" s="17" t="s">
        <v>151</v>
      </c>
      <c r="BE1040" s="212">
        <f>IF(N1040="základní",J1040,0)</f>
        <v>0</v>
      </c>
      <c r="BF1040" s="212">
        <f>IF(N1040="snížená",J1040,0)</f>
        <v>0</v>
      </c>
      <c r="BG1040" s="212">
        <f>IF(N1040="zákl. přenesená",J1040,0)</f>
        <v>0</v>
      </c>
      <c r="BH1040" s="212">
        <f>IF(N1040="sníž. přenesená",J1040,0)</f>
        <v>0</v>
      </c>
      <c r="BI1040" s="212">
        <f>IF(N1040="nulová",J1040,0)</f>
        <v>0</v>
      </c>
      <c r="BJ1040" s="17" t="s">
        <v>22</v>
      </c>
      <c r="BK1040" s="212">
        <f>ROUND(I1040*H1040,2)</f>
        <v>0</v>
      </c>
      <c r="BL1040" s="17" t="s">
        <v>260</v>
      </c>
      <c r="BM1040" s="17" t="s">
        <v>1707</v>
      </c>
    </row>
    <row r="1041" spans="2:65" s="1" customFormat="1" ht="16.5" customHeight="1">
      <c r="B1041" s="38"/>
      <c r="C1041" s="201" t="s">
        <v>1708</v>
      </c>
      <c r="D1041" s="201" t="s">
        <v>153</v>
      </c>
      <c r="E1041" s="202" t="s">
        <v>1709</v>
      </c>
      <c r="F1041" s="203" t="s">
        <v>1710</v>
      </c>
      <c r="G1041" s="204" t="s">
        <v>910</v>
      </c>
      <c r="H1041" s="267"/>
      <c r="I1041" s="206"/>
      <c r="J1041" s="207">
        <f>ROUND(I1041*H1041,2)</f>
        <v>0</v>
      </c>
      <c r="K1041" s="203" t="s">
        <v>20</v>
      </c>
      <c r="L1041" s="43"/>
      <c r="M1041" s="208" t="s">
        <v>20</v>
      </c>
      <c r="N1041" s="209" t="s">
        <v>49</v>
      </c>
      <c r="O1041" s="79"/>
      <c r="P1041" s="210">
        <f>O1041*H1041</f>
        <v>0</v>
      </c>
      <c r="Q1041" s="210">
        <v>0</v>
      </c>
      <c r="R1041" s="210">
        <f>Q1041*H1041</f>
        <v>0</v>
      </c>
      <c r="S1041" s="210">
        <v>0</v>
      </c>
      <c r="T1041" s="211">
        <f>S1041*H1041</f>
        <v>0</v>
      </c>
      <c r="AR1041" s="17" t="s">
        <v>260</v>
      </c>
      <c r="AT1041" s="17" t="s">
        <v>153</v>
      </c>
      <c r="AU1041" s="17" t="s">
        <v>87</v>
      </c>
      <c r="AY1041" s="17" t="s">
        <v>151</v>
      </c>
      <c r="BE1041" s="212">
        <f>IF(N1041="základní",J1041,0)</f>
        <v>0</v>
      </c>
      <c r="BF1041" s="212">
        <f>IF(N1041="snížená",J1041,0)</f>
        <v>0</v>
      </c>
      <c r="BG1041" s="212">
        <f>IF(N1041="zákl. přenesená",J1041,0)</f>
        <v>0</v>
      </c>
      <c r="BH1041" s="212">
        <f>IF(N1041="sníž. přenesená",J1041,0)</f>
        <v>0</v>
      </c>
      <c r="BI1041" s="212">
        <f>IF(N1041="nulová",J1041,0)</f>
        <v>0</v>
      </c>
      <c r="BJ1041" s="17" t="s">
        <v>22</v>
      </c>
      <c r="BK1041" s="212">
        <f>ROUND(I1041*H1041,2)</f>
        <v>0</v>
      </c>
      <c r="BL1041" s="17" t="s">
        <v>260</v>
      </c>
      <c r="BM1041" s="17" t="s">
        <v>1711</v>
      </c>
    </row>
    <row r="1042" spans="2:65" s="1" customFormat="1" ht="16.5" customHeight="1">
      <c r="B1042" s="38"/>
      <c r="C1042" s="201" t="s">
        <v>1712</v>
      </c>
      <c r="D1042" s="201" t="s">
        <v>153</v>
      </c>
      <c r="E1042" s="202" t="s">
        <v>1713</v>
      </c>
      <c r="F1042" s="203" t="s">
        <v>1714</v>
      </c>
      <c r="G1042" s="204" t="s">
        <v>910</v>
      </c>
      <c r="H1042" s="267"/>
      <c r="I1042" s="206"/>
      <c r="J1042" s="207">
        <f>ROUND(I1042*H1042,2)</f>
        <v>0</v>
      </c>
      <c r="K1042" s="203" t="s">
        <v>20</v>
      </c>
      <c r="L1042" s="43"/>
      <c r="M1042" s="208" t="s">
        <v>20</v>
      </c>
      <c r="N1042" s="209" t="s">
        <v>49</v>
      </c>
      <c r="O1042" s="79"/>
      <c r="P1042" s="210">
        <f>O1042*H1042</f>
        <v>0</v>
      </c>
      <c r="Q1042" s="210">
        <v>0</v>
      </c>
      <c r="R1042" s="210">
        <f>Q1042*H1042</f>
        <v>0</v>
      </c>
      <c r="S1042" s="210">
        <v>0</v>
      </c>
      <c r="T1042" s="211">
        <f>S1042*H1042</f>
        <v>0</v>
      </c>
      <c r="AR1042" s="17" t="s">
        <v>260</v>
      </c>
      <c r="AT1042" s="17" t="s">
        <v>153</v>
      </c>
      <c r="AU1042" s="17" t="s">
        <v>87</v>
      </c>
      <c r="AY1042" s="17" t="s">
        <v>151</v>
      </c>
      <c r="BE1042" s="212">
        <f>IF(N1042="základní",J1042,0)</f>
        <v>0</v>
      </c>
      <c r="BF1042" s="212">
        <f>IF(N1042="snížená",J1042,0)</f>
        <v>0</v>
      </c>
      <c r="BG1042" s="212">
        <f>IF(N1042="zákl. přenesená",J1042,0)</f>
        <v>0</v>
      </c>
      <c r="BH1042" s="212">
        <f>IF(N1042="sníž. přenesená",J1042,0)</f>
        <v>0</v>
      </c>
      <c r="BI1042" s="212">
        <f>IF(N1042="nulová",J1042,0)</f>
        <v>0</v>
      </c>
      <c r="BJ1042" s="17" t="s">
        <v>22</v>
      </c>
      <c r="BK1042" s="212">
        <f>ROUND(I1042*H1042,2)</f>
        <v>0</v>
      </c>
      <c r="BL1042" s="17" t="s">
        <v>260</v>
      </c>
      <c r="BM1042" s="17" t="s">
        <v>1715</v>
      </c>
    </row>
    <row r="1043" spans="2:65" s="1" customFormat="1" ht="16.5" customHeight="1">
      <c r="B1043" s="38"/>
      <c r="C1043" s="201" t="s">
        <v>1716</v>
      </c>
      <c r="D1043" s="201" t="s">
        <v>153</v>
      </c>
      <c r="E1043" s="202" t="s">
        <v>1717</v>
      </c>
      <c r="F1043" s="203" t="s">
        <v>1718</v>
      </c>
      <c r="G1043" s="204" t="s">
        <v>798</v>
      </c>
      <c r="H1043" s="205">
        <v>1</v>
      </c>
      <c r="I1043" s="206"/>
      <c r="J1043" s="207">
        <f>ROUND(I1043*H1043,2)</f>
        <v>0</v>
      </c>
      <c r="K1043" s="203" t="s">
        <v>20</v>
      </c>
      <c r="L1043" s="43"/>
      <c r="M1043" s="208" t="s">
        <v>20</v>
      </c>
      <c r="N1043" s="209" t="s">
        <v>49</v>
      </c>
      <c r="O1043" s="79"/>
      <c r="P1043" s="210">
        <f>O1043*H1043</f>
        <v>0</v>
      </c>
      <c r="Q1043" s="210">
        <v>0</v>
      </c>
      <c r="R1043" s="210">
        <f>Q1043*H1043</f>
        <v>0</v>
      </c>
      <c r="S1043" s="210">
        <v>0</v>
      </c>
      <c r="T1043" s="211">
        <f>S1043*H1043</f>
        <v>0</v>
      </c>
      <c r="AR1043" s="17" t="s">
        <v>260</v>
      </c>
      <c r="AT1043" s="17" t="s">
        <v>153</v>
      </c>
      <c r="AU1043" s="17" t="s">
        <v>87</v>
      </c>
      <c r="AY1043" s="17" t="s">
        <v>151</v>
      </c>
      <c r="BE1043" s="212">
        <f>IF(N1043="základní",J1043,0)</f>
        <v>0</v>
      </c>
      <c r="BF1043" s="212">
        <f>IF(N1043="snížená",J1043,0)</f>
        <v>0</v>
      </c>
      <c r="BG1043" s="212">
        <f>IF(N1043="zákl. přenesená",J1043,0)</f>
        <v>0</v>
      </c>
      <c r="BH1043" s="212">
        <f>IF(N1043="sníž. přenesená",J1043,0)</f>
        <v>0</v>
      </c>
      <c r="BI1043" s="212">
        <f>IF(N1043="nulová",J1043,0)</f>
        <v>0</v>
      </c>
      <c r="BJ1043" s="17" t="s">
        <v>22</v>
      </c>
      <c r="BK1043" s="212">
        <f>ROUND(I1043*H1043,2)</f>
        <v>0</v>
      </c>
      <c r="BL1043" s="17" t="s">
        <v>260</v>
      </c>
      <c r="BM1043" s="17" t="s">
        <v>1719</v>
      </c>
    </row>
    <row r="1044" spans="2:63" s="10" customFormat="1" ht="22.8" customHeight="1">
      <c r="B1044" s="185"/>
      <c r="C1044" s="186"/>
      <c r="D1044" s="187" t="s">
        <v>77</v>
      </c>
      <c r="E1044" s="199" t="s">
        <v>1720</v>
      </c>
      <c r="F1044" s="199" t="s">
        <v>1721</v>
      </c>
      <c r="G1044" s="186"/>
      <c r="H1044" s="186"/>
      <c r="I1044" s="189"/>
      <c r="J1044" s="200">
        <f>BK1044</f>
        <v>0</v>
      </c>
      <c r="K1044" s="186"/>
      <c r="L1044" s="191"/>
      <c r="M1044" s="192"/>
      <c r="N1044" s="193"/>
      <c r="O1044" s="193"/>
      <c r="P1044" s="194">
        <f>SUM(P1045:P1048)</f>
        <v>0</v>
      </c>
      <c r="Q1044" s="193"/>
      <c r="R1044" s="194">
        <f>SUM(R1045:R1048)</f>
        <v>0</v>
      </c>
      <c r="S1044" s="193"/>
      <c r="T1044" s="195">
        <f>SUM(T1045:T1048)</f>
        <v>0</v>
      </c>
      <c r="AR1044" s="196" t="s">
        <v>87</v>
      </c>
      <c r="AT1044" s="197" t="s">
        <v>77</v>
      </c>
      <c r="AU1044" s="197" t="s">
        <v>22</v>
      </c>
      <c r="AY1044" s="196" t="s">
        <v>151</v>
      </c>
      <c r="BK1044" s="198">
        <f>SUM(BK1045:BK1048)</f>
        <v>0</v>
      </c>
    </row>
    <row r="1045" spans="2:65" s="1" customFormat="1" ht="16.5" customHeight="1">
      <c r="B1045" s="38"/>
      <c r="C1045" s="201" t="s">
        <v>1722</v>
      </c>
      <c r="D1045" s="201" t="s">
        <v>153</v>
      </c>
      <c r="E1045" s="202" t="s">
        <v>1723</v>
      </c>
      <c r="F1045" s="203" t="s">
        <v>1724</v>
      </c>
      <c r="G1045" s="204" t="s">
        <v>798</v>
      </c>
      <c r="H1045" s="205">
        <v>1</v>
      </c>
      <c r="I1045" s="206"/>
      <c r="J1045" s="207">
        <f>ROUND(I1045*H1045,2)</f>
        <v>0</v>
      </c>
      <c r="K1045" s="203" t="s">
        <v>20</v>
      </c>
      <c r="L1045" s="43"/>
      <c r="M1045" s="208" t="s">
        <v>20</v>
      </c>
      <c r="N1045" s="209" t="s">
        <v>49</v>
      </c>
      <c r="O1045" s="79"/>
      <c r="P1045" s="210">
        <f>O1045*H1045</f>
        <v>0</v>
      </c>
      <c r="Q1045" s="210">
        <v>0</v>
      </c>
      <c r="R1045" s="210">
        <f>Q1045*H1045</f>
        <v>0</v>
      </c>
      <c r="S1045" s="210">
        <v>0</v>
      </c>
      <c r="T1045" s="211">
        <f>S1045*H1045</f>
        <v>0</v>
      </c>
      <c r="AR1045" s="17" t="s">
        <v>260</v>
      </c>
      <c r="AT1045" s="17" t="s">
        <v>153</v>
      </c>
      <c r="AU1045" s="17" t="s">
        <v>87</v>
      </c>
      <c r="AY1045" s="17" t="s">
        <v>151</v>
      </c>
      <c r="BE1045" s="212">
        <f>IF(N1045="základní",J1045,0)</f>
        <v>0</v>
      </c>
      <c r="BF1045" s="212">
        <f>IF(N1045="snížená",J1045,0)</f>
        <v>0</v>
      </c>
      <c r="BG1045" s="212">
        <f>IF(N1045="zákl. přenesená",J1045,0)</f>
        <v>0</v>
      </c>
      <c r="BH1045" s="212">
        <f>IF(N1045="sníž. přenesená",J1045,0)</f>
        <v>0</v>
      </c>
      <c r="BI1045" s="212">
        <f>IF(N1045="nulová",J1045,0)</f>
        <v>0</v>
      </c>
      <c r="BJ1045" s="17" t="s">
        <v>22</v>
      </c>
      <c r="BK1045" s="212">
        <f>ROUND(I1045*H1045,2)</f>
        <v>0</v>
      </c>
      <c r="BL1045" s="17" t="s">
        <v>260</v>
      </c>
      <c r="BM1045" s="17" t="s">
        <v>1725</v>
      </c>
    </row>
    <row r="1046" spans="2:47" s="1" customFormat="1" ht="12">
      <c r="B1046" s="38"/>
      <c r="C1046" s="39"/>
      <c r="D1046" s="215" t="s">
        <v>1008</v>
      </c>
      <c r="E1046" s="39"/>
      <c r="F1046" s="268" t="s">
        <v>1726</v>
      </c>
      <c r="G1046" s="39"/>
      <c r="H1046" s="39"/>
      <c r="I1046" s="128"/>
      <c r="J1046" s="39"/>
      <c r="K1046" s="39"/>
      <c r="L1046" s="43"/>
      <c r="M1046" s="269"/>
      <c r="N1046" s="79"/>
      <c r="O1046" s="79"/>
      <c r="P1046" s="79"/>
      <c r="Q1046" s="79"/>
      <c r="R1046" s="79"/>
      <c r="S1046" s="79"/>
      <c r="T1046" s="80"/>
      <c r="AT1046" s="17" t="s">
        <v>1008</v>
      </c>
      <c r="AU1046" s="17" t="s">
        <v>87</v>
      </c>
    </row>
    <row r="1047" spans="2:65" s="1" customFormat="1" ht="22.5" customHeight="1">
      <c r="B1047" s="38"/>
      <c r="C1047" s="201" t="s">
        <v>1727</v>
      </c>
      <c r="D1047" s="201" t="s">
        <v>153</v>
      </c>
      <c r="E1047" s="202" t="s">
        <v>1728</v>
      </c>
      <c r="F1047" s="203" t="s">
        <v>1729</v>
      </c>
      <c r="G1047" s="204" t="s">
        <v>1730</v>
      </c>
      <c r="H1047" s="205">
        <v>1</v>
      </c>
      <c r="I1047" s="206"/>
      <c r="J1047" s="207">
        <f>ROUND(I1047*H1047,2)</f>
        <v>0</v>
      </c>
      <c r="K1047" s="203" t="s">
        <v>20</v>
      </c>
      <c r="L1047" s="43"/>
      <c r="M1047" s="208" t="s">
        <v>20</v>
      </c>
      <c r="N1047" s="209" t="s">
        <v>49</v>
      </c>
      <c r="O1047" s="79"/>
      <c r="P1047" s="210">
        <f>O1047*H1047</f>
        <v>0</v>
      </c>
      <c r="Q1047" s="210">
        <v>0</v>
      </c>
      <c r="R1047" s="210">
        <f>Q1047*H1047</f>
        <v>0</v>
      </c>
      <c r="S1047" s="210">
        <v>0</v>
      </c>
      <c r="T1047" s="211">
        <f>S1047*H1047</f>
        <v>0</v>
      </c>
      <c r="AR1047" s="17" t="s">
        <v>260</v>
      </c>
      <c r="AT1047" s="17" t="s">
        <v>153</v>
      </c>
      <c r="AU1047" s="17" t="s">
        <v>87</v>
      </c>
      <c r="AY1047" s="17" t="s">
        <v>151</v>
      </c>
      <c r="BE1047" s="212">
        <f>IF(N1047="základní",J1047,0)</f>
        <v>0</v>
      </c>
      <c r="BF1047" s="212">
        <f>IF(N1047="snížená",J1047,0)</f>
        <v>0</v>
      </c>
      <c r="BG1047" s="212">
        <f>IF(N1047="zákl. přenesená",J1047,0)</f>
        <v>0</v>
      </c>
      <c r="BH1047" s="212">
        <f>IF(N1047="sníž. přenesená",J1047,0)</f>
        <v>0</v>
      </c>
      <c r="BI1047" s="212">
        <f>IF(N1047="nulová",J1047,0)</f>
        <v>0</v>
      </c>
      <c r="BJ1047" s="17" t="s">
        <v>22</v>
      </c>
      <c r="BK1047" s="212">
        <f>ROUND(I1047*H1047,2)</f>
        <v>0</v>
      </c>
      <c r="BL1047" s="17" t="s">
        <v>260</v>
      </c>
      <c r="BM1047" s="17" t="s">
        <v>1731</v>
      </c>
    </row>
    <row r="1048" spans="2:47" s="1" customFormat="1" ht="12">
      <c r="B1048" s="38"/>
      <c r="C1048" s="39"/>
      <c r="D1048" s="215" t="s">
        <v>1008</v>
      </c>
      <c r="E1048" s="39"/>
      <c r="F1048" s="268" t="s">
        <v>1732</v>
      </c>
      <c r="G1048" s="39"/>
      <c r="H1048" s="39"/>
      <c r="I1048" s="128"/>
      <c r="J1048" s="39"/>
      <c r="K1048" s="39"/>
      <c r="L1048" s="43"/>
      <c r="M1048" s="269"/>
      <c r="N1048" s="79"/>
      <c r="O1048" s="79"/>
      <c r="P1048" s="79"/>
      <c r="Q1048" s="79"/>
      <c r="R1048" s="79"/>
      <c r="S1048" s="79"/>
      <c r="T1048" s="80"/>
      <c r="AT1048" s="17" t="s">
        <v>1008</v>
      </c>
      <c r="AU1048" s="17" t="s">
        <v>87</v>
      </c>
    </row>
    <row r="1049" spans="2:63" s="10" customFormat="1" ht="22.8" customHeight="1">
      <c r="B1049" s="185"/>
      <c r="C1049" s="186"/>
      <c r="D1049" s="187" t="s">
        <v>77</v>
      </c>
      <c r="E1049" s="199" t="s">
        <v>1733</v>
      </c>
      <c r="F1049" s="199" t="s">
        <v>1734</v>
      </c>
      <c r="G1049" s="186"/>
      <c r="H1049" s="186"/>
      <c r="I1049" s="189"/>
      <c r="J1049" s="200">
        <f>BK1049</f>
        <v>0</v>
      </c>
      <c r="K1049" s="186"/>
      <c r="L1049" s="191"/>
      <c r="M1049" s="192"/>
      <c r="N1049" s="193"/>
      <c r="O1049" s="193"/>
      <c r="P1049" s="194">
        <f>SUM(P1050:P1064)</f>
        <v>0</v>
      </c>
      <c r="Q1049" s="193"/>
      <c r="R1049" s="194">
        <f>SUM(R1050:R1064)</f>
        <v>0</v>
      </c>
      <c r="S1049" s="193"/>
      <c r="T1049" s="195">
        <f>SUM(T1050:T1064)</f>
        <v>3.423224</v>
      </c>
      <c r="AR1049" s="196" t="s">
        <v>87</v>
      </c>
      <c r="AT1049" s="197" t="s">
        <v>77</v>
      </c>
      <c r="AU1049" s="197" t="s">
        <v>22</v>
      </c>
      <c r="AY1049" s="196" t="s">
        <v>151</v>
      </c>
      <c r="BK1049" s="198">
        <f>SUM(BK1050:BK1064)</f>
        <v>0</v>
      </c>
    </row>
    <row r="1050" spans="2:65" s="1" customFormat="1" ht="16.5" customHeight="1">
      <c r="B1050" s="38"/>
      <c r="C1050" s="201" t="s">
        <v>1735</v>
      </c>
      <c r="D1050" s="201" t="s">
        <v>153</v>
      </c>
      <c r="E1050" s="202" t="s">
        <v>1736</v>
      </c>
      <c r="F1050" s="203" t="s">
        <v>1737</v>
      </c>
      <c r="G1050" s="204" t="s">
        <v>156</v>
      </c>
      <c r="H1050" s="205">
        <v>244.516</v>
      </c>
      <c r="I1050" s="206"/>
      <c r="J1050" s="207">
        <f>ROUND(I1050*H1050,2)</f>
        <v>0</v>
      </c>
      <c r="K1050" s="203" t="s">
        <v>157</v>
      </c>
      <c r="L1050" s="43"/>
      <c r="M1050" s="208" t="s">
        <v>20</v>
      </c>
      <c r="N1050" s="209" t="s">
        <v>49</v>
      </c>
      <c r="O1050" s="79"/>
      <c r="P1050" s="210">
        <f>O1050*H1050</f>
        <v>0</v>
      </c>
      <c r="Q1050" s="210">
        <v>0</v>
      </c>
      <c r="R1050" s="210">
        <f>Q1050*H1050</f>
        <v>0</v>
      </c>
      <c r="S1050" s="210">
        <v>0.014</v>
      </c>
      <c r="T1050" s="211">
        <f>S1050*H1050</f>
        <v>3.423224</v>
      </c>
      <c r="AR1050" s="17" t="s">
        <v>260</v>
      </c>
      <c r="AT1050" s="17" t="s">
        <v>153</v>
      </c>
      <c r="AU1050" s="17" t="s">
        <v>87</v>
      </c>
      <c r="AY1050" s="17" t="s">
        <v>151</v>
      </c>
      <c r="BE1050" s="212">
        <f>IF(N1050="základní",J1050,0)</f>
        <v>0</v>
      </c>
      <c r="BF1050" s="212">
        <f>IF(N1050="snížená",J1050,0)</f>
        <v>0</v>
      </c>
      <c r="BG1050" s="212">
        <f>IF(N1050="zákl. přenesená",J1050,0)</f>
        <v>0</v>
      </c>
      <c r="BH1050" s="212">
        <f>IF(N1050="sníž. přenesená",J1050,0)</f>
        <v>0</v>
      </c>
      <c r="BI1050" s="212">
        <f>IF(N1050="nulová",J1050,0)</f>
        <v>0</v>
      </c>
      <c r="BJ1050" s="17" t="s">
        <v>22</v>
      </c>
      <c r="BK1050" s="212">
        <f>ROUND(I1050*H1050,2)</f>
        <v>0</v>
      </c>
      <c r="BL1050" s="17" t="s">
        <v>260</v>
      </c>
      <c r="BM1050" s="17" t="s">
        <v>1738</v>
      </c>
    </row>
    <row r="1051" spans="2:51" s="11" customFormat="1" ht="12">
      <c r="B1051" s="213"/>
      <c r="C1051" s="214"/>
      <c r="D1051" s="215" t="s">
        <v>160</v>
      </c>
      <c r="E1051" s="216" t="s">
        <v>20</v>
      </c>
      <c r="F1051" s="217" t="s">
        <v>326</v>
      </c>
      <c r="G1051" s="214"/>
      <c r="H1051" s="216" t="s">
        <v>20</v>
      </c>
      <c r="I1051" s="218"/>
      <c r="J1051" s="214"/>
      <c r="K1051" s="214"/>
      <c r="L1051" s="219"/>
      <c r="M1051" s="220"/>
      <c r="N1051" s="221"/>
      <c r="O1051" s="221"/>
      <c r="P1051" s="221"/>
      <c r="Q1051" s="221"/>
      <c r="R1051" s="221"/>
      <c r="S1051" s="221"/>
      <c r="T1051" s="222"/>
      <c r="AT1051" s="223" t="s">
        <v>160</v>
      </c>
      <c r="AU1051" s="223" t="s">
        <v>87</v>
      </c>
      <c r="AV1051" s="11" t="s">
        <v>22</v>
      </c>
      <c r="AW1051" s="11" t="s">
        <v>35</v>
      </c>
      <c r="AX1051" s="11" t="s">
        <v>78</v>
      </c>
      <c r="AY1051" s="223" t="s">
        <v>151</v>
      </c>
    </row>
    <row r="1052" spans="2:51" s="11" customFormat="1" ht="12">
      <c r="B1052" s="213"/>
      <c r="C1052" s="214"/>
      <c r="D1052" s="215" t="s">
        <v>160</v>
      </c>
      <c r="E1052" s="216" t="s">
        <v>20</v>
      </c>
      <c r="F1052" s="217" t="s">
        <v>327</v>
      </c>
      <c r="G1052" s="214"/>
      <c r="H1052" s="216" t="s">
        <v>20</v>
      </c>
      <c r="I1052" s="218"/>
      <c r="J1052" s="214"/>
      <c r="K1052" s="214"/>
      <c r="L1052" s="219"/>
      <c r="M1052" s="220"/>
      <c r="N1052" s="221"/>
      <c r="O1052" s="221"/>
      <c r="P1052" s="221"/>
      <c r="Q1052" s="221"/>
      <c r="R1052" s="221"/>
      <c r="S1052" s="221"/>
      <c r="T1052" s="222"/>
      <c r="AT1052" s="223" t="s">
        <v>160</v>
      </c>
      <c r="AU1052" s="223" t="s">
        <v>87</v>
      </c>
      <c r="AV1052" s="11" t="s">
        <v>22</v>
      </c>
      <c r="AW1052" s="11" t="s">
        <v>35</v>
      </c>
      <c r="AX1052" s="11" t="s">
        <v>78</v>
      </c>
      <c r="AY1052" s="223" t="s">
        <v>151</v>
      </c>
    </row>
    <row r="1053" spans="2:51" s="12" customFormat="1" ht="12">
      <c r="B1053" s="224"/>
      <c r="C1053" s="225"/>
      <c r="D1053" s="215" t="s">
        <v>160</v>
      </c>
      <c r="E1053" s="226" t="s">
        <v>20</v>
      </c>
      <c r="F1053" s="227" t="s">
        <v>1739</v>
      </c>
      <c r="G1053" s="225"/>
      <c r="H1053" s="228">
        <v>65.5323</v>
      </c>
      <c r="I1053" s="229"/>
      <c r="J1053" s="225"/>
      <c r="K1053" s="225"/>
      <c r="L1053" s="230"/>
      <c r="M1053" s="231"/>
      <c r="N1053" s="232"/>
      <c r="O1053" s="232"/>
      <c r="P1053" s="232"/>
      <c r="Q1053" s="232"/>
      <c r="R1053" s="232"/>
      <c r="S1053" s="232"/>
      <c r="T1053" s="233"/>
      <c r="AT1053" s="234" t="s">
        <v>160</v>
      </c>
      <c r="AU1053" s="234" t="s">
        <v>87</v>
      </c>
      <c r="AV1053" s="12" t="s">
        <v>87</v>
      </c>
      <c r="AW1053" s="12" t="s">
        <v>35</v>
      </c>
      <c r="AX1053" s="12" t="s">
        <v>78</v>
      </c>
      <c r="AY1053" s="234" t="s">
        <v>151</v>
      </c>
    </row>
    <row r="1054" spans="2:51" s="12" customFormat="1" ht="12">
      <c r="B1054" s="224"/>
      <c r="C1054" s="225"/>
      <c r="D1054" s="215" t="s">
        <v>160</v>
      </c>
      <c r="E1054" s="226" t="s">
        <v>20</v>
      </c>
      <c r="F1054" s="227" t="s">
        <v>612</v>
      </c>
      <c r="G1054" s="225"/>
      <c r="H1054" s="228">
        <v>61.34</v>
      </c>
      <c r="I1054" s="229"/>
      <c r="J1054" s="225"/>
      <c r="K1054" s="225"/>
      <c r="L1054" s="230"/>
      <c r="M1054" s="231"/>
      <c r="N1054" s="232"/>
      <c r="O1054" s="232"/>
      <c r="P1054" s="232"/>
      <c r="Q1054" s="232"/>
      <c r="R1054" s="232"/>
      <c r="S1054" s="232"/>
      <c r="T1054" s="233"/>
      <c r="AT1054" s="234" t="s">
        <v>160</v>
      </c>
      <c r="AU1054" s="234" t="s">
        <v>87</v>
      </c>
      <c r="AV1054" s="12" t="s">
        <v>87</v>
      </c>
      <c r="AW1054" s="12" t="s">
        <v>35</v>
      </c>
      <c r="AX1054" s="12" t="s">
        <v>78</v>
      </c>
      <c r="AY1054" s="234" t="s">
        <v>151</v>
      </c>
    </row>
    <row r="1055" spans="2:51" s="12" customFormat="1" ht="12">
      <c r="B1055" s="224"/>
      <c r="C1055" s="225"/>
      <c r="D1055" s="215" t="s">
        <v>160</v>
      </c>
      <c r="E1055" s="226" t="s">
        <v>20</v>
      </c>
      <c r="F1055" s="227" t="s">
        <v>613</v>
      </c>
      <c r="G1055" s="225"/>
      <c r="H1055" s="228">
        <v>49.0566</v>
      </c>
      <c r="I1055" s="229"/>
      <c r="J1055" s="225"/>
      <c r="K1055" s="225"/>
      <c r="L1055" s="230"/>
      <c r="M1055" s="231"/>
      <c r="N1055" s="232"/>
      <c r="O1055" s="232"/>
      <c r="P1055" s="232"/>
      <c r="Q1055" s="232"/>
      <c r="R1055" s="232"/>
      <c r="S1055" s="232"/>
      <c r="T1055" s="233"/>
      <c r="AT1055" s="234" t="s">
        <v>160</v>
      </c>
      <c r="AU1055" s="234" t="s">
        <v>87</v>
      </c>
      <c r="AV1055" s="12" t="s">
        <v>87</v>
      </c>
      <c r="AW1055" s="12" t="s">
        <v>35</v>
      </c>
      <c r="AX1055" s="12" t="s">
        <v>78</v>
      </c>
      <c r="AY1055" s="234" t="s">
        <v>151</v>
      </c>
    </row>
    <row r="1056" spans="2:51" s="12" customFormat="1" ht="12">
      <c r="B1056" s="224"/>
      <c r="C1056" s="225"/>
      <c r="D1056" s="215" t="s">
        <v>160</v>
      </c>
      <c r="E1056" s="226" t="s">
        <v>20</v>
      </c>
      <c r="F1056" s="227" t="s">
        <v>614</v>
      </c>
      <c r="G1056" s="225"/>
      <c r="H1056" s="228">
        <v>54.808</v>
      </c>
      <c r="I1056" s="229"/>
      <c r="J1056" s="225"/>
      <c r="K1056" s="225"/>
      <c r="L1056" s="230"/>
      <c r="M1056" s="231"/>
      <c r="N1056" s="232"/>
      <c r="O1056" s="232"/>
      <c r="P1056" s="232"/>
      <c r="Q1056" s="232"/>
      <c r="R1056" s="232"/>
      <c r="S1056" s="232"/>
      <c r="T1056" s="233"/>
      <c r="AT1056" s="234" t="s">
        <v>160</v>
      </c>
      <c r="AU1056" s="234" t="s">
        <v>87</v>
      </c>
      <c r="AV1056" s="12" t="s">
        <v>87</v>
      </c>
      <c r="AW1056" s="12" t="s">
        <v>35</v>
      </c>
      <c r="AX1056" s="12" t="s">
        <v>78</v>
      </c>
      <c r="AY1056" s="234" t="s">
        <v>151</v>
      </c>
    </row>
    <row r="1057" spans="2:51" s="12" customFormat="1" ht="12">
      <c r="B1057" s="224"/>
      <c r="C1057" s="225"/>
      <c r="D1057" s="215" t="s">
        <v>160</v>
      </c>
      <c r="E1057" s="226" t="s">
        <v>20</v>
      </c>
      <c r="F1057" s="227" t="s">
        <v>615</v>
      </c>
      <c r="G1057" s="225"/>
      <c r="H1057" s="228">
        <v>13.344</v>
      </c>
      <c r="I1057" s="229"/>
      <c r="J1057" s="225"/>
      <c r="K1057" s="225"/>
      <c r="L1057" s="230"/>
      <c r="M1057" s="231"/>
      <c r="N1057" s="232"/>
      <c r="O1057" s="232"/>
      <c r="P1057" s="232"/>
      <c r="Q1057" s="232"/>
      <c r="R1057" s="232"/>
      <c r="S1057" s="232"/>
      <c r="T1057" s="233"/>
      <c r="AT1057" s="234" t="s">
        <v>160</v>
      </c>
      <c r="AU1057" s="234" t="s">
        <v>87</v>
      </c>
      <c r="AV1057" s="12" t="s">
        <v>87</v>
      </c>
      <c r="AW1057" s="12" t="s">
        <v>35</v>
      </c>
      <c r="AX1057" s="12" t="s">
        <v>78</v>
      </c>
      <c r="AY1057" s="234" t="s">
        <v>151</v>
      </c>
    </row>
    <row r="1058" spans="2:51" s="12" customFormat="1" ht="12">
      <c r="B1058" s="224"/>
      <c r="C1058" s="225"/>
      <c r="D1058" s="215" t="s">
        <v>160</v>
      </c>
      <c r="E1058" s="226" t="s">
        <v>20</v>
      </c>
      <c r="F1058" s="227" t="s">
        <v>616</v>
      </c>
      <c r="G1058" s="225"/>
      <c r="H1058" s="228">
        <v>2.057</v>
      </c>
      <c r="I1058" s="229"/>
      <c r="J1058" s="225"/>
      <c r="K1058" s="225"/>
      <c r="L1058" s="230"/>
      <c r="M1058" s="231"/>
      <c r="N1058" s="232"/>
      <c r="O1058" s="232"/>
      <c r="P1058" s="232"/>
      <c r="Q1058" s="232"/>
      <c r="R1058" s="232"/>
      <c r="S1058" s="232"/>
      <c r="T1058" s="233"/>
      <c r="AT1058" s="234" t="s">
        <v>160</v>
      </c>
      <c r="AU1058" s="234" t="s">
        <v>87</v>
      </c>
      <c r="AV1058" s="12" t="s">
        <v>87</v>
      </c>
      <c r="AW1058" s="12" t="s">
        <v>35</v>
      </c>
      <c r="AX1058" s="12" t="s">
        <v>78</v>
      </c>
      <c r="AY1058" s="234" t="s">
        <v>151</v>
      </c>
    </row>
    <row r="1059" spans="2:51" s="12" customFormat="1" ht="12">
      <c r="B1059" s="224"/>
      <c r="C1059" s="225"/>
      <c r="D1059" s="215" t="s">
        <v>160</v>
      </c>
      <c r="E1059" s="226" t="s">
        <v>20</v>
      </c>
      <c r="F1059" s="227" t="s">
        <v>617</v>
      </c>
      <c r="G1059" s="225"/>
      <c r="H1059" s="228">
        <v>6.59</v>
      </c>
      <c r="I1059" s="229"/>
      <c r="J1059" s="225"/>
      <c r="K1059" s="225"/>
      <c r="L1059" s="230"/>
      <c r="M1059" s="231"/>
      <c r="N1059" s="232"/>
      <c r="O1059" s="232"/>
      <c r="P1059" s="232"/>
      <c r="Q1059" s="232"/>
      <c r="R1059" s="232"/>
      <c r="S1059" s="232"/>
      <c r="T1059" s="233"/>
      <c r="AT1059" s="234" t="s">
        <v>160</v>
      </c>
      <c r="AU1059" s="234" t="s">
        <v>87</v>
      </c>
      <c r="AV1059" s="12" t="s">
        <v>87</v>
      </c>
      <c r="AW1059" s="12" t="s">
        <v>35</v>
      </c>
      <c r="AX1059" s="12" t="s">
        <v>78</v>
      </c>
      <c r="AY1059" s="234" t="s">
        <v>151</v>
      </c>
    </row>
    <row r="1060" spans="2:51" s="12" customFormat="1" ht="12">
      <c r="B1060" s="224"/>
      <c r="C1060" s="225"/>
      <c r="D1060" s="215" t="s">
        <v>160</v>
      </c>
      <c r="E1060" s="226" t="s">
        <v>20</v>
      </c>
      <c r="F1060" s="227" t="s">
        <v>618</v>
      </c>
      <c r="G1060" s="225"/>
      <c r="H1060" s="228">
        <v>6.796</v>
      </c>
      <c r="I1060" s="229"/>
      <c r="J1060" s="225"/>
      <c r="K1060" s="225"/>
      <c r="L1060" s="230"/>
      <c r="M1060" s="231"/>
      <c r="N1060" s="232"/>
      <c r="O1060" s="232"/>
      <c r="P1060" s="232"/>
      <c r="Q1060" s="232"/>
      <c r="R1060" s="232"/>
      <c r="S1060" s="232"/>
      <c r="T1060" s="233"/>
      <c r="AT1060" s="234" t="s">
        <v>160</v>
      </c>
      <c r="AU1060" s="234" t="s">
        <v>87</v>
      </c>
      <c r="AV1060" s="12" t="s">
        <v>87</v>
      </c>
      <c r="AW1060" s="12" t="s">
        <v>35</v>
      </c>
      <c r="AX1060" s="12" t="s">
        <v>78</v>
      </c>
      <c r="AY1060" s="234" t="s">
        <v>151</v>
      </c>
    </row>
    <row r="1061" spans="2:51" s="12" customFormat="1" ht="12">
      <c r="B1061" s="224"/>
      <c r="C1061" s="225"/>
      <c r="D1061" s="215" t="s">
        <v>160</v>
      </c>
      <c r="E1061" s="226" t="s">
        <v>20</v>
      </c>
      <c r="F1061" s="227" t="s">
        <v>619</v>
      </c>
      <c r="G1061" s="225"/>
      <c r="H1061" s="228">
        <v>15.0945</v>
      </c>
      <c r="I1061" s="229"/>
      <c r="J1061" s="225"/>
      <c r="K1061" s="225"/>
      <c r="L1061" s="230"/>
      <c r="M1061" s="231"/>
      <c r="N1061" s="232"/>
      <c r="O1061" s="232"/>
      <c r="P1061" s="232"/>
      <c r="Q1061" s="232"/>
      <c r="R1061" s="232"/>
      <c r="S1061" s="232"/>
      <c r="T1061" s="233"/>
      <c r="AT1061" s="234" t="s">
        <v>160</v>
      </c>
      <c r="AU1061" s="234" t="s">
        <v>87</v>
      </c>
      <c r="AV1061" s="12" t="s">
        <v>87</v>
      </c>
      <c r="AW1061" s="12" t="s">
        <v>35</v>
      </c>
      <c r="AX1061" s="12" t="s">
        <v>78</v>
      </c>
      <c r="AY1061" s="234" t="s">
        <v>151</v>
      </c>
    </row>
    <row r="1062" spans="2:51" s="11" customFormat="1" ht="12">
      <c r="B1062" s="213"/>
      <c r="C1062" s="214"/>
      <c r="D1062" s="215" t="s">
        <v>160</v>
      </c>
      <c r="E1062" s="216" t="s">
        <v>20</v>
      </c>
      <c r="F1062" s="217" t="s">
        <v>1740</v>
      </c>
      <c r="G1062" s="214"/>
      <c r="H1062" s="216" t="s">
        <v>20</v>
      </c>
      <c r="I1062" s="218"/>
      <c r="J1062" s="214"/>
      <c r="K1062" s="214"/>
      <c r="L1062" s="219"/>
      <c r="M1062" s="220"/>
      <c r="N1062" s="221"/>
      <c r="O1062" s="221"/>
      <c r="P1062" s="221"/>
      <c r="Q1062" s="221"/>
      <c r="R1062" s="221"/>
      <c r="S1062" s="221"/>
      <c r="T1062" s="222"/>
      <c r="AT1062" s="223" t="s">
        <v>160</v>
      </c>
      <c r="AU1062" s="223" t="s">
        <v>87</v>
      </c>
      <c r="AV1062" s="11" t="s">
        <v>22</v>
      </c>
      <c r="AW1062" s="11" t="s">
        <v>35</v>
      </c>
      <c r="AX1062" s="11" t="s">
        <v>78</v>
      </c>
      <c r="AY1062" s="223" t="s">
        <v>151</v>
      </c>
    </row>
    <row r="1063" spans="2:51" s="12" customFormat="1" ht="12">
      <c r="B1063" s="224"/>
      <c r="C1063" s="225"/>
      <c r="D1063" s="215" t="s">
        <v>160</v>
      </c>
      <c r="E1063" s="226" t="s">
        <v>20</v>
      </c>
      <c r="F1063" s="227" t="s">
        <v>789</v>
      </c>
      <c r="G1063" s="225"/>
      <c r="H1063" s="228">
        <v>-30.1025</v>
      </c>
      <c r="I1063" s="229"/>
      <c r="J1063" s="225"/>
      <c r="K1063" s="225"/>
      <c r="L1063" s="230"/>
      <c r="M1063" s="231"/>
      <c r="N1063" s="232"/>
      <c r="O1063" s="232"/>
      <c r="P1063" s="232"/>
      <c r="Q1063" s="232"/>
      <c r="R1063" s="232"/>
      <c r="S1063" s="232"/>
      <c r="T1063" s="233"/>
      <c r="AT1063" s="234" t="s">
        <v>160</v>
      </c>
      <c r="AU1063" s="234" t="s">
        <v>87</v>
      </c>
      <c r="AV1063" s="12" t="s">
        <v>87</v>
      </c>
      <c r="AW1063" s="12" t="s">
        <v>35</v>
      </c>
      <c r="AX1063" s="12" t="s">
        <v>78</v>
      </c>
      <c r="AY1063" s="234" t="s">
        <v>151</v>
      </c>
    </row>
    <row r="1064" spans="2:51" s="13" customFormat="1" ht="12">
      <c r="B1064" s="235"/>
      <c r="C1064" s="236"/>
      <c r="D1064" s="215" t="s">
        <v>160</v>
      </c>
      <c r="E1064" s="237" t="s">
        <v>20</v>
      </c>
      <c r="F1064" s="238" t="s">
        <v>384</v>
      </c>
      <c r="G1064" s="236"/>
      <c r="H1064" s="239">
        <v>244.5159</v>
      </c>
      <c r="I1064" s="240"/>
      <c r="J1064" s="236"/>
      <c r="K1064" s="236"/>
      <c r="L1064" s="241"/>
      <c r="M1064" s="242"/>
      <c r="N1064" s="243"/>
      <c r="O1064" s="243"/>
      <c r="P1064" s="243"/>
      <c r="Q1064" s="243"/>
      <c r="R1064" s="243"/>
      <c r="S1064" s="243"/>
      <c r="T1064" s="244"/>
      <c r="AT1064" s="245" t="s">
        <v>160</v>
      </c>
      <c r="AU1064" s="245" t="s">
        <v>87</v>
      </c>
      <c r="AV1064" s="13" t="s">
        <v>181</v>
      </c>
      <c r="AW1064" s="13" t="s">
        <v>35</v>
      </c>
      <c r="AX1064" s="13" t="s">
        <v>22</v>
      </c>
      <c r="AY1064" s="245" t="s">
        <v>151</v>
      </c>
    </row>
    <row r="1065" spans="2:63" s="10" customFormat="1" ht="22.8" customHeight="1">
      <c r="B1065" s="185"/>
      <c r="C1065" s="186"/>
      <c r="D1065" s="187" t="s">
        <v>77</v>
      </c>
      <c r="E1065" s="199" t="s">
        <v>1741</v>
      </c>
      <c r="F1065" s="199" t="s">
        <v>1742</v>
      </c>
      <c r="G1065" s="186"/>
      <c r="H1065" s="186"/>
      <c r="I1065" s="189"/>
      <c r="J1065" s="200">
        <f>BK1065</f>
        <v>0</v>
      </c>
      <c r="K1065" s="186"/>
      <c r="L1065" s="191"/>
      <c r="M1065" s="192"/>
      <c r="N1065" s="193"/>
      <c r="O1065" s="193"/>
      <c r="P1065" s="194">
        <f>SUM(P1066:P1112)</f>
        <v>0</v>
      </c>
      <c r="Q1065" s="193"/>
      <c r="R1065" s="194">
        <f>SUM(R1066:R1112)</f>
        <v>4.78124728</v>
      </c>
      <c r="S1065" s="193"/>
      <c r="T1065" s="195">
        <f>SUM(T1066:T1112)</f>
        <v>0.9728835</v>
      </c>
      <c r="AR1065" s="196" t="s">
        <v>87</v>
      </c>
      <c r="AT1065" s="197" t="s">
        <v>77</v>
      </c>
      <c r="AU1065" s="197" t="s">
        <v>22</v>
      </c>
      <c r="AY1065" s="196" t="s">
        <v>151</v>
      </c>
      <c r="BK1065" s="198">
        <f>SUM(BK1066:BK1112)</f>
        <v>0</v>
      </c>
    </row>
    <row r="1066" spans="2:65" s="1" customFormat="1" ht="16.5" customHeight="1">
      <c r="B1066" s="38"/>
      <c r="C1066" s="201" t="s">
        <v>1743</v>
      </c>
      <c r="D1066" s="201" t="s">
        <v>153</v>
      </c>
      <c r="E1066" s="202" t="s">
        <v>1744</v>
      </c>
      <c r="F1066" s="203" t="s">
        <v>1745</v>
      </c>
      <c r="G1066" s="204" t="s">
        <v>156</v>
      </c>
      <c r="H1066" s="205">
        <v>30.642</v>
      </c>
      <c r="I1066" s="206"/>
      <c r="J1066" s="207">
        <f>ROUND(I1066*H1066,2)</f>
        <v>0</v>
      </c>
      <c r="K1066" s="203" t="s">
        <v>157</v>
      </c>
      <c r="L1066" s="43"/>
      <c r="M1066" s="208" t="s">
        <v>20</v>
      </c>
      <c r="N1066" s="209" t="s">
        <v>49</v>
      </c>
      <c r="O1066" s="79"/>
      <c r="P1066" s="210">
        <f>O1066*H1066</f>
        <v>0</v>
      </c>
      <c r="Q1066" s="210">
        <v>0</v>
      </c>
      <c r="R1066" s="210">
        <f>Q1066*H1066</f>
        <v>0</v>
      </c>
      <c r="S1066" s="210">
        <v>0.03175</v>
      </c>
      <c r="T1066" s="211">
        <f>S1066*H1066</f>
        <v>0.9728835</v>
      </c>
      <c r="AR1066" s="17" t="s">
        <v>260</v>
      </c>
      <c r="AT1066" s="17" t="s">
        <v>153</v>
      </c>
      <c r="AU1066" s="17" t="s">
        <v>87</v>
      </c>
      <c r="AY1066" s="17" t="s">
        <v>151</v>
      </c>
      <c r="BE1066" s="212">
        <f>IF(N1066="základní",J1066,0)</f>
        <v>0</v>
      </c>
      <c r="BF1066" s="212">
        <f>IF(N1066="snížená",J1066,0)</f>
        <v>0</v>
      </c>
      <c r="BG1066" s="212">
        <f>IF(N1066="zákl. přenesená",J1066,0)</f>
        <v>0</v>
      </c>
      <c r="BH1066" s="212">
        <f>IF(N1066="sníž. přenesená",J1066,0)</f>
        <v>0</v>
      </c>
      <c r="BI1066" s="212">
        <f>IF(N1066="nulová",J1066,0)</f>
        <v>0</v>
      </c>
      <c r="BJ1066" s="17" t="s">
        <v>22</v>
      </c>
      <c r="BK1066" s="212">
        <f>ROUND(I1066*H1066,2)</f>
        <v>0</v>
      </c>
      <c r="BL1066" s="17" t="s">
        <v>260</v>
      </c>
      <c r="BM1066" s="17" t="s">
        <v>1746</v>
      </c>
    </row>
    <row r="1067" spans="2:51" s="11" customFormat="1" ht="12">
      <c r="B1067" s="213"/>
      <c r="C1067" s="214"/>
      <c r="D1067" s="215" t="s">
        <v>160</v>
      </c>
      <c r="E1067" s="216" t="s">
        <v>20</v>
      </c>
      <c r="F1067" s="217" t="s">
        <v>713</v>
      </c>
      <c r="G1067" s="214"/>
      <c r="H1067" s="216" t="s">
        <v>20</v>
      </c>
      <c r="I1067" s="218"/>
      <c r="J1067" s="214"/>
      <c r="K1067" s="214"/>
      <c r="L1067" s="219"/>
      <c r="M1067" s="220"/>
      <c r="N1067" s="221"/>
      <c r="O1067" s="221"/>
      <c r="P1067" s="221"/>
      <c r="Q1067" s="221"/>
      <c r="R1067" s="221"/>
      <c r="S1067" s="221"/>
      <c r="T1067" s="222"/>
      <c r="AT1067" s="223" t="s">
        <v>160</v>
      </c>
      <c r="AU1067" s="223" t="s">
        <v>87</v>
      </c>
      <c r="AV1067" s="11" t="s">
        <v>22</v>
      </c>
      <c r="AW1067" s="11" t="s">
        <v>35</v>
      </c>
      <c r="AX1067" s="11" t="s">
        <v>78</v>
      </c>
      <c r="AY1067" s="223" t="s">
        <v>151</v>
      </c>
    </row>
    <row r="1068" spans="2:51" s="12" customFormat="1" ht="12">
      <c r="B1068" s="224"/>
      <c r="C1068" s="225"/>
      <c r="D1068" s="215" t="s">
        <v>160</v>
      </c>
      <c r="E1068" s="226" t="s">
        <v>20</v>
      </c>
      <c r="F1068" s="227" t="s">
        <v>1747</v>
      </c>
      <c r="G1068" s="225"/>
      <c r="H1068" s="228">
        <v>30.642</v>
      </c>
      <c r="I1068" s="229"/>
      <c r="J1068" s="225"/>
      <c r="K1068" s="225"/>
      <c r="L1068" s="230"/>
      <c r="M1068" s="231"/>
      <c r="N1068" s="232"/>
      <c r="O1068" s="232"/>
      <c r="P1068" s="232"/>
      <c r="Q1068" s="232"/>
      <c r="R1068" s="232"/>
      <c r="S1068" s="232"/>
      <c r="T1068" s="233"/>
      <c r="AT1068" s="234" t="s">
        <v>160</v>
      </c>
      <c r="AU1068" s="234" t="s">
        <v>87</v>
      </c>
      <c r="AV1068" s="12" t="s">
        <v>87</v>
      </c>
      <c r="AW1068" s="12" t="s">
        <v>35</v>
      </c>
      <c r="AX1068" s="12" t="s">
        <v>22</v>
      </c>
      <c r="AY1068" s="234" t="s">
        <v>151</v>
      </c>
    </row>
    <row r="1069" spans="2:65" s="1" customFormat="1" ht="22.5" customHeight="1">
      <c r="B1069" s="38"/>
      <c r="C1069" s="201" t="s">
        <v>1748</v>
      </c>
      <c r="D1069" s="201" t="s">
        <v>153</v>
      </c>
      <c r="E1069" s="202" t="s">
        <v>1749</v>
      </c>
      <c r="F1069" s="203" t="s">
        <v>1750</v>
      </c>
      <c r="G1069" s="204" t="s">
        <v>156</v>
      </c>
      <c r="H1069" s="205">
        <v>244.516</v>
      </c>
      <c r="I1069" s="206"/>
      <c r="J1069" s="207">
        <f>ROUND(I1069*H1069,2)</f>
        <v>0</v>
      </c>
      <c r="K1069" s="203" t="s">
        <v>157</v>
      </c>
      <c r="L1069" s="43"/>
      <c r="M1069" s="208" t="s">
        <v>20</v>
      </c>
      <c r="N1069" s="209" t="s">
        <v>49</v>
      </c>
      <c r="O1069" s="79"/>
      <c r="P1069" s="210">
        <f>O1069*H1069</f>
        <v>0</v>
      </c>
      <c r="Q1069" s="210">
        <v>0.0158</v>
      </c>
      <c r="R1069" s="210">
        <f>Q1069*H1069</f>
        <v>3.8633528000000004</v>
      </c>
      <c r="S1069" s="210">
        <v>0</v>
      </c>
      <c r="T1069" s="211">
        <f>S1069*H1069</f>
        <v>0</v>
      </c>
      <c r="AR1069" s="17" t="s">
        <v>260</v>
      </c>
      <c r="AT1069" s="17" t="s">
        <v>153</v>
      </c>
      <c r="AU1069" s="17" t="s">
        <v>87</v>
      </c>
      <c r="AY1069" s="17" t="s">
        <v>151</v>
      </c>
      <c r="BE1069" s="212">
        <f>IF(N1069="základní",J1069,0)</f>
        <v>0</v>
      </c>
      <c r="BF1069" s="212">
        <f>IF(N1069="snížená",J1069,0)</f>
        <v>0</v>
      </c>
      <c r="BG1069" s="212">
        <f>IF(N1069="zákl. přenesená",J1069,0)</f>
        <v>0</v>
      </c>
      <c r="BH1069" s="212">
        <f>IF(N1069="sníž. přenesená",J1069,0)</f>
        <v>0</v>
      </c>
      <c r="BI1069" s="212">
        <f>IF(N1069="nulová",J1069,0)</f>
        <v>0</v>
      </c>
      <c r="BJ1069" s="17" t="s">
        <v>22</v>
      </c>
      <c r="BK1069" s="212">
        <f>ROUND(I1069*H1069,2)</f>
        <v>0</v>
      </c>
      <c r="BL1069" s="17" t="s">
        <v>260</v>
      </c>
      <c r="BM1069" s="17" t="s">
        <v>1751</v>
      </c>
    </row>
    <row r="1070" spans="2:51" s="11" customFormat="1" ht="12">
      <c r="B1070" s="213"/>
      <c r="C1070" s="214"/>
      <c r="D1070" s="215" t="s">
        <v>160</v>
      </c>
      <c r="E1070" s="216" t="s">
        <v>20</v>
      </c>
      <c r="F1070" s="217" t="s">
        <v>326</v>
      </c>
      <c r="G1070" s="214"/>
      <c r="H1070" s="216" t="s">
        <v>20</v>
      </c>
      <c r="I1070" s="218"/>
      <c r="J1070" s="214"/>
      <c r="K1070" s="214"/>
      <c r="L1070" s="219"/>
      <c r="M1070" s="220"/>
      <c r="N1070" s="221"/>
      <c r="O1070" s="221"/>
      <c r="P1070" s="221"/>
      <c r="Q1070" s="221"/>
      <c r="R1070" s="221"/>
      <c r="S1070" s="221"/>
      <c r="T1070" s="222"/>
      <c r="AT1070" s="223" t="s">
        <v>160</v>
      </c>
      <c r="AU1070" s="223" t="s">
        <v>87</v>
      </c>
      <c r="AV1070" s="11" t="s">
        <v>22</v>
      </c>
      <c r="AW1070" s="11" t="s">
        <v>35</v>
      </c>
      <c r="AX1070" s="11" t="s">
        <v>78</v>
      </c>
      <c r="AY1070" s="223" t="s">
        <v>151</v>
      </c>
    </row>
    <row r="1071" spans="2:51" s="11" customFormat="1" ht="12">
      <c r="B1071" s="213"/>
      <c r="C1071" s="214"/>
      <c r="D1071" s="215" t="s">
        <v>160</v>
      </c>
      <c r="E1071" s="216" t="s">
        <v>20</v>
      </c>
      <c r="F1071" s="217" t="s">
        <v>327</v>
      </c>
      <c r="G1071" s="214"/>
      <c r="H1071" s="216" t="s">
        <v>20</v>
      </c>
      <c r="I1071" s="218"/>
      <c r="J1071" s="214"/>
      <c r="K1071" s="214"/>
      <c r="L1071" s="219"/>
      <c r="M1071" s="220"/>
      <c r="N1071" s="221"/>
      <c r="O1071" s="221"/>
      <c r="P1071" s="221"/>
      <c r="Q1071" s="221"/>
      <c r="R1071" s="221"/>
      <c r="S1071" s="221"/>
      <c r="T1071" s="222"/>
      <c r="AT1071" s="223" t="s">
        <v>160</v>
      </c>
      <c r="AU1071" s="223" t="s">
        <v>87</v>
      </c>
      <c r="AV1071" s="11" t="s">
        <v>22</v>
      </c>
      <c r="AW1071" s="11" t="s">
        <v>35</v>
      </c>
      <c r="AX1071" s="11" t="s">
        <v>78</v>
      </c>
      <c r="AY1071" s="223" t="s">
        <v>151</v>
      </c>
    </row>
    <row r="1072" spans="2:51" s="12" customFormat="1" ht="12">
      <c r="B1072" s="224"/>
      <c r="C1072" s="225"/>
      <c r="D1072" s="215" t="s">
        <v>160</v>
      </c>
      <c r="E1072" s="226" t="s">
        <v>20</v>
      </c>
      <c r="F1072" s="227" t="s">
        <v>1739</v>
      </c>
      <c r="G1072" s="225"/>
      <c r="H1072" s="228">
        <v>65.5323</v>
      </c>
      <c r="I1072" s="229"/>
      <c r="J1072" s="225"/>
      <c r="K1072" s="225"/>
      <c r="L1072" s="230"/>
      <c r="M1072" s="231"/>
      <c r="N1072" s="232"/>
      <c r="O1072" s="232"/>
      <c r="P1072" s="232"/>
      <c r="Q1072" s="232"/>
      <c r="R1072" s="232"/>
      <c r="S1072" s="232"/>
      <c r="T1072" s="233"/>
      <c r="AT1072" s="234" t="s">
        <v>160</v>
      </c>
      <c r="AU1072" s="234" t="s">
        <v>87</v>
      </c>
      <c r="AV1072" s="12" t="s">
        <v>87</v>
      </c>
      <c r="AW1072" s="12" t="s">
        <v>35</v>
      </c>
      <c r="AX1072" s="12" t="s">
        <v>78</v>
      </c>
      <c r="AY1072" s="234" t="s">
        <v>151</v>
      </c>
    </row>
    <row r="1073" spans="2:51" s="12" customFormat="1" ht="12">
      <c r="B1073" s="224"/>
      <c r="C1073" s="225"/>
      <c r="D1073" s="215" t="s">
        <v>160</v>
      </c>
      <c r="E1073" s="226" t="s">
        <v>20</v>
      </c>
      <c r="F1073" s="227" t="s">
        <v>612</v>
      </c>
      <c r="G1073" s="225"/>
      <c r="H1073" s="228">
        <v>61.34</v>
      </c>
      <c r="I1073" s="229"/>
      <c r="J1073" s="225"/>
      <c r="K1073" s="225"/>
      <c r="L1073" s="230"/>
      <c r="M1073" s="231"/>
      <c r="N1073" s="232"/>
      <c r="O1073" s="232"/>
      <c r="P1073" s="232"/>
      <c r="Q1073" s="232"/>
      <c r="R1073" s="232"/>
      <c r="S1073" s="232"/>
      <c r="T1073" s="233"/>
      <c r="AT1073" s="234" t="s">
        <v>160</v>
      </c>
      <c r="AU1073" s="234" t="s">
        <v>87</v>
      </c>
      <c r="AV1073" s="12" t="s">
        <v>87</v>
      </c>
      <c r="AW1073" s="12" t="s">
        <v>35</v>
      </c>
      <c r="AX1073" s="12" t="s">
        <v>78</v>
      </c>
      <c r="AY1073" s="234" t="s">
        <v>151</v>
      </c>
    </row>
    <row r="1074" spans="2:51" s="12" customFormat="1" ht="12">
      <c r="B1074" s="224"/>
      <c r="C1074" s="225"/>
      <c r="D1074" s="215" t="s">
        <v>160</v>
      </c>
      <c r="E1074" s="226" t="s">
        <v>20</v>
      </c>
      <c r="F1074" s="227" t="s">
        <v>613</v>
      </c>
      <c r="G1074" s="225"/>
      <c r="H1074" s="228">
        <v>49.0566</v>
      </c>
      <c r="I1074" s="229"/>
      <c r="J1074" s="225"/>
      <c r="K1074" s="225"/>
      <c r="L1074" s="230"/>
      <c r="M1074" s="231"/>
      <c r="N1074" s="232"/>
      <c r="O1074" s="232"/>
      <c r="P1074" s="232"/>
      <c r="Q1074" s="232"/>
      <c r="R1074" s="232"/>
      <c r="S1074" s="232"/>
      <c r="T1074" s="233"/>
      <c r="AT1074" s="234" t="s">
        <v>160</v>
      </c>
      <c r="AU1074" s="234" t="s">
        <v>87</v>
      </c>
      <c r="AV1074" s="12" t="s">
        <v>87</v>
      </c>
      <c r="AW1074" s="12" t="s">
        <v>35</v>
      </c>
      <c r="AX1074" s="12" t="s">
        <v>78</v>
      </c>
      <c r="AY1074" s="234" t="s">
        <v>151</v>
      </c>
    </row>
    <row r="1075" spans="2:51" s="12" customFormat="1" ht="12">
      <c r="B1075" s="224"/>
      <c r="C1075" s="225"/>
      <c r="D1075" s="215" t="s">
        <v>160</v>
      </c>
      <c r="E1075" s="226" t="s">
        <v>20</v>
      </c>
      <c r="F1075" s="227" t="s">
        <v>614</v>
      </c>
      <c r="G1075" s="225"/>
      <c r="H1075" s="228">
        <v>54.808</v>
      </c>
      <c r="I1075" s="229"/>
      <c r="J1075" s="225"/>
      <c r="K1075" s="225"/>
      <c r="L1075" s="230"/>
      <c r="M1075" s="231"/>
      <c r="N1075" s="232"/>
      <c r="O1075" s="232"/>
      <c r="P1075" s="232"/>
      <c r="Q1075" s="232"/>
      <c r="R1075" s="232"/>
      <c r="S1075" s="232"/>
      <c r="T1075" s="233"/>
      <c r="AT1075" s="234" t="s">
        <v>160</v>
      </c>
      <c r="AU1075" s="234" t="s">
        <v>87</v>
      </c>
      <c r="AV1075" s="12" t="s">
        <v>87</v>
      </c>
      <c r="AW1075" s="12" t="s">
        <v>35</v>
      </c>
      <c r="AX1075" s="12" t="s">
        <v>78</v>
      </c>
      <c r="AY1075" s="234" t="s">
        <v>151</v>
      </c>
    </row>
    <row r="1076" spans="2:51" s="12" customFormat="1" ht="12">
      <c r="B1076" s="224"/>
      <c r="C1076" s="225"/>
      <c r="D1076" s="215" t="s">
        <v>160</v>
      </c>
      <c r="E1076" s="226" t="s">
        <v>20</v>
      </c>
      <c r="F1076" s="227" t="s">
        <v>615</v>
      </c>
      <c r="G1076" s="225"/>
      <c r="H1076" s="228">
        <v>13.344</v>
      </c>
      <c r="I1076" s="229"/>
      <c r="J1076" s="225"/>
      <c r="K1076" s="225"/>
      <c r="L1076" s="230"/>
      <c r="M1076" s="231"/>
      <c r="N1076" s="232"/>
      <c r="O1076" s="232"/>
      <c r="P1076" s="232"/>
      <c r="Q1076" s="232"/>
      <c r="R1076" s="232"/>
      <c r="S1076" s="232"/>
      <c r="T1076" s="233"/>
      <c r="AT1076" s="234" t="s">
        <v>160</v>
      </c>
      <c r="AU1076" s="234" t="s">
        <v>87</v>
      </c>
      <c r="AV1076" s="12" t="s">
        <v>87</v>
      </c>
      <c r="AW1076" s="12" t="s">
        <v>35</v>
      </c>
      <c r="AX1076" s="12" t="s">
        <v>78</v>
      </c>
      <c r="AY1076" s="234" t="s">
        <v>151</v>
      </c>
    </row>
    <row r="1077" spans="2:51" s="12" customFormat="1" ht="12">
      <c r="B1077" s="224"/>
      <c r="C1077" s="225"/>
      <c r="D1077" s="215" t="s">
        <v>160</v>
      </c>
      <c r="E1077" s="226" t="s">
        <v>20</v>
      </c>
      <c r="F1077" s="227" t="s">
        <v>616</v>
      </c>
      <c r="G1077" s="225"/>
      <c r="H1077" s="228">
        <v>2.057</v>
      </c>
      <c r="I1077" s="229"/>
      <c r="J1077" s="225"/>
      <c r="K1077" s="225"/>
      <c r="L1077" s="230"/>
      <c r="M1077" s="231"/>
      <c r="N1077" s="232"/>
      <c r="O1077" s="232"/>
      <c r="P1077" s="232"/>
      <c r="Q1077" s="232"/>
      <c r="R1077" s="232"/>
      <c r="S1077" s="232"/>
      <c r="T1077" s="233"/>
      <c r="AT1077" s="234" t="s">
        <v>160</v>
      </c>
      <c r="AU1077" s="234" t="s">
        <v>87</v>
      </c>
      <c r="AV1077" s="12" t="s">
        <v>87</v>
      </c>
      <c r="AW1077" s="12" t="s">
        <v>35</v>
      </c>
      <c r="AX1077" s="12" t="s">
        <v>78</v>
      </c>
      <c r="AY1077" s="234" t="s">
        <v>151</v>
      </c>
    </row>
    <row r="1078" spans="2:51" s="12" customFormat="1" ht="12">
      <c r="B1078" s="224"/>
      <c r="C1078" s="225"/>
      <c r="D1078" s="215" t="s">
        <v>160</v>
      </c>
      <c r="E1078" s="226" t="s">
        <v>20</v>
      </c>
      <c r="F1078" s="227" t="s">
        <v>617</v>
      </c>
      <c r="G1078" s="225"/>
      <c r="H1078" s="228">
        <v>6.59</v>
      </c>
      <c r="I1078" s="229"/>
      <c r="J1078" s="225"/>
      <c r="K1078" s="225"/>
      <c r="L1078" s="230"/>
      <c r="M1078" s="231"/>
      <c r="N1078" s="232"/>
      <c r="O1078" s="232"/>
      <c r="P1078" s="232"/>
      <c r="Q1078" s="232"/>
      <c r="R1078" s="232"/>
      <c r="S1078" s="232"/>
      <c r="T1078" s="233"/>
      <c r="AT1078" s="234" t="s">
        <v>160</v>
      </c>
      <c r="AU1078" s="234" t="s">
        <v>87</v>
      </c>
      <c r="AV1078" s="12" t="s">
        <v>87</v>
      </c>
      <c r="AW1078" s="12" t="s">
        <v>35</v>
      </c>
      <c r="AX1078" s="12" t="s">
        <v>78</v>
      </c>
      <c r="AY1078" s="234" t="s">
        <v>151</v>
      </c>
    </row>
    <row r="1079" spans="2:51" s="12" customFormat="1" ht="12">
      <c r="B1079" s="224"/>
      <c r="C1079" s="225"/>
      <c r="D1079" s="215" t="s">
        <v>160</v>
      </c>
      <c r="E1079" s="226" t="s">
        <v>20</v>
      </c>
      <c r="F1079" s="227" t="s">
        <v>618</v>
      </c>
      <c r="G1079" s="225"/>
      <c r="H1079" s="228">
        <v>6.796</v>
      </c>
      <c r="I1079" s="229"/>
      <c r="J1079" s="225"/>
      <c r="K1079" s="225"/>
      <c r="L1079" s="230"/>
      <c r="M1079" s="231"/>
      <c r="N1079" s="232"/>
      <c r="O1079" s="232"/>
      <c r="P1079" s="232"/>
      <c r="Q1079" s="232"/>
      <c r="R1079" s="232"/>
      <c r="S1079" s="232"/>
      <c r="T1079" s="233"/>
      <c r="AT1079" s="234" t="s">
        <v>160</v>
      </c>
      <c r="AU1079" s="234" t="s">
        <v>87</v>
      </c>
      <c r="AV1079" s="12" t="s">
        <v>87</v>
      </c>
      <c r="AW1079" s="12" t="s">
        <v>35</v>
      </c>
      <c r="AX1079" s="12" t="s">
        <v>78</v>
      </c>
      <c r="AY1079" s="234" t="s">
        <v>151</v>
      </c>
    </row>
    <row r="1080" spans="2:51" s="12" customFormat="1" ht="12">
      <c r="B1080" s="224"/>
      <c r="C1080" s="225"/>
      <c r="D1080" s="215" t="s">
        <v>160</v>
      </c>
      <c r="E1080" s="226" t="s">
        <v>20</v>
      </c>
      <c r="F1080" s="227" t="s">
        <v>619</v>
      </c>
      <c r="G1080" s="225"/>
      <c r="H1080" s="228">
        <v>15.0945</v>
      </c>
      <c r="I1080" s="229"/>
      <c r="J1080" s="225"/>
      <c r="K1080" s="225"/>
      <c r="L1080" s="230"/>
      <c r="M1080" s="231"/>
      <c r="N1080" s="232"/>
      <c r="O1080" s="232"/>
      <c r="P1080" s="232"/>
      <c r="Q1080" s="232"/>
      <c r="R1080" s="232"/>
      <c r="S1080" s="232"/>
      <c r="T1080" s="233"/>
      <c r="AT1080" s="234" t="s">
        <v>160</v>
      </c>
      <c r="AU1080" s="234" t="s">
        <v>87</v>
      </c>
      <c r="AV1080" s="12" t="s">
        <v>87</v>
      </c>
      <c r="AW1080" s="12" t="s">
        <v>35</v>
      </c>
      <c r="AX1080" s="12" t="s">
        <v>78</v>
      </c>
      <c r="AY1080" s="234" t="s">
        <v>151</v>
      </c>
    </row>
    <row r="1081" spans="2:51" s="11" customFormat="1" ht="12">
      <c r="B1081" s="213"/>
      <c r="C1081" s="214"/>
      <c r="D1081" s="215" t="s">
        <v>160</v>
      </c>
      <c r="E1081" s="216" t="s">
        <v>20</v>
      </c>
      <c r="F1081" s="217" t="s">
        <v>1740</v>
      </c>
      <c r="G1081" s="214"/>
      <c r="H1081" s="216" t="s">
        <v>20</v>
      </c>
      <c r="I1081" s="218"/>
      <c r="J1081" s="214"/>
      <c r="K1081" s="214"/>
      <c r="L1081" s="219"/>
      <c r="M1081" s="220"/>
      <c r="N1081" s="221"/>
      <c r="O1081" s="221"/>
      <c r="P1081" s="221"/>
      <c r="Q1081" s="221"/>
      <c r="R1081" s="221"/>
      <c r="S1081" s="221"/>
      <c r="T1081" s="222"/>
      <c r="AT1081" s="223" t="s">
        <v>160</v>
      </c>
      <c r="AU1081" s="223" t="s">
        <v>87</v>
      </c>
      <c r="AV1081" s="11" t="s">
        <v>22</v>
      </c>
      <c r="AW1081" s="11" t="s">
        <v>35</v>
      </c>
      <c r="AX1081" s="11" t="s">
        <v>78</v>
      </c>
      <c r="AY1081" s="223" t="s">
        <v>151</v>
      </c>
    </row>
    <row r="1082" spans="2:51" s="12" customFormat="1" ht="12">
      <c r="B1082" s="224"/>
      <c r="C1082" s="225"/>
      <c r="D1082" s="215" t="s">
        <v>160</v>
      </c>
      <c r="E1082" s="226" t="s">
        <v>20</v>
      </c>
      <c r="F1082" s="227" t="s">
        <v>789</v>
      </c>
      <c r="G1082" s="225"/>
      <c r="H1082" s="228">
        <v>-30.1025</v>
      </c>
      <c r="I1082" s="229"/>
      <c r="J1082" s="225"/>
      <c r="K1082" s="225"/>
      <c r="L1082" s="230"/>
      <c r="M1082" s="231"/>
      <c r="N1082" s="232"/>
      <c r="O1082" s="232"/>
      <c r="P1082" s="232"/>
      <c r="Q1082" s="232"/>
      <c r="R1082" s="232"/>
      <c r="S1082" s="232"/>
      <c r="T1082" s="233"/>
      <c r="AT1082" s="234" t="s">
        <v>160</v>
      </c>
      <c r="AU1082" s="234" t="s">
        <v>87</v>
      </c>
      <c r="AV1082" s="12" t="s">
        <v>87</v>
      </c>
      <c r="AW1082" s="12" t="s">
        <v>35</v>
      </c>
      <c r="AX1082" s="12" t="s">
        <v>78</v>
      </c>
      <c r="AY1082" s="234" t="s">
        <v>151</v>
      </c>
    </row>
    <row r="1083" spans="2:51" s="13" customFormat="1" ht="12">
      <c r="B1083" s="235"/>
      <c r="C1083" s="236"/>
      <c r="D1083" s="215" t="s">
        <v>160</v>
      </c>
      <c r="E1083" s="237" t="s">
        <v>20</v>
      </c>
      <c r="F1083" s="238" t="s">
        <v>384</v>
      </c>
      <c r="G1083" s="236"/>
      <c r="H1083" s="239">
        <v>244.5159</v>
      </c>
      <c r="I1083" s="240"/>
      <c r="J1083" s="236"/>
      <c r="K1083" s="236"/>
      <c r="L1083" s="241"/>
      <c r="M1083" s="242"/>
      <c r="N1083" s="243"/>
      <c r="O1083" s="243"/>
      <c r="P1083" s="243"/>
      <c r="Q1083" s="243"/>
      <c r="R1083" s="243"/>
      <c r="S1083" s="243"/>
      <c r="T1083" s="244"/>
      <c r="AT1083" s="245" t="s">
        <v>160</v>
      </c>
      <c r="AU1083" s="245" t="s">
        <v>87</v>
      </c>
      <c r="AV1083" s="13" t="s">
        <v>181</v>
      </c>
      <c r="AW1083" s="13" t="s">
        <v>35</v>
      </c>
      <c r="AX1083" s="13" t="s">
        <v>22</v>
      </c>
      <c r="AY1083" s="245" t="s">
        <v>151</v>
      </c>
    </row>
    <row r="1084" spans="2:65" s="1" customFormat="1" ht="16.5" customHeight="1">
      <c r="B1084" s="38"/>
      <c r="C1084" s="257" t="s">
        <v>1752</v>
      </c>
      <c r="D1084" s="257" t="s">
        <v>235</v>
      </c>
      <c r="E1084" s="258" t="s">
        <v>1753</v>
      </c>
      <c r="F1084" s="259" t="s">
        <v>1754</v>
      </c>
      <c r="G1084" s="260" t="s">
        <v>156</v>
      </c>
      <c r="H1084" s="261">
        <v>12.336</v>
      </c>
      <c r="I1084" s="262"/>
      <c r="J1084" s="263">
        <f>ROUND(I1084*H1084,2)</f>
        <v>0</v>
      </c>
      <c r="K1084" s="259" t="s">
        <v>1755</v>
      </c>
      <c r="L1084" s="264"/>
      <c r="M1084" s="265" t="s">
        <v>20</v>
      </c>
      <c r="N1084" s="266" t="s">
        <v>49</v>
      </c>
      <c r="O1084" s="79"/>
      <c r="P1084" s="210">
        <f>O1084*H1084</f>
        <v>0</v>
      </c>
      <c r="Q1084" s="210">
        <v>0.0094</v>
      </c>
      <c r="R1084" s="210">
        <f>Q1084*H1084</f>
        <v>0.1159584</v>
      </c>
      <c r="S1084" s="210">
        <v>0</v>
      </c>
      <c r="T1084" s="211">
        <f>S1084*H1084</f>
        <v>0</v>
      </c>
      <c r="AR1084" s="17" t="s">
        <v>379</v>
      </c>
      <c r="AT1084" s="17" t="s">
        <v>235</v>
      </c>
      <c r="AU1084" s="17" t="s">
        <v>87</v>
      </c>
      <c r="AY1084" s="17" t="s">
        <v>151</v>
      </c>
      <c r="BE1084" s="212">
        <f>IF(N1084="základní",J1084,0)</f>
        <v>0</v>
      </c>
      <c r="BF1084" s="212">
        <f>IF(N1084="snížená",J1084,0)</f>
        <v>0</v>
      </c>
      <c r="BG1084" s="212">
        <f>IF(N1084="zákl. přenesená",J1084,0)</f>
        <v>0</v>
      </c>
      <c r="BH1084" s="212">
        <f>IF(N1084="sníž. přenesená",J1084,0)</f>
        <v>0</v>
      </c>
      <c r="BI1084" s="212">
        <f>IF(N1084="nulová",J1084,0)</f>
        <v>0</v>
      </c>
      <c r="BJ1084" s="17" t="s">
        <v>22</v>
      </c>
      <c r="BK1084" s="212">
        <f>ROUND(I1084*H1084,2)</f>
        <v>0</v>
      </c>
      <c r="BL1084" s="17" t="s">
        <v>260</v>
      </c>
      <c r="BM1084" s="17" t="s">
        <v>1756</v>
      </c>
    </row>
    <row r="1085" spans="2:51" s="11" customFormat="1" ht="12">
      <c r="B1085" s="213"/>
      <c r="C1085" s="214"/>
      <c r="D1085" s="215" t="s">
        <v>160</v>
      </c>
      <c r="E1085" s="216" t="s">
        <v>20</v>
      </c>
      <c r="F1085" s="217" t="s">
        <v>327</v>
      </c>
      <c r="G1085" s="214"/>
      <c r="H1085" s="216" t="s">
        <v>20</v>
      </c>
      <c r="I1085" s="218"/>
      <c r="J1085" s="214"/>
      <c r="K1085" s="214"/>
      <c r="L1085" s="219"/>
      <c r="M1085" s="220"/>
      <c r="N1085" s="221"/>
      <c r="O1085" s="221"/>
      <c r="P1085" s="221"/>
      <c r="Q1085" s="221"/>
      <c r="R1085" s="221"/>
      <c r="S1085" s="221"/>
      <c r="T1085" s="222"/>
      <c r="AT1085" s="223" t="s">
        <v>160</v>
      </c>
      <c r="AU1085" s="223" t="s">
        <v>87</v>
      </c>
      <c r="AV1085" s="11" t="s">
        <v>22</v>
      </c>
      <c r="AW1085" s="11" t="s">
        <v>35</v>
      </c>
      <c r="AX1085" s="11" t="s">
        <v>78</v>
      </c>
      <c r="AY1085" s="223" t="s">
        <v>151</v>
      </c>
    </row>
    <row r="1086" spans="2:51" s="12" customFormat="1" ht="12">
      <c r="B1086" s="224"/>
      <c r="C1086" s="225"/>
      <c r="D1086" s="215" t="s">
        <v>160</v>
      </c>
      <c r="E1086" s="226" t="s">
        <v>20</v>
      </c>
      <c r="F1086" s="227" t="s">
        <v>1757</v>
      </c>
      <c r="G1086" s="225"/>
      <c r="H1086" s="228">
        <v>6.9</v>
      </c>
      <c r="I1086" s="229"/>
      <c r="J1086" s="225"/>
      <c r="K1086" s="225"/>
      <c r="L1086" s="230"/>
      <c r="M1086" s="231"/>
      <c r="N1086" s="232"/>
      <c r="O1086" s="232"/>
      <c r="P1086" s="232"/>
      <c r="Q1086" s="232"/>
      <c r="R1086" s="232"/>
      <c r="S1086" s="232"/>
      <c r="T1086" s="233"/>
      <c r="AT1086" s="234" t="s">
        <v>160</v>
      </c>
      <c r="AU1086" s="234" t="s">
        <v>87</v>
      </c>
      <c r="AV1086" s="12" t="s">
        <v>87</v>
      </c>
      <c r="AW1086" s="12" t="s">
        <v>35</v>
      </c>
      <c r="AX1086" s="12" t="s">
        <v>78</v>
      </c>
      <c r="AY1086" s="234" t="s">
        <v>151</v>
      </c>
    </row>
    <row r="1087" spans="2:51" s="12" customFormat="1" ht="12">
      <c r="B1087" s="224"/>
      <c r="C1087" s="225"/>
      <c r="D1087" s="215" t="s">
        <v>160</v>
      </c>
      <c r="E1087" s="226" t="s">
        <v>20</v>
      </c>
      <c r="F1087" s="227" t="s">
        <v>1758</v>
      </c>
      <c r="G1087" s="225"/>
      <c r="H1087" s="228">
        <v>5.436</v>
      </c>
      <c r="I1087" s="229"/>
      <c r="J1087" s="225"/>
      <c r="K1087" s="225"/>
      <c r="L1087" s="230"/>
      <c r="M1087" s="231"/>
      <c r="N1087" s="232"/>
      <c r="O1087" s="232"/>
      <c r="P1087" s="232"/>
      <c r="Q1087" s="232"/>
      <c r="R1087" s="232"/>
      <c r="S1087" s="232"/>
      <c r="T1087" s="233"/>
      <c r="AT1087" s="234" t="s">
        <v>160</v>
      </c>
      <c r="AU1087" s="234" t="s">
        <v>87</v>
      </c>
      <c r="AV1087" s="12" t="s">
        <v>87</v>
      </c>
      <c r="AW1087" s="12" t="s">
        <v>35</v>
      </c>
      <c r="AX1087" s="12" t="s">
        <v>78</v>
      </c>
      <c r="AY1087" s="234" t="s">
        <v>151</v>
      </c>
    </row>
    <row r="1088" spans="2:51" s="14" customFormat="1" ht="12">
      <c r="B1088" s="246"/>
      <c r="C1088" s="247"/>
      <c r="D1088" s="215" t="s">
        <v>160</v>
      </c>
      <c r="E1088" s="248" t="s">
        <v>20</v>
      </c>
      <c r="F1088" s="249" t="s">
        <v>204</v>
      </c>
      <c r="G1088" s="247"/>
      <c r="H1088" s="250">
        <v>12.336</v>
      </c>
      <c r="I1088" s="251"/>
      <c r="J1088" s="247"/>
      <c r="K1088" s="247"/>
      <c r="L1088" s="252"/>
      <c r="M1088" s="253"/>
      <c r="N1088" s="254"/>
      <c r="O1088" s="254"/>
      <c r="P1088" s="254"/>
      <c r="Q1088" s="254"/>
      <c r="R1088" s="254"/>
      <c r="S1088" s="254"/>
      <c r="T1088" s="255"/>
      <c r="AT1088" s="256" t="s">
        <v>160</v>
      </c>
      <c r="AU1088" s="256" t="s">
        <v>87</v>
      </c>
      <c r="AV1088" s="14" t="s">
        <v>158</v>
      </c>
      <c r="AW1088" s="14" t="s">
        <v>35</v>
      </c>
      <c r="AX1088" s="14" t="s">
        <v>22</v>
      </c>
      <c r="AY1088" s="256" t="s">
        <v>151</v>
      </c>
    </row>
    <row r="1089" spans="2:65" s="1" customFormat="1" ht="22.5" customHeight="1">
      <c r="B1089" s="38"/>
      <c r="C1089" s="201" t="s">
        <v>1759</v>
      </c>
      <c r="D1089" s="201" t="s">
        <v>153</v>
      </c>
      <c r="E1089" s="202" t="s">
        <v>1760</v>
      </c>
      <c r="F1089" s="203" t="s">
        <v>1761</v>
      </c>
      <c r="G1089" s="204" t="s">
        <v>339</v>
      </c>
      <c r="H1089" s="205">
        <v>190.62</v>
      </c>
      <c r="I1089" s="206"/>
      <c r="J1089" s="207">
        <f>ROUND(I1089*H1089,2)</f>
        <v>0</v>
      </c>
      <c r="K1089" s="203" t="s">
        <v>157</v>
      </c>
      <c r="L1089" s="43"/>
      <c r="M1089" s="208" t="s">
        <v>20</v>
      </c>
      <c r="N1089" s="209" t="s">
        <v>49</v>
      </c>
      <c r="O1089" s="79"/>
      <c r="P1089" s="210">
        <f>O1089*H1089</f>
        <v>0</v>
      </c>
      <c r="Q1089" s="210">
        <v>0.00026</v>
      </c>
      <c r="R1089" s="210">
        <f>Q1089*H1089</f>
        <v>0.0495612</v>
      </c>
      <c r="S1089" s="210">
        <v>0</v>
      </c>
      <c r="T1089" s="211">
        <f>S1089*H1089</f>
        <v>0</v>
      </c>
      <c r="AR1089" s="17" t="s">
        <v>260</v>
      </c>
      <c r="AT1089" s="17" t="s">
        <v>153</v>
      </c>
      <c r="AU1089" s="17" t="s">
        <v>87</v>
      </c>
      <c r="AY1089" s="17" t="s">
        <v>151</v>
      </c>
      <c r="BE1089" s="212">
        <f>IF(N1089="základní",J1089,0)</f>
        <v>0</v>
      </c>
      <c r="BF1089" s="212">
        <f>IF(N1089="snížená",J1089,0)</f>
        <v>0</v>
      </c>
      <c r="BG1089" s="212">
        <f>IF(N1089="zákl. přenesená",J1089,0)</f>
        <v>0</v>
      </c>
      <c r="BH1089" s="212">
        <f>IF(N1089="sníž. přenesená",J1089,0)</f>
        <v>0</v>
      </c>
      <c r="BI1089" s="212">
        <f>IF(N1089="nulová",J1089,0)</f>
        <v>0</v>
      </c>
      <c r="BJ1089" s="17" t="s">
        <v>22</v>
      </c>
      <c r="BK1089" s="212">
        <f>ROUND(I1089*H1089,2)</f>
        <v>0</v>
      </c>
      <c r="BL1089" s="17" t="s">
        <v>260</v>
      </c>
      <c r="BM1089" s="17" t="s">
        <v>1762</v>
      </c>
    </row>
    <row r="1090" spans="2:51" s="11" customFormat="1" ht="12">
      <c r="B1090" s="213"/>
      <c r="C1090" s="214"/>
      <c r="D1090" s="215" t="s">
        <v>160</v>
      </c>
      <c r="E1090" s="216" t="s">
        <v>20</v>
      </c>
      <c r="F1090" s="217" t="s">
        <v>326</v>
      </c>
      <c r="G1090" s="214"/>
      <c r="H1090" s="216" t="s">
        <v>20</v>
      </c>
      <c r="I1090" s="218"/>
      <c r="J1090" s="214"/>
      <c r="K1090" s="214"/>
      <c r="L1090" s="219"/>
      <c r="M1090" s="220"/>
      <c r="N1090" s="221"/>
      <c r="O1090" s="221"/>
      <c r="P1090" s="221"/>
      <c r="Q1090" s="221"/>
      <c r="R1090" s="221"/>
      <c r="S1090" s="221"/>
      <c r="T1090" s="222"/>
      <c r="AT1090" s="223" t="s">
        <v>160</v>
      </c>
      <c r="AU1090" s="223" t="s">
        <v>87</v>
      </c>
      <c r="AV1090" s="11" t="s">
        <v>22</v>
      </c>
      <c r="AW1090" s="11" t="s">
        <v>35</v>
      </c>
      <c r="AX1090" s="11" t="s">
        <v>78</v>
      </c>
      <c r="AY1090" s="223" t="s">
        <v>151</v>
      </c>
    </row>
    <row r="1091" spans="2:51" s="11" customFormat="1" ht="12">
      <c r="B1091" s="213"/>
      <c r="C1091" s="214"/>
      <c r="D1091" s="215" t="s">
        <v>160</v>
      </c>
      <c r="E1091" s="216" t="s">
        <v>20</v>
      </c>
      <c r="F1091" s="217" t="s">
        <v>327</v>
      </c>
      <c r="G1091" s="214"/>
      <c r="H1091" s="216" t="s">
        <v>20</v>
      </c>
      <c r="I1091" s="218"/>
      <c r="J1091" s="214"/>
      <c r="K1091" s="214"/>
      <c r="L1091" s="219"/>
      <c r="M1091" s="220"/>
      <c r="N1091" s="221"/>
      <c r="O1091" s="221"/>
      <c r="P1091" s="221"/>
      <c r="Q1091" s="221"/>
      <c r="R1091" s="221"/>
      <c r="S1091" s="221"/>
      <c r="T1091" s="222"/>
      <c r="AT1091" s="223" t="s">
        <v>160</v>
      </c>
      <c r="AU1091" s="223" t="s">
        <v>87</v>
      </c>
      <c r="AV1091" s="11" t="s">
        <v>22</v>
      </c>
      <c r="AW1091" s="11" t="s">
        <v>35</v>
      </c>
      <c r="AX1091" s="11" t="s">
        <v>78</v>
      </c>
      <c r="AY1091" s="223" t="s">
        <v>151</v>
      </c>
    </row>
    <row r="1092" spans="2:51" s="12" customFormat="1" ht="12">
      <c r="B1092" s="224"/>
      <c r="C1092" s="225"/>
      <c r="D1092" s="215" t="s">
        <v>160</v>
      </c>
      <c r="E1092" s="226" t="s">
        <v>20</v>
      </c>
      <c r="F1092" s="227" t="s">
        <v>1763</v>
      </c>
      <c r="G1092" s="225"/>
      <c r="H1092" s="228">
        <v>33.94</v>
      </c>
      <c r="I1092" s="229"/>
      <c r="J1092" s="225"/>
      <c r="K1092" s="225"/>
      <c r="L1092" s="230"/>
      <c r="M1092" s="231"/>
      <c r="N1092" s="232"/>
      <c r="O1092" s="232"/>
      <c r="P1092" s="232"/>
      <c r="Q1092" s="232"/>
      <c r="R1092" s="232"/>
      <c r="S1092" s="232"/>
      <c r="T1092" s="233"/>
      <c r="AT1092" s="234" t="s">
        <v>160</v>
      </c>
      <c r="AU1092" s="234" t="s">
        <v>87</v>
      </c>
      <c r="AV1092" s="12" t="s">
        <v>87</v>
      </c>
      <c r="AW1092" s="12" t="s">
        <v>35</v>
      </c>
      <c r="AX1092" s="12" t="s">
        <v>78</v>
      </c>
      <c r="AY1092" s="234" t="s">
        <v>151</v>
      </c>
    </row>
    <row r="1093" spans="2:51" s="12" customFormat="1" ht="12">
      <c r="B1093" s="224"/>
      <c r="C1093" s="225"/>
      <c r="D1093" s="215" t="s">
        <v>160</v>
      </c>
      <c r="E1093" s="226" t="s">
        <v>20</v>
      </c>
      <c r="F1093" s="227" t="s">
        <v>1764</v>
      </c>
      <c r="G1093" s="225"/>
      <c r="H1093" s="228">
        <v>30.9</v>
      </c>
      <c r="I1093" s="229"/>
      <c r="J1093" s="225"/>
      <c r="K1093" s="225"/>
      <c r="L1093" s="230"/>
      <c r="M1093" s="231"/>
      <c r="N1093" s="232"/>
      <c r="O1093" s="232"/>
      <c r="P1093" s="232"/>
      <c r="Q1093" s="232"/>
      <c r="R1093" s="232"/>
      <c r="S1093" s="232"/>
      <c r="T1093" s="233"/>
      <c r="AT1093" s="234" t="s">
        <v>160</v>
      </c>
      <c r="AU1093" s="234" t="s">
        <v>87</v>
      </c>
      <c r="AV1093" s="12" t="s">
        <v>87</v>
      </c>
      <c r="AW1093" s="12" t="s">
        <v>35</v>
      </c>
      <c r="AX1093" s="12" t="s">
        <v>78</v>
      </c>
      <c r="AY1093" s="234" t="s">
        <v>151</v>
      </c>
    </row>
    <row r="1094" spans="2:51" s="12" customFormat="1" ht="12">
      <c r="B1094" s="224"/>
      <c r="C1094" s="225"/>
      <c r="D1094" s="215" t="s">
        <v>160</v>
      </c>
      <c r="E1094" s="226" t="s">
        <v>20</v>
      </c>
      <c r="F1094" s="227" t="s">
        <v>1765</v>
      </c>
      <c r="G1094" s="225"/>
      <c r="H1094" s="228">
        <v>27.9</v>
      </c>
      <c r="I1094" s="229"/>
      <c r="J1094" s="225"/>
      <c r="K1094" s="225"/>
      <c r="L1094" s="230"/>
      <c r="M1094" s="231"/>
      <c r="N1094" s="232"/>
      <c r="O1094" s="232"/>
      <c r="P1094" s="232"/>
      <c r="Q1094" s="232"/>
      <c r="R1094" s="232"/>
      <c r="S1094" s="232"/>
      <c r="T1094" s="233"/>
      <c r="AT1094" s="234" t="s">
        <v>160</v>
      </c>
      <c r="AU1094" s="234" t="s">
        <v>87</v>
      </c>
      <c r="AV1094" s="12" t="s">
        <v>87</v>
      </c>
      <c r="AW1094" s="12" t="s">
        <v>35</v>
      </c>
      <c r="AX1094" s="12" t="s">
        <v>78</v>
      </c>
      <c r="AY1094" s="234" t="s">
        <v>151</v>
      </c>
    </row>
    <row r="1095" spans="2:51" s="12" customFormat="1" ht="12">
      <c r="B1095" s="224"/>
      <c r="C1095" s="225"/>
      <c r="D1095" s="215" t="s">
        <v>160</v>
      </c>
      <c r="E1095" s="226" t="s">
        <v>20</v>
      </c>
      <c r="F1095" s="227" t="s">
        <v>1766</v>
      </c>
      <c r="G1095" s="225"/>
      <c r="H1095" s="228">
        <v>29.26</v>
      </c>
      <c r="I1095" s="229"/>
      <c r="J1095" s="225"/>
      <c r="K1095" s="225"/>
      <c r="L1095" s="230"/>
      <c r="M1095" s="231"/>
      <c r="N1095" s="232"/>
      <c r="O1095" s="232"/>
      <c r="P1095" s="232"/>
      <c r="Q1095" s="232"/>
      <c r="R1095" s="232"/>
      <c r="S1095" s="232"/>
      <c r="T1095" s="233"/>
      <c r="AT1095" s="234" t="s">
        <v>160</v>
      </c>
      <c r="AU1095" s="234" t="s">
        <v>87</v>
      </c>
      <c r="AV1095" s="12" t="s">
        <v>87</v>
      </c>
      <c r="AW1095" s="12" t="s">
        <v>35</v>
      </c>
      <c r="AX1095" s="12" t="s">
        <v>78</v>
      </c>
      <c r="AY1095" s="234" t="s">
        <v>151</v>
      </c>
    </row>
    <row r="1096" spans="2:51" s="12" customFormat="1" ht="12">
      <c r="B1096" s="224"/>
      <c r="C1096" s="225"/>
      <c r="D1096" s="215" t="s">
        <v>160</v>
      </c>
      <c r="E1096" s="226" t="s">
        <v>20</v>
      </c>
      <c r="F1096" s="227" t="s">
        <v>1767</v>
      </c>
      <c r="G1096" s="225"/>
      <c r="H1096" s="228">
        <v>14.86</v>
      </c>
      <c r="I1096" s="229"/>
      <c r="J1096" s="225"/>
      <c r="K1096" s="225"/>
      <c r="L1096" s="230"/>
      <c r="M1096" s="231"/>
      <c r="N1096" s="232"/>
      <c r="O1096" s="232"/>
      <c r="P1096" s="232"/>
      <c r="Q1096" s="232"/>
      <c r="R1096" s="232"/>
      <c r="S1096" s="232"/>
      <c r="T1096" s="233"/>
      <c r="AT1096" s="234" t="s">
        <v>160</v>
      </c>
      <c r="AU1096" s="234" t="s">
        <v>87</v>
      </c>
      <c r="AV1096" s="12" t="s">
        <v>87</v>
      </c>
      <c r="AW1096" s="12" t="s">
        <v>35</v>
      </c>
      <c r="AX1096" s="12" t="s">
        <v>78</v>
      </c>
      <c r="AY1096" s="234" t="s">
        <v>151</v>
      </c>
    </row>
    <row r="1097" spans="2:51" s="12" customFormat="1" ht="12">
      <c r="B1097" s="224"/>
      <c r="C1097" s="225"/>
      <c r="D1097" s="215" t="s">
        <v>160</v>
      </c>
      <c r="E1097" s="226" t="s">
        <v>20</v>
      </c>
      <c r="F1097" s="227" t="s">
        <v>1768</v>
      </c>
      <c r="G1097" s="225"/>
      <c r="H1097" s="228">
        <v>5.82</v>
      </c>
      <c r="I1097" s="229"/>
      <c r="J1097" s="225"/>
      <c r="K1097" s="225"/>
      <c r="L1097" s="230"/>
      <c r="M1097" s="231"/>
      <c r="N1097" s="232"/>
      <c r="O1097" s="232"/>
      <c r="P1097" s="232"/>
      <c r="Q1097" s="232"/>
      <c r="R1097" s="232"/>
      <c r="S1097" s="232"/>
      <c r="T1097" s="233"/>
      <c r="AT1097" s="234" t="s">
        <v>160</v>
      </c>
      <c r="AU1097" s="234" t="s">
        <v>87</v>
      </c>
      <c r="AV1097" s="12" t="s">
        <v>87</v>
      </c>
      <c r="AW1097" s="12" t="s">
        <v>35</v>
      </c>
      <c r="AX1097" s="12" t="s">
        <v>78</v>
      </c>
      <c r="AY1097" s="234" t="s">
        <v>151</v>
      </c>
    </row>
    <row r="1098" spans="2:51" s="12" customFormat="1" ht="12">
      <c r="B1098" s="224"/>
      <c r="C1098" s="225"/>
      <c r="D1098" s="215" t="s">
        <v>160</v>
      </c>
      <c r="E1098" s="226" t="s">
        <v>20</v>
      </c>
      <c r="F1098" s="227" t="s">
        <v>1769</v>
      </c>
      <c r="G1098" s="225"/>
      <c r="H1098" s="228">
        <v>16.56</v>
      </c>
      <c r="I1098" s="229"/>
      <c r="J1098" s="225"/>
      <c r="K1098" s="225"/>
      <c r="L1098" s="230"/>
      <c r="M1098" s="231"/>
      <c r="N1098" s="232"/>
      <c r="O1098" s="232"/>
      <c r="P1098" s="232"/>
      <c r="Q1098" s="232"/>
      <c r="R1098" s="232"/>
      <c r="S1098" s="232"/>
      <c r="T1098" s="233"/>
      <c r="AT1098" s="234" t="s">
        <v>160</v>
      </c>
      <c r="AU1098" s="234" t="s">
        <v>87</v>
      </c>
      <c r="AV1098" s="12" t="s">
        <v>87</v>
      </c>
      <c r="AW1098" s="12" t="s">
        <v>35</v>
      </c>
      <c r="AX1098" s="12" t="s">
        <v>78</v>
      </c>
      <c r="AY1098" s="234" t="s">
        <v>151</v>
      </c>
    </row>
    <row r="1099" spans="2:51" s="12" customFormat="1" ht="12">
      <c r="B1099" s="224"/>
      <c r="C1099" s="225"/>
      <c r="D1099" s="215" t="s">
        <v>160</v>
      </c>
      <c r="E1099" s="226" t="s">
        <v>20</v>
      </c>
      <c r="F1099" s="227" t="s">
        <v>1770</v>
      </c>
      <c r="G1099" s="225"/>
      <c r="H1099" s="228">
        <v>13.84</v>
      </c>
      <c r="I1099" s="229"/>
      <c r="J1099" s="225"/>
      <c r="K1099" s="225"/>
      <c r="L1099" s="230"/>
      <c r="M1099" s="231"/>
      <c r="N1099" s="232"/>
      <c r="O1099" s="232"/>
      <c r="P1099" s="232"/>
      <c r="Q1099" s="232"/>
      <c r="R1099" s="232"/>
      <c r="S1099" s="232"/>
      <c r="T1099" s="233"/>
      <c r="AT1099" s="234" t="s">
        <v>160</v>
      </c>
      <c r="AU1099" s="234" t="s">
        <v>87</v>
      </c>
      <c r="AV1099" s="12" t="s">
        <v>87</v>
      </c>
      <c r="AW1099" s="12" t="s">
        <v>35</v>
      </c>
      <c r="AX1099" s="12" t="s">
        <v>78</v>
      </c>
      <c r="AY1099" s="234" t="s">
        <v>151</v>
      </c>
    </row>
    <row r="1100" spans="2:51" s="12" customFormat="1" ht="12">
      <c r="B1100" s="224"/>
      <c r="C1100" s="225"/>
      <c r="D1100" s="215" t="s">
        <v>160</v>
      </c>
      <c r="E1100" s="226" t="s">
        <v>20</v>
      </c>
      <c r="F1100" s="227" t="s">
        <v>633</v>
      </c>
      <c r="G1100" s="225"/>
      <c r="H1100" s="228">
        <v>17.54</v>
      </c>
      <c r="I1100" s="229"/>
      <c r="J1100" s="225"/>
      <c r="K1100" s="225"/>
      <c r="L1100" s="230"/>
      <c r="M1100" s="231"/>
      <c r="N1100" s="232"/>
      <c r="O1100" s="232"/>
      <c r="P1100" s="232"/>
      <c r="Q1100" s="232"/>
      <c r="R1100" s="232"/>
      <c r="S1100" s="232"/>
      <c r="T1100" s="233"/>
      <c r="AT1100" s="234" t="s">
        <v>160</v>
      </c>
      <c r="AU1100" s="234" t="s">
        <v>87</v>
      </c>
      <c r="AV1100" s="12" t="s">
        <v>87</v>
      </c>
      <c r="AW1100" s="12" t="s">
        <v>35</v>
      </c>
      <c r="AX1100" s="12" t="s">
        <v>78</v>
      </c>
      <c r="AY1100" s="234" t="s">
        <v>151</v>
      </c>
    </row>
    <row r="1101" spans="2:51" s="13" customFormat="1" ht="12">
      <c r="B1101" s="235"/>
      <c r="C1101" s="236"/>
      <c r="D1101" s="215" t="s">
        <v>160</v>
      </c>
      <c r="E1101" s="237" t="s">
        <v>20</v>
      </c>
      <c r="F1101" s="238" t="s">
        <v>384</v>
      </c>
      <c r="G1101" s="236"/>
      <c r="H1101" s="239">
        <v>190.62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AT1101" s="245" t="s">
        <v>160</v>
      </c>
      <c r="AU1101" s="245" t="s">
        <v>87</v>
      </c>
      <c r="AV1101" s="13" t="s">
        <v>181</v>
      </c>
      <c r="AW1101" s="13" t="s">
        <v>35</v>
      </c>
      <c r="AX1101" s="13" t="s">
        <v>22</v>
      </c>
      <c r="AY1101" s="245" t="s">
        <v>151</v>
      </c>
    </row>
    <row r="1102" spans="2:65" s="1" customFormat="1" ht="22.5" customHeight="1">
      <c r="B1102" s="38"/>
      <c r="C1102" s="201" t="s">
        <v>1771</v>
      </c>
      <c r="D1102" s="201" t="s">
        <v>153</v>
      </c>
      <c r="E1102" s="202" t="s">
        <v>1772</v>
      </c>
      <c r="F1102" s="203" t="s">
        <v>1773</v>
      </c>
      <c r="G1102" s="204" t="s">
        <v>156</v>
      </c>
      <c r="H1102" s="205">
        <v>244.516</v>
      </c>
      <c r="I1102" s="206"/>
      <c r="J1102" s="207">
        <f>ROUND(I1102*H1102,2)</f>
        <v>0</v>
      </c>
      <c r="K1102" s="203" t="s">
        <v>157</v>
      </c>
      <c r="L1102" s="43"/>
      <c r="M1102" s="208" t="s">
        <v>20</v>
      </c>
      <c r="N1102" s="209" t="s">
        <v>49</v>
      </c>
      <c r="O1102" s="79"/>
      <c r="P1102" s="210">
        <f>O1102*H1102</f>
        <v>0</v>
      </c>
      <c r="Q1102" s="210">
        <v>0.0001</v>
      </c>
      <c r="R1102" s="210">
        <f>Q1102*H1102</f>
        <v>0.0244516</v>
      </c>
      <c r="S1102" s="210">
        <v>0</v>
      </c>
      <c r="T1102" s="211">
        <f>S1102*H1102</f>
        <v>0</v>
      </c>
      <c r="AR1102" s="17" t="s">
        <v>260</v>
      </c>
      <c r="AT1102" s="17" t="s">
        <v>153</v>
      </c>
      <c r="AU1102" s="17" t="s">
        <v>87</v>
      </c>
      <c r="AY1102" s="17" t="s">
        <v>151</v>
      </c>
      <c r="BE1102" s="212">
        <f>IF(N1102="základní",J1102,0)</f>
        <v>0</v>
      </c>
      <c r="BF1102" s="212">
        <f>IF(N1102="snížená",J1102,0)</f>
        <v>0</v>
      </c>
      <c r="BG1102" s="212">
        <f>IF(N1102="zákl. přenesená",J1102,0)</f>
        <v>0</v>
      </c>
      <c r="BH1102" s="212">
        <f>IF(N1102="sníž. přenesená",J1102,0)</f>
        <v>0</v>
      </c>
      <c r="BI1102" s="212">
        <f>IF(N1102="nulová",J1102,0)</f>
        <v>0</v>
      </c>
      <c r="BJ1102" s="17" t="s">
        <v>22</v>
      </c>
      <c r="BK1102" s="212">
        <f>ROUND(I1102*H1102,2)</f>
        <v>0</v>
      </c>
      <c r="BL1102" s="17" t="s">
        <v>260</v>
      </c>
      <c r="BM1102" s="17" t="s">
        <v>1774</v>
      </c>
    </row>
    <row r="1103" spans="2:65" s="1" customFormat="1" ht="22.5" customHeight="1">
      <c r="B1103" s="38"/>
      <c r="C1103" s="201" t="s">
        <v>1775</v>
      </c>
      <c r="D1103" s="201" t="s">
        <v>153</v>
      </c>
      <c r="E1103" s="202" t="s">
        <v>1776</v>
      </c>
      <c r="F1103" s="203" t="s">
        <v>1777</v>
      </c>
      <c r="G1103" s="204" t="s">
        <v>156</v>
      </c>
      <c r="H1103" s="205">
        <v>244.516</v>
      </c>
      <c r="I1103" s="206"/>
      <c r="J1103" s="207">
        <f>ROUND(I1103*H1103,2)</f>
        <v>0</v>
      </c>
      <c r="K1103" s="203" t="s">
        <v>157</v>
      </c>
      <c r="L1103" s="43"/>
      <c r="M1103" s="208" t="s">
        <v>20</v>
      </c>
      <c r="N1103" s="209" t="s">
        <v>49</v>
      </c>
      <c r="O1103" s="79"/>
      <c r="P1103" s="210">
        <f>O1103*H1103</f>
        <v>0</v>
      </c>
      <c r="Q1103" s="210">
        <v>0</v>
      </c>
      <c r="R1103" s="210">
        <f>Q1103*H1103</f>
        <v>0</v>
      </c>
      <c r="S1103" s="210">
        <v>0</v>
      </c>
      <c r="T1103" s="211">
        <f>S1103*H1103</f>
        <v>0</v>
      </c>
      <c r="AR1103" s="17" t="s">
        <v>260</v>
      </c>
      <c r="AT1103" s="17" t="s">
        <v>153</v>
      </c>
      <c r="AU1103" s="17" t="s">
        <v>87</v>
      </c>
      <c r="AY1103" s="17" t="s">
        <v>151</v>
      </c>
      <c r="BE1103" s="212">
        <f>IF(N1103="základní",J1103,0)</f>
        <v>0</v>
      </c>
      <c r="BF1103" s="212">
        <f>IF(N1103="snížená",J1103,0)</f>
        <v>0</v>
      </c>
      <c r="BG1103" s="212">
        <f>IF(N1103="zákl. přenesená",J1103,0)</f>
        <v>0</v>
      </c>
      <c r="BH1103" s="212">
        <f>IF(N1103="sníž. přenesená",J1103,0)</f>
        <v>0</v>
      </c>
      <c r="BI1103" s="212">
        <f>IF(N1103="nulová",J1103,0)</f>
        <v>0</v>
      </c>
      <c r="BJ1103" s="17" t="s">
        <v>22</v>
      </c>
      <c r="BK1103" s="212">
        <f>ROUND(I1103*H1103,2)</f>
        <v>0</v>
      </c>
      <c r="BL1103" s="17" t="s">
        <v>260</v>
      </c>
      <c r="BM1103" s="17" t="s">
        <v>1778</v>
      </c>
    </row>
    <row r="1104" spans="2:65" s="1" customFormat="1" ht="16.5" customHeight="1">
      <c r="B1104" s="38"/>
      <c r="C1104" s="257" t="s">
        <v>1779</v>
      </c>
      <c r="D1104" s="257" t="s">
        <v>235</v>
      </c>
      <c r="E1104" s="258" t="s">
        <v>1780</v>
      </c>
      <c r="F1104" s="259" t="s">
        <v>1781</v>
      </c>
      <c r="G1104" s="260" t="s">
        <v>156</v>
      </c>
      <c r="H1104" s="261">
        <v>268.968</v>
      </c>
      <c r="I1104" s="262"/>
      <c r="J1104" s="263">
        <f>ROUND(I1104*H1104,2)</f>
        <v>0</v>
      </c>
      <c r="K1104" s="259" t="s">
        <v>157</v>
      </c>
      <c r="L1104" s="264"/>
      <c r="M1104" s="265" t="s">
        <v>20</v>
      </c>
      <c r="N1104" s="266" t="s">
        <v>49</v>
      </c>
      <c r="O1104" s="79"/>
      <c r="P1104" s="210">
        <f>O1104*H1104</f>
        <v>0</v>
      </c>
      <c r="Q1104" s="210">
        <v>0.00011</v>
      </c>
      <c r="R1104" s="210">
        <f>Q1104*H1104</f>
        <v>0.029586480000000002</v>
      </c>
      <c r="S1104" s="210">
        <v>0</v>
      </c>
      <c r="T1104" s="211">
        <f>S1104*H1104</f>
        <v>0</v>
      </c>
      <c r="AR1104" s="17" t="s">
        <v>379</v>
      </c>
      <c r="AT1104" s="17" t="s">
        <v>235</v>
      </c>
      <c r="AU1104" s="17" t="s">
        <v>87</v>
      </c>
      <c r="AY1104" s="17" t="s">
        <v>151</v>
      </c>
      <c r="BE1104" s="212">
        <f>IF(N1104="základní",J1104,0)</f>
        <v>0</v>
      </c>
      <c r="BF1104" s="212">
        <f>IF(N1104="snížená",J1104,0)</f>
        <v>0</v>
      </c>
      <c r="BG1104" s="212">
        <f>IF(N1104="zákl. přenesená",J1104,0)</f>
        <v>0</v>
      </c>
      <c r="BH1104" s="212">
        <f>IF(N1104="sníž. přenesená",J1104,0)</f>
        <v>0</v>
      </c>
      <c r="BI1104" s="212">
        <f>IF(N1104="nulová",J1104,0)</f>
        <v>0</v>
      </c>
      <c r="BJ1104" s="17" t="s">
        <v>22</v>
      </c>
      <c r="BK1104" s="212">
        <f>ROUND(I1104*H1104,2)</f>
        <v>0</v>
      </c>
      <c r="BL1104" s="17" t="s">
        <v>260</v>
      </c>
      <c r="BM1104" s="17" t="s">
        <v>1782</v>
      </c>
    </row>
    <row r="1105" spans="2:51" s="12" customFormat="1" ht="12">
      <c r="B1105" s="224"/>
      <c r="C1105" s="225"/>
      <c r="D1105" s="215" t="s">
        <v>160</v>
      </c>
      <c r="E1105" s="225"/>
      <c r="F1105" s="227" t="s">
        <v>1783</v>
      </c>
      <c r="G1105" s="225"/>
      <c r="H1105" s="228">
        <v>268.968</v>
      </c>
      <c r="I1105" s="229"/>
      <c r="J1105" s="225"/>
      <c r="K1105" s="225"/>
      <c r="L1105" s="230"/>
      <c r="M1105" s="231"/>
      <c r="N1105" s="232"/>
      <c r="O1105" s="232"/>
      <c r="P1105" s="232"/>
      <c r="Q1105" s="232"/>
      <c r="R1105" s="232"/>
      <c r="S1105" s="232"/>
      <c r="T1105" s="233"/>
      <c r="AT1105" s="234" t="s">
        <v>160</v>
      </c>
      <c r="AU1105" s="234" t="s">
        <v>87</v>
      </c>
      <c r="AV1105" s="12" t="s">
        <v>87</v>
      </c>
      <c r="AW1105" s="12" t="s">
        <v>4</v>
      </c>
      <c r="AX1105" s="12" t="s">
        <v>22</v>
      </c>
      <c r="AY1105" s="234" t="s">
        <v>151</v>
      </c>
    </row>
    <row r="1106" spans="2:65" s="1" customFormat="1" ht="22.5" customHeight="1">
      <c r="B1106" s="38"/>
      <c r="C1106" s="201" t="s">
        <v>1784</v>
      </c>
      <c r="D1106" s="201" t="s">
        <v>153</v>
      </c>
      <c r="E1106" s="202" t="s">
        <v>1785</v>
      </c>
      <c r="F1106" s="203" t="s">
        <v>1786</v>
      </c>
      <c r="G1106" s="204" t="s">
        <v>156</v>
      </c>
      <c r="H1106" s="205">
        <v>244.516</v>
      </c>
      <c r="I1106" s="206"/>
      <c r="J1106" s="207">
        <f>ROUND(I1106*H1106,2)</f>
        <v>0</v>
      </c>
      <c r="K1106" s="203" t="s">
        <v>157</v>
      </c>
      <c r="L1106" s="43"/>
      <c r="M1106" s="208" t="s">
        <v>20</v>
      </c>
      <c r="N1106" s="209" t="s">
        <v>49</v>
      </c>
      <c r="O1106" s="79"/>
      <c r="P1106" s="210">
        <f>O1106*H1106</f>
        <v>0</v>
      </c>
      <c r="Q1106" s="210">
        <v>0</v>
      </c>
      <c r="R1106" s="210">
        <f>Q1106*H1106</f>
        <v>0</v>
      </c>
      <c r="S1106" s="210">
        <v>0</v>
      </c>
      <c r="T1106" s="211">
        <f>S1106*H1106</f>
        <v>0</v>
      </c>
      <c r="AR1106" s="17" t="s">
        <v>260</v>
      </c>
      <c r="AT1106" s="17" t="s">
        <v>153</v>
      </c>
      <c r="AU1106" s="17" t="s">
        <v>87</v>
      </c>
      <c r="AY1106" s="17" t="s">
        <v>151</v>
      </c>
      <c r="BE1106" s="212">
        <f>IF(N1106="základní",J1106,0)</f>
        <v>0</v>
      </c>
      <c r="BF1106" s="212">
        <f>IF(N1106="snížená",J1106,0)</f>
        <v>0</v>
      </c>
      <c r="BG1106" s="212">
        <f>IF(N1106="zákl. přenesená",J1106,0)</f>
        <v>0</v>
      </c>
      <c r="BH1106" s="212">
        <f>IF(N1106="sníž. přenesená",J1106,0)</f>
        <v>0</v>
      </c>
      <c r="BI1106" s="212">
        <f>IF(N1106="nulová",J1106,0)</f>
        <v>0</v>
      </c>
      <c r="BJ1106" s="17" t="s">
        <v>22</v>
      </c>
      <c r="BK1106" s="212">
        <f>ROUND(I1106*H1106,2)</f>
        <v>0</v>
      </c>
      <c r="BL1106" s="17" t="s">
        <v>260</v>
      </c>
      <c r="BM1106" s="17" t="s">
        <v>1787</v>
      </c>
    </row>
    <row r="1107" spans="2:51" s="11" customFormat="1" ht="12">
      <c r="B1107" s="213"/>
      <c r="C1107" s="214"/>
      <c r="D1107" s="215" t="s">
        <v>160</v>
      </c>
      <c r="E1107" s="216" t="s">
        <v>20</v>
      </c>
      <c r="F1107" s="217" t="s">
        <v>1788</v>
      </c>
      <c r="G1107" s="214"/>
      <c r="H1107" s="216" t="s">
        <v>20</v>
      </c>
      <c r="I1107" s="218"/>
      <c r="J1107" s="214"/>
      <c r="K1107" s="214"/>
      <c r="L1107" s="219"/>
      <c r="M1107" s="220"/>
      <c r="N1107" s="221"/>
      <c r="O1107" s="221"/>
      <c r="P1107" s="221"/>
      <c r="Q1107" s="221"/>
      <c r="R1107" s="221"/>
      <c r="S1107" s="221"/>
      <c r="T1107" s="222"/>
      <c r="AT1107" s="223" t="s">
        <v>160</v>
      </c>
      <c r="AU1107" s="223" t="s">
        <v>87</v>
      </c>
      <c r="AV1107" s="11" t="s">
        <v>22</v>
      </c>
      <c r="AW1107" s="11" t="s">
        <v>35</v>
      </c>
      <c r="AX1107" s="11" t="s">
        <v>78</v>
      </c>
      <c r="AY1107" s="223" t="s">
        <v>151</v>
      </c>
    </row>
    <row r="1108" spans="2:51" s="11" customFormat="1" ht="12">
      <c r="B1108" s="213"/>
      <c r="C1108" s="214"/>
      <c r="D1108" s="215" t="s">
        <v>160</v>
      </c>
      <c r="E1108" s="216" t="s">
        <v>20</v>
      </c>
      <c r="F1108" s="217" t="s">
        <v>1789</v>
      </c>
      <c r="G1108" s="214"/>
      <c r="H1108" s="216" t="s">
        <v>20</v>
      </c>
      <c r="I1108" s="218"/>
      <c r="J1108" s="214"/>
      <c r="K1108" s="214"/>
      <c r="L1108" s="219"/>
      <c r="M1108" s="220"/>
      <c r="N1108" s="221"/>
      <c r="O1108" s="221"/>
      <c r="P1108" s="221"/>
      <c r="Q1108" s="221"/>
      <c r="R1108" s="221"/>
      <c r="S1108" s="221"/>
      <c r="T1108" s="222"/>
      <c r="AT1108" s="223" t="s">
        <v>160</v>
      </c>
      <c r="AU1108" s="223" t="s">
        <v>87</v>
      </c>
      <c r="AV1108" s="11" t="s">
        <v>22</v>
      </c>
      <c r="AW1108" s="11" t="s">
        <v>35</v>
      </c>
      <c r="AX1108" s="11" t="s">
        <v>78</v>
      </c>
      <c r="AY1108" s="223" t="s">
        <v>151</v>
      </c>
    </row>
    <row r="1109" spans="2:51" s="12" customFormat="1" ht="12">
      <c r="B1109" s="224"/>
      <c r="C1109" s="225"/>
      <c r="D1109" s="215" t="s">
        <v>160</v>
      </c>
      <c r="E1109" s="226" t="s">
        <v>20</v>
      </c>
      <c r="F1109" s="227" t="s">
        <v>1790</v>
      </c>
      <c r="G1109" s="225"/>
      <c r="H1109" s="228">
        <v>244.516</v>
      </c>
      <c r="I1109" s="229"/>
      <c r="J1109" s="225"/>
      <c r="K1109" s="225"/>
      <c r="L1109" s="230"/>
      <c r="M1109" s="231"/>
      <c r="N1109" s="232"/>
      <c r="O1109" s="232"/>
      <c r="P1109" s="232"/>
      <c r="Q1109" s="232"/>
      <c r="R1109" s="232"/>
      <c r="S1109" s="232"/>
      <c r="T1109" s="233"/>
      <c r="AT1109" s="234" t="s">
        <v>160</v>
      </c>
      <c r="AU1109" s="234" t="s">
        <v>87</v>
      </c>
      <c r="AV1109" s="12" t="s">
        <v>87</v>
      </c>
      <c r="AW1109" s="12" t="s">
        <v>35</v>
      </c>
      <c r="AX1109" s="12" t="s">
        <v>22</v>
      </c>
      <c r="AY1109" s="234" t="s">
        <v>151</v>
      </c>
    </row>
    <row r="1110" spans="2:65" s="1" customFormat="1" ht="16.5" customHeight="1">
      <c r="B1110" s="38"/>
      <c r="C1110" s="257" t="s">
        <v>1791</v>
      </c>
      <c r="D1110" s="257" t="s">
        <v>235</v>
      </c>
      <c r="E1110" s="258" t="s">
        <v>1792</v>
      </c>
      <c r="F1110" s="259" t="s">
        <v>1793</v>
      </c>
      <c r="G1110" s="260" t="s">
        <v>156</v>
      </c>
      <c r="H1110" s="261">
        <v>249.406</v>
      </c>
      <c r="I1110" s="262"/>
      <c r="J1110" s="263">
        <f>ROUND(I1110*H1110,2)</f>
        <v>0</v>
      </c>
      <c r="K1110" s="259" t="s">
        <v>157</v>
      </c>
      <c r="L1110" s="264"/>
      <c r="M1110" s="265" t="s">
        <v>20</v>
      </c>
      <c r="N1110" s="266" t="s">
        <v>49</v>
      </c>
      <c r="O1110" s="79"/>
      <c r="P1110" s="210">
        <f>O1110*H1110</f>
        <v>0</v>
      </c>
      <c r="Q1110" s="210">
        <v>0.0028</v>
      </c>
      <c r="R1110" s="210">
        <f>Q1110*H1110</f>
        <v>0.6983368</v>
      </c>
      <c r="S1110" s="210">
        <v>0</v>
      </c>
      <c r="T1110" s="211">
        <f>S1110*H1110</f>
        <v>0</v>
      </c>
      <c r="AR1110" s="17" t="s">
        <v>379</v>
      </c>
      <c r="AT1110" s="17" t="s">
        <v>235</v>
      </c>
      <c r="AU1110" s="17" t="s">
        <v>87</v>
      </c>
      <c r="AY1110" s="17" t="s">
        <v>151</v>
      </c>
      <c r="BE1110" s="212">
        <f>IF(N1110="základní",J1110,0)</f>
        <v>0</v>
      </c>
      <c r="BF1110" s="212">
        <f>IF(N1110="snížená",J1110,0)</f>
        <v>0</v>
      </c>
      <c r="BG1110" s="212">
        <f>IF(N1110="zákl. přenesená",J1110,0)</f>
        <v>0</v>
      </c>
      <c r="BH1110" s="212">
        <f>IF(N1110="sníž. přenesená",J1110,0)</f>
        <v>0</v>
      </c>
      <c r="BI1110" s="212">
        <f>IF(N1110="nulová",J1110,0)</f>
        <v>0</v>
      </c>
      <c r="BJ1110" s="17" t="s">
        <v>22</v>
      </c>
      <c r="BK1110" s="212">
        <f>ROUND(I1110*H1110,2)</f>
        <v>0</v>
      </c>
      <c r="BL1110" s="17" t="s">
        <v>260</v>
      </c>
      <c r="BM1110" s="17" t="s">
        <v>1794</v>
      </c>
    </row>
    <row r="1111" spans="2:51" s="12" customFormat="1" ht="12">
      <c r="B1111" s="224"/>
      <c r="C1111" s="225"/>
      <c r="D1111" s="215" t="s">
        <v>160</v>
      </c>
      <c r="E1111" s="225"/>
      <c r="F1111" s="227" t="s">
        <v>1795</v>
      </c>
      <c r="G1111" s="225"/>
      <c r="H1111" s="228">
        <v>249.406</v>
      </c>
      <c r="I1111" s="229"/>
      <c r="J1111" s="225"/>
      <c r="K1111" s="225"/>
      <c r="L1111" s="230"/>
      <c r="M1111" s="231"/>
      <c r="N1111" s="232"/>
      <c r="O1111" s="232"/>
      <c r="P1111" s="232"/>
      <c r="Q1111" s="232"/>
      <c r="R1111" s="232"/>
      <c r="S1111" s="232"/>
      <c r="T1111" s="233"/>
      <c r="AT1111" s="234" t="s">
        <v>160</v>
      </c>
      <c r="AU1111" s="234" t="s">
        <v>87</v>
      </c>
      <c r="AV1111" s="12" t="s">
        <v>87</v>
      </c>
      <c r="AW1111" s="12" t="s">
        <v>4</v>
      </c>
      <c r="AX1111" s="12" t="s">
        <v>22</v>
      </c>
      <c r="AY1111" s="234" t="s">
        <v>151</v>
      </c>
    </row>
    <row r="1112" spans="2:65" s="1" customFormat="1" ht="22.5" customHeight="1">
      <c r="B1112" s="38"/>
      <c r="C1112" s="201" t="s">
        <v>1796</v>
      </c>
      <c r="D1112" s="201" t="s">
        <v>153</v>
      </c>
      <c r="E1112" s="202" t="s">
        <v>1797</v>
      </c>
      <c r="F1112" s="203" t="s">
        <v>1798</v>
      </c>
      <c r="G1112" s="204" t="s">
        <v>910</v>
      </c>
      <c r="H1112" s="267"/>
      <c r="I1112" s="206"/>
      <c r="J1112" s="207">
        <f>ROUND(I1112*H1112,2)</f>
        <v>0</v>
      </c>
      <c r="K1112" s="203" t="s">
        <v>157</v>
      </c>
      <c r="L1112" s="43"/>
      <c r="M1112" s="208" t="s">
        <v>20</v>
      </c>
      <c r="N1112" s="209" t="s">
        <v>49</v>
      </c>
      <c r="O1112" s="79"/>
      <c r="P1112" s="210">
        <f>O1112*H1112</f>
        <v>0</v>
      </c>
      <c r="Q1112" s="210">
        <v>0</v>
      </c>
      <c r="R1112" s="210">
        <f>Q1112*H1112</f>
        <v>0</v>
      </c>
      <c r="S1112" s="210">
        <v>0</v>
      </c>
      <c r="T1112" s="211">
        <f>S1112*H1112</f>
        <v>0</v>
      </c>
      <c r="AR1112" s="17" t="s">
        <v>260</v>
      </c>
      <c r="AT1112" s="17" t="s">
        <v>153</v>
      </c>
      <c r="AU1112" s="17" t="s">
        <v>87</v>
      </c>
      <c r="AY1112" s="17" t="s">
        <v>151</v>
      </c>
      <c r="BE1112" s="212">
        <f>IF(N1112="základní",J1112,0)</f>
        <v>0</v>
      </c>
      <c r="BF1112" s="212">
        <f>IF(N1112="snížená",J1112,0)</f>
        <v>0</v>
      </c>
      <c r="BG1112" s="212">
        <f>IF(N1112="zákl. přenesená",J1112,0)</f>
        <v>0</v>
      </c>
      <c r="BH1112" s="212">
        <f>IF(N1112="sníž. přenesená",J1112,0)</f>
        <v>0</v>
      </c>
      <c r="BI1112" s="212">
        <f>IF(N1112="nulová",J1112,0)</f>
        <v>0</v>
      </c>
      <c r="BJ1112" s="17" t="s">
        <v>22</v>
      </c>
      <c r="BK1112" s="212">
        <f>ROUND(I1112*H1112,2)</f>
        <v>0</v>
      </c>
      <c r="BL1112" s="17" t="s">
        <v>260</v>
      </c>
      <c r="BM1112" s="17" t="s">
        <v>1799</v>
      </c>
    </row>
    <row r="1113" spans="2:63" s="10" customFormat="1" ht="22.8" customHeight="1">
      <c r="B1113" s="185"/>
      <c r="C1113" s="186"/>
      <c r="D1113" s="187" t="s">
        <v>77</v>
      </c>
      <c r="E1113" s="199" t="s">
        <v>1800</v>
      </c>
      <c r="F1113" s="199" t="s">
        <v>1801</v>
      </c>
      <c r="G1113" s="186"/>
      <c r="H1113" s="186"/>
      <c r="I1113" s="189"/>
      <c r="J1113" s="200">
        <f>BK1113</f>
        <v>0</v>
      </c>
      <c r="K1113" s="186"/>
      <c r="L1113" s="191"/>
      <c r="M1113" s="192"/>
      <c r="N1113" s="193"/>
      <c r="O1113" s="193"/>
      <c r="P1113" s="194">
        <f>SUM(P1114:P1169)</f>
        <v>0</v>
      </c>
      <c r="Q1113" s="193"/>
      <c r="R1113" s="194">
        <f>SUM(R1114:R1169)</f>
        <v>1.1012</v>
      </c>
      <c r="S1113" s="193"/>
      <c r="T1113" s="195">
        <f>SUM(T1114:T1169)</f>
        <v>0.6635000000000001</v>
      </c>
      <c r="AR1113" s="196" t="s">
        <v>87</v>
      </c>
      <c r="AT1113" s="197" t="s">
        <v>77</v>
      </c>
      <c r="AU1113" s="197" t="s">
        <v>22</v>
      </c>
      <c r="AY1113" s="196" t="s">
        <v>151</v>
      </c>
      <c r="BK1113" s="198">
        <f>SUM(BK1114:BK1169)</f>
        <v>0</v>
      </c>
    </row>
    <row r="1114" spans="2:65" s="1" customFormat="1" ht="22.5" customHeight="1">
      <c r="B1114" s="38"/>
      <c r="C1114" s="201" t="s">
        <v>1802</v>
      </c>
      <c r="D1114" s="201" t="s">
        <v>153</v>
      </c>
      <c r="E1114" s="202" t="s">
        <v>1803</v>
      </c>
      <c r="F1114" s="203" t="s">
        <v>1804</v>
      </c>
      <c r="G1114" s="204" t="s">
        <v>345</v>
      </c>
      <c r="H1114" s="205">
        <v>6</v>
      </c>
      <c r="I1114" s="206"/>
      <c r="J1114" s="207">
        <f>ROUND(I1114*H1114,2)</f>
        <v>0</v>
      </c>
      <c r="K1114" s="203" t="s">
        <v>157</v>
      </c>
      <c r="L1114" s="43"/>
      <c r="M1114" s="208" t="s">
        <v>20</v>
      </c>
      <c r="N1114" s="209" t="s">
        <v>49</v>
      </c>
      <c r="O1114" s="79"/>
      <c r="P1114" s="210">
        <f>O1114*H1114</f>
        <v>0</v>
      </c>
      <c r="Q1114" s="210">
        <v>0</v>
      </c>
      <c r="R1114" s="210">
        <f>Q1114*H1114</f>
        <v>0</v>
      </c>
      <c r="S1114" s="210">
        <v>0</v>
      </c>
      <c r="T1114" s="211">
        <f>S1114*H1114</f>
        <v>0</v>
      </c>
      <c r="AR1114" s="17" t="s">
        <v>260</v>
      </c>
      <c r="AT1114" s="17" t="s">
        <v>153</v>
      </c>
      <c r="AU1114" s="17" t="s">
        <v>87</v>
      </c>
      <c r="AY1114" s="17" t="s">
        <v>151</v>
      </c>
      <c r="BE1114" s="212">
        <f>IF(N1114="základní",J1114,0)</f>
        <v>0</v>
      </c>
      <c r="BF1114" s="212">
        <f>IF(N1114="snížená",J1114,0)</f>
        <v>0</v>
      </c>
      <c r="BG1114" s="212">
        <f>IF(N1114="zákl. přenesená",J1114,0)</f>
        <v>0</v>
      </c>
      <c r="BH1114" s="212">
        <f>IF(N1114="sníž. přenesená",J1114,0)</f>
        <v>0</v>
      </c>
      <c r="BI1114" s="212">
        <f>IF(N1114="nulová",J1114,0)</f>
        <v>0</v>
      </c>
      <c r="BJ1114" s="17" t="s">
        <v>22</v>
      </c>
      <c r="BK1114" s="212">
        <f>ROUND(I1114*H1114,2)</f>
        <v>0</v>
      </c>
      <c r="BL1114" s="17" t="s">
        <v>260</v>
      </c>
      <c r="BM1114" s="17" t="s">
        <v>1805</v>
      </c>
    </row>
    <row r="1115" spans="2:51" s="11" customFormat="1" ht="12">
      <c r="B1115" s="213"/>
      <c r="C1115" s="214"/>
      <c r="D1115" s="215" t="s">
        <v>160</v>
      </c>
      <c r="E1115" s="216" t="s">
        <v>20</v>
      </c>
      <c r="F1115" s="217" t="s">
        <v>326</v>
      </c>
      <c r="G1115" s="214"/>
      <c r="H1115" s="216" t="s">
        <v>20</v>
      </c>
      <c r="I1115" s="218"/>
      <c r="J1115" s="214"/>
      <c r="K1115" s="214"/>
      <c r="L1115" s="219"/>
      <c r="M1115" s="220"/>
      <c r="N1115" s="221"/>
      <c r="O1115" s="221"/>
      <c r="P1115" s="221"/>
      <c r="Q1115" s="221"/>
      <c r="R1115" s="221"/>
      <c r="S1115" s="221"/>
      <c r="T1115" s="222"/>
      <c r="AT1115" s="223" t="s">
        <v>160</v>
      </c>
      <c r="AU1115" s="223" t="s">
        <v>87</v>
      </c>
      <c r="AV1115" s="11" t="s">
        <v>22</v>
      </c>
      <c r="AW1115" s="11" t="s">
        <v>35</v>
      </c>
      <c r="AX1115" s="11" t="s">
        <v>78</v>
      </c>
      <c r="AY1115" s="223" t="s">
        <v>151</v>
      </c>
    </row>
    <row r="1116" spans="2:51" s="12" customFormat="1" ht="12">
      <c r="B1116" s="224"/>
      <c r="C1116" s="225"/>
      <c r="D1116" s="215" t="s">
        <v>160</v>
      </c>
      <c r="E1116" s="226" t="s">
        <v>20</v>
      </c>
      <c r="F1116" s="227" t="s">
        <v>642</v>
      </c>
      <c r="G1116" s="225"/>
      <c r="H1116" s="228">
        <v>3</v>
      </c>
      <c r="I1116" s="229"/>
      <c r="J1116" s="225"/>
      <c r="K1116" s="225"/>
      <c r="L1116" s="230"/>
      <c r="M1116" s="231"/>
      <c r="N1116" s="232"/>
      <c r="O1116" s="232"/>
      <c r="P1116" s="232"/>
      <c r="Q1116" s="232"/>
      <c r="R1116" s="232"/>
      <c r="S1116" s="232"/>
      <c r="T1116" s="233"/>
      <c r="AT1116" s="234" t="s">
        <v>160</v>
      </c>
      <c r="AU1116" s="234" t="s">
        <v>87</v>
      </c>
      <c r="AV1116" s="12" t="s">
        <v>87</v>
      </c>
      <c r="AW1116" s="12" t="s">
        <v>35</v>
      </c>
      <c r="AX1116" s="12" t="s">
        <v>78</v>
      </c>
      <c r="AY1116" s="234" t="s">
        <v>151</v>
      </c>
    </row>
    <row r="1117" spans="2:51" s="12" customFormat="1" ht="12">
      <c r="B1117" s="224"/>
      <c r="C1117" s="225"/>
      <c r="D1117" s="215" t="s">
        <v>160</v>
      </c>
      <c r="E1117" s="226" t="s">
        <v>20</v>
      </c>
      <c r="F1117" s="227" t="s">
        <v>1806</v>
      </c>
      <c r="G1117" s="225"/>
      <c r="H1117" s="228">
        <v>3</v>
      </c>
      <c r="I1117" s="229"/>
      <c r="J1117" s="225"/>
      <c r="K1117" s="225"/>
      <c r="L1117" s="230"/>
      <c r="M1117" s="231"/>
      <c r="N1117" s="232"/>
      <c r="O1117" s="232"/>
      <c r="P1117" s="232"/>
      <c r="Q1117" s="232"/>
      <c r="R1117" s="232"/>
      <c r="S1117" s="232"/>
      <c r="T1117" s="233"/>
      <c r="AT1117" s="234" t="s">
        <v>160</v>
      </c>
      <c r="AU1117" s="234" t="s">
        <v>87</v>
      </c>
      <c r="AV1117" s="12" t="s">
        <v>87</v>
      </c>
      <c r="AW1117" s="12" t="s">
        <v>35</v>
      </c>
      <c r="AX1117" s="12" t="s">
        <v>78</v>
      </c>
      <c r="AY1117" s="234" t="s">
        <v>151</v>
      </c>
    </row>
    <row r="1118" spans="2:51" s="14" customFormat="1" ht="12">
      <c r="B1118" s="246"/>
      <c r="C1118" s="247"/>
      <c r="D1118" s="215" t="s">
        <v>160</v>
      </c>
      <c r="E1118" s="248" t="s">
        <v>20</v>
      </c>
      <c r="F1118" s="249" t="s">
        <v>204</v>
      </c>
      <c r="G1118" s="247"/>
      <c r="H1118" s="250">
        <v>6</v>
      </c>
      <c r="I1118" s="251"/>
      <c r="J1118" s="247"/>
      <c r="K1118" s="247"/>
      <c r="L1118" s="252"/>
      <c r="M1118" s="253"/>
      <c r="N1118" s="254"/>
      <c r="O1118" s="254"/>
      <c r="P1118" s="254"/>
      <c r="Q1118" s="254"/>
      <c r="R1118" s="254"/>
      <c r="S1118" s="254"/>
      <c r="T1118" s="255"/>
      <c r="AT1118" s="256" t="s">
        <v>160</v>
      </c>
      <c r="AU1118" s="256" t="s">
        <v>87</v>
      </c>
      <c r="AV1118" s="14" t="s">
        <v>158</v>
      </c>
      <c r="AW1118" s="14" t="s">
        <v>35</v>
      </c>
      <c r="AX1118" s="14" t="s">
        <v>22</v>
      </c>
      <c r="AY1118" s="256" t="s">
        <v>151</v>
      </c>
    </row>
    <row r="1119" spans="2:65" s="1" customFormat="1" ht="16.5" customHeight="1">
      <c r="B1119" s="38"/>
      <c r="C1119" s="257" t="s">
        <v>1807</v>
      </c>
      <c r="D1119" s="257" t="s">
        <v>235</v>
      </c>
      <c r="E1119" s="258" t="s">
        <v>1808</v>
      </c>
      <c r="F1119" s="259" t="s">
        <v>1809</v>
      </c>
      <c r="G1119" s="260" t="s">
        <v>345</v>
      </c>
      <c r="H1119" s="261">
        <v>3</v>
      </c>
      <c r="I1119" s="262"/>
      <c r="J1119" s="263">
        <f>ROUND(I1119*H1119,2)</f>
        <v>0</v>
      </c>
      <c r="K1119" s="259" t="s">
        <v>20</v>
      </c>
      <c r="L1119" s="264"/>
      <c r="M1119" s="265" t="s">
        <v>20</v>
      </c>
      <c r="N1119" s="266" t="s">
        <v>49</v>
      </c>
      <c r="O1119" s="79"/>
      <c r="P1119" s="210">
        <f>O1119*H1119</f>
        <v>0</v>
      </c>
      <c r="Q1119" s="210">
        <v>0.0155</v>
      </c>
      <c r="R1119" s="210">
        <f>Q1119*H1119</f>
        <v>0.0465</v>
      </c>
      <c r="S1119" s="210">
        <v>0</v>
      </c>
      <c r="T1119" s="211">
        <f>S1119*H1119</f>
        <v>0</v>
      </c>
      <c r="AR1119" s="17" t="s">
        <v>379</v>
      </c>
      <c r="AT1119" s="17" t="s">
        <v>235</v>
      </c>
      <c r="AU1119" s="17" t="s">
        <v>87</v>
      </c>
      <c r="AY1119" s="17" t="s">
        <v>151</v>
      </c>
      <c r="BE1119" s="212">
        <f>IF(N1119="základní",J1119,0)</f>
        <v>0</v>
      </c>
      <c r="BF1119" s="212">
        <f>IF(N1119="snížená",J1119,0)</f>
        <v>0</v>
      </c>
      <c r="BG1119" s="212">
        <f>IF(N1119="zákl. přenesená",J1119,0)</f>
        <v>0</v>
      </c>
      <c r="BH1119" s="212">
        <f>IF(N1119="sníž. přenesená",J1119,0)</f>
        <v>0</v>
      </c>
      <c r="BI1119" s="212">
        <f>IF(N1119="nulová",J1119,0)</f>
        <v>0</v>
      </c>
      <c r="BJ1119" s="17" t="s">
        <v>22</v>
      </c>
      <c r="BK1119" s="212">
        <f>ROUND(I1119*H1119,2)</f>
        <v>0</v>
      </c>
      <c r="BL1119" s="17" t="s">
        <v>260</v>
      </c>
      <c r="BM1119" s="17" t="s">
        <v>1810</v>
      </c>
    </row>
    <row r="1120" spans="2:51" s="12" customFormat="1" ht="12">
      <c r="B1120" s="224"/>
      <c r="C1120" s="225"/>
      <c r="D1120" s="215" t="s">
        <v>160</v>
      </c>
      <c r="E1120" s="226" t="s">
        <v>20</v>
      </c>
      <c r="F1120" s="227" t="s">
        <v>1241</v>
      </c>
      <c r="G1120" s="225"/>
      <c r="H1120" s="228">
        <v>3</v>
      </c>
      <c r="I1120" s="229"/>
      <c r="J1120" s="225"/>
      <c r="K1120" s="225"/>
      <c r="L1120" s="230"/>
      <c r="M1120" s="231"/>
      <c r="N1120" s="232"/>
      <c r="O1120" s="232"/>
      <c r="P1120" s="232"/>
      <c r="Q1120" s="232"/>
      <c r="R1120" s="232"/>
      <c r="S1120" s="232"/>
      <c r="T1120" s="233"/>
      <c r="AT1120" s="234" t="s">
        <v>160</v>
      </c>
      <c r="AU1120" s="234" t="s">
        <v>87</v>
      </c>
      <c r="AV1120" s="12" t="s">
        <v>87</v>
      </c>
      <c r="AW1120" s="12" t="s">
        <v>35</v>
      </c>
      <c r="AX1120" s="12" t="s">
        <v>22</v>
      </c>
      <c r="AY1120" s="234" t="s">
        <v>151</v>
      </c>
    </row>
    <row r="1121" spans="2:65" s="1" customFormat="1" ht="16.5" customHeight="1">
      <c r="B1121" s="38"/>
      <c r="C1121" s="257" t="s">
        <v>1811</v>
      </c>
      <c r="D1121" s="257" t="s">
        <v>235</v>
      </c>
      <c r="E1121" s="258" t="s">
        <v>1812</v>
      </c>
      <c r="F1121" s="259" t="s">
        <v>1813</v>
      </c>
      <c r="G1121" s="260" t="s">
        <v>345</v>
      </c>
      <c r="H1121" s="261">
        <v>3</v>
      </c>
      <c r="I1121" s="262"/>
      <c r="J1121" s="263">
        <f>ROUND(I1121*H1121,2)</f>
        <v>0</v>
      </c>
      <c r="K1121" s="259" t="s">
        <v>20</v>
      </c>
      <c r="L1121" s="264"/>
      <c r="M1121" s="265" t="s">
        <v>20</v>
      </c>
      <c r="N1121" s="266" t="s">
        <v>49</v>
      </c>
      <c r="O1121" s="79"/>
      <c r="P1121" s="210">
        <f>O1121*H1121</f>
        <v>0</v>
      </c>
      <c r="Q1121" s="210">
        <v>0.016</v>
      </c>
      <c r="R1121" s="210">
        <f>Q1121*H1121</f>
        <v>0.048</v>
      </c>
      <c r="S1121" s="210">
        <v>0</v>
      </c>
      <c r="T1121" s="211">
        <f>S1121*H1121</f>
        <v>0</v>
      </c>
      <c r="AR1121" s="17" t="s">
        <v>379</v>
      </c>
      <c r="AT1121" s="17" t="s">
        <v>235</v>
      </c>
      <c r="AU1121" s="17" t="s">
        <v>87</v>
      </c>
      <c r="AY1121" s="17" t="s">
        <v>151</v>
      </c>
      <c r="BE1121" s="212">
        <f>IF(N1121="základní",J1121,0)</f>
        <v>0</v>
      </c>
      <c r="BF1121" s="212">
        <f>IF(N1121="snížená",J1121,0)</f>
        <v>0</v>
      </c>
      <c r="BG1121" s="212">
        <f>IF(N1121="zákl. přenesená",J1121,0)</f>
        <v>0</v>
      </c>
      <c r="BH1121" s="212">
        <f>IF(N1121="sníž. přenesená",J1121,0)</f>
        <v>0</v>
      </c>
      <c r="BI1121" s="212">
        <f>IF(N1121="nulová",J1121,0)</f>
        <v>0</v>
      </c>
      <c r="BJ1121" s="17" t="s">
        <v>22</v>
      </c>
      <c r="BK1121" s="212">
        <f>ROUND(I1121*H1121,2)</f>
        <v>0</v>
      </c>
      <c r="BL1121" s="17" t="s">
        <v>260</v>
      </c>
      <c r="BM1121" s="17" t="s">
        <v>1814</v>
      </c>
    </row>
    <row r="1122" spans="2:51" s="12" customFormat="1" ht="12">
      <c r="B1122" s="224"/>
      <c r="C1122" s="225"/>
      <c r="D1122" s="215" t="s">
        <v>160</v>
      </c>
      <c r="E1122" s="226" t="s">
        <v>20</v>
      </c>
      <c r="F1122" s="227" t="s">
        <v>1241</v>
      </c>
      <c r="G1122" s="225"/>
      <c r="H1122" s="228">
        <v>3</v>
      </c>
      <c r="I1122" s="229"/>
      <c r="J1122" s="225"/>
      <c r="K1122" s="225"/>
      <c r="L1122" s="230"/>
      <c r="M1122" s="231"/>
      <c r="N1122" s="232"/>
      <c r="O1122" s="232"/>
      <c r="P1122" s="232"/>
      <c r="Q1122" s="232"/>
      <c r="R1122" s="232"/>
      <c r="S1122" s="232"/>
      <c r="T1122" s="233"/>
      <c r="AT1122" s="234" t="s">
        <v>160</v>
      </c>
      <c r="AU1122" s="234" t="s">
        <v>87</v>
      </c>
      <c r="AV1122" s="12" t="s">
        <v>87</v>
      </c>
      <c r="AW1122" s="12" t="s">
        <v>35</v>
      </c>
      <c r="AX1122" s="12" t="s">
        <v>22</v>
      </c>
      <c r="AY1122" s="234" t="s">
        <v>151</v>
      </c>
    </row>
    <row r="1123" spans="2:65" s="1" customFormat="1" ht="22.5" customHeight="1">
      <c r="B1123" s="38"/>
      <c r="C1123" s="201" t="s">
        <v>1815</v>
      </c>
      <c r="D1123" s="201" t="s">
        <v>153</v>
      </c>
      <c r="E1123" s="202" t="s">
        <v>1816</v>
      </c>
      <c r="F1123" s="203" t="s">
        <v>1817</v>
      </c>
      <c r="G1123" s="204" t="s">
        <v>345</v>
      </c>
      <c r="H1123" s="205">
        <v>2</v>
      </c>
      <c r="I1123" s="206"/>
      <c r="J1123" s="207">
        <f>ROUND(I1123*H1123,2)</f>
        <v>0</v>
      </c>
      <c r="K1123" s="203" t="s">
        <v>157</v>
      </c>
      <c r="L1123" s="43"/>
      <c r="M1123" s="208" t="s">
        <v>20</v>
      </c>
      <c r="N1123" s="209" t="s">
        <v>49</v>
      </c>
      <c r="O1123" s="79"/>
      <c r="P1123" s="210">
        <f>O1123*H1123</f>
        <v>0</v>
      </c>
      <c r="Q1123" s="210">
        <v>0</v>
      </c>
      <c r="R1123" s="210">
        <f>Q1123*H1123</f>
        <v>0</v>
      </c>
      <c r="S1123" s="210">
        <v>0</v>
      </c>
      <c r="T1123" s="211">
        <f>S1123*H1123</f>
        <v>0</v>
      </c>
      <c r="AR1123" s="17" t="s">
        <v>260</v>
      </c>
      <c r="AT1123" s="17" t="s">
        <v>153</v>
      </c>
      <c r="AU1123" s="17" t="s">
        <v>87</v>
      </c>
      <c r="AY1123" s="17" t="s">
        <v>151</v>
      </c>
      <c r="BE1123" s="212">
        <f>IF(N1123="základní",J1123,0)</f>
        <v>0</v>
      </c>
      <c r="BF1123" s="212">
        <f>IF(N1123="snížená",J1123,0)</f>
        <v>0</v>
      </c>
      <c r="BG1123" s="212">
        <f>IF(N1123="zákl. přenesená",J1123,0)</f>
        <v>0</v>
      </c>
      <c r="BH1123" s="212">
        <f>IF(N1123="sníž. přenesená",J1123,0)</f>
        <v>0</v>
      </c>
      <c r="BI1123" s="212">
        <f>IF(N1123="nulová",J1123,0)</f>
        <v>0</v>
      </c>
      <c r="BJ1123" s="17" t="s">
        <v>22</v>
      </c>
      <c r="BK1123" s="212">
        <f>ROUND(I1123*H1123,2)</f>
        <v>0</v>
      </c>
      <c r="BL1123" s="17" t="s">
        <v>260</v>
      </c>
      <c r="BM1123" s="17" t="s">
        <v>1818</v>
      </c>
    </row>
    <row r="1124" spans="2:51" s="12" customFormat="1" ht="12">
      <c r="B1124" s="224"/>
      <c r="C1124" s="225"/>
      <c r="D1124" s="215" t="s">
        <v>160</v>
      </c>
      <c r="E1124" s="226" t="s">
        <v>20</v>
      </c>
      <c r="F1124" s="227" t="s">
        <v>1227</v>
      </c>
      <c r="G1124" s="225"/>
      <c r="H1124" s="228">
        <v>2</v>
      </c>
      <c r="I1124" s="229"/>
      <c r="J1124" s="225"/>
      <c r="K1124" s="225"/>
      <c r="L1124" s="230"/>
      <c r="M1124" s="231"/>
      <c r="N1124" s="232"/>
      <c r="O1124" s="232"/>
      <c r="P1124" s="232"/>
      <c r="Q1124" s="232"/>
      <c r="R1124" s="232"/>
      <c r="S1124" s="232"/>
      <c r="T1124" s="233"/>
      <c r="AT1124" s="234" t="s">
        <v>160</v>
      </c>
      <c r="AU1124" s="234" t="s">
        <v>87</v>
      </c>
      <c r="AV1124" s="12" t="s">
        <v>87</v>
      </c>
      <c r="AW1124" s="12" t="s">
        <v>35</v>
      </c>
      <c r="AX1124" s="12" t="s">
        <v>22</v>
      </c>
      <c r="AY1124" s="234" t="s">
        <v>151</v>
      </c>
    </row>
    <row r="1125" spans="2:65" s="1" customFormat="1" ht="22.5" customHeight="1">
      <c r="B1125" s="38"/>
      <c r="C1125" s="257" t="s">
        <v>1819</v>
      </c>
      <c r="D1125" s="257" t="s">
        <v>235</v>
      </c>
      <c r="E1125" s="258" t="s">
        <v>1820</v>
      </c>
      <c r="F1125" s="259" t="s">
        <v>1821</v>
      </c>
      <c r="G1125" s="260" t="s">
        <v>345</v>
      </c>
      <c r="H1125" s="261">
        <v>2</v>
      </c>
      <c r="I1125" s="262"/>
      <c r="J1125" s="263">
        <f>ROUND(I1125*H1125,2)</f>
        <v>0</v>
      </c>
      <c r="K1125" s="259" t="s">
        <v>20</v>
      </c>
      <c r="L1125" s="264"/>
      <c r="M1125" s="265" t="s">
        <v>20</v>
      </c>
      <c r="N1125" s="266" t="s">
        <v>49</v>
      </c>
      <c r="O1125" s="79"/>
      <c r="P1125" s="210">
        <f>O1125*H1125</f>
        <v>0</v>
      </c>
      <c r="Q1125" s="210">
        <v>0.025</v>
      </c>
      <c r="R1125" s="210">
        <f>Q1125*H1125</f>
        <v>0.05</v>
      </c>
      <c r="S1125" s="210">
        <v>0</v>
      </c>
      <c r="T1125" s="211">
        <f>S1125*H1125</f>
        <v>0</v>
      </c>
      <c r="AR1125" s="17" t="s">
        <v>379</v>
      </c>
      <c r="AT1125" s="17" t="s">
        <v>235</v>
      </c>
      <c r="AU1125" s="17" t="s">
        <v>87</v>
      </c>
      <c r="AY1125" s="17" t="s">
        <v>151</v>
      </c>
      <c r="BE1125" s="212">
        <f>IF(N1125="základní",J1125,0)</f>
        <v>0</v>
      </c>
      <c r="BF1125" s="212">
        <f>IF(N1125="snížená",J1125,0)</f>
        <v>0</v>
      </c>
      <c r="BG1125" s="212">
        <f>IF(N1125="zákl. přenesená",J1125,0)</f>
        <v>0</v>
      </c>
      <c r="BH1125" s="212">
        <f>IF(N1125="sníž. přenesená",J1125,0)</f>
        <v>0</v>
      </c>
      <c r="BI1125" s="212">
        <f>IF(N1125="nulová",J1125,0)</f>
        <v>0</v>
      </c>
      <c r="BJ1125" s="17" t="s">
        <v>22</v>
      </c>
      <c r="BK1125" s="212">
        <f>ROUND(I1125*H1125,2)</f>
        <v>0</v>
      </c>
      <c r="BL1125" s="17" t="s">
        <v>260</v>
      </c>
      <c r="BM1125" s="17" t="s">
        <v>1822</v>
      </c>
    </row>
    <row r="1126" spans="2:51" s="12" customFormat="1" ht="12">
      <c r="B1126" s="224"/>
      <c r="C1126" s="225"/>
      <c r="D1126" s="215" t="s">
        <v>160</v>
      </c>
      <c r="E1126" s="226" t="s">
        <v>20</v>
      </c>
      <c r="F1126" s="227" t="s">
        <v>1227</v>
      </c>
      <c r="G1126" s="225"/>
      <c r="H1126" s="228">
        <v>2</v>
      </c>
      <c r="I1126" s="229"/>
      <c r="J1126" s="225"/>
      <c r="K1126" s="225"/>
      <c r="L1126" s="230"/>
      <c r="M1126" s="231"/>
      <c r="N1126" s="232"/>
      <c r="O1126" s="232"/>
      <c r="P1126" s="232"/>
      <c r="Q1126" s="232"/>
      <c r="R1126" s="232"/>
      <c r="S1126" s="232"/>
      <c r="T1126" s="233"/>
      <c r="AT1126" s="234" t="s">
        <v>160</v>
      </c>
      <c r="AU1126" s="234" t="s">
        <v>87</v>
      </c>
      <c r="AV1126" s="12" t="s">
        <v>87</v>
      </c>
      <c r="AW1126" s="12" t="s">
        <v>35</v>
      </c>
      <c r="AX1126" s="12" t="s">
        <v>22</v>
      </c>
      <c r="AY1126" s="234" t="s">
        <v>151</v>
      </c>
    </row>
    <row r="1127" spans="2:65" s="1" customFormat="1" ht="16.5" customHeight="1">
      <c r="B1127" s="38"/>
      <c r="C1127" s="201" t="s">
        <v>1823</v>
      </c>
      <c r="D1127" s="201" t="s">
        <v>153</v>
      </c>
      <c r="E1127" s="202" t="s">
        <v>1824</v>
      </c>
      <c r="F1127" s="203" t="s">
        <v>1825</v>
      </c>
      <c r="G1127" s="204" t="s">
        <v>345</v>
      </c>
      <c r="H1127" s="205">
        <v>4</v>
      </c>
      <c r="I1127" s="206"/>
      <c r="J1127" s="207">
        <f>ROUND(I1127*H1127,2)</f>
        <v>0</v>
      </c>
      <c r="K1127" s="203" t="s">
        <v>157</v>
      </c>
      <c r="L1127" s="43"/>
      <c r="M1127" s="208" t="s">
        <v>20</v>
      </c>
      <c r="N1127" s="209" t="s">
        <v>49</v>
      </c>
      <c r="O1127" s="79"/>
      <c r="P1127" s="210">
        <f>O1127*H1127</f>
        <v>0</v>
      </c>
      <c r="Q1127" s="210">
        <v>0</v>
      </c>
      <c r="R1127" s="210">
        <f>Q1127*H1127</f>
        <v>0</v>
      </c>
      <c r="S1127" s="210">
        <v>0</v>
      </c>
      <c r="T1127" s="211">
        <f>S1127*H1127</f>
        <v>0</v>
      </c>
      <c r="AR1127" s="17" t="s">
        <v>260</v>
      </c>
      <c r="AT1127" s="17" t="s">
        <v>153</v>
      </c>
      <c r="AU1127" s="17" t="s">
        <v>87</v>
      </c>
      <c r="AY1127" s="17" t="s">
        <v>151</v>
      </c>
      <c r="BE1127" s="212">
        <f>IF(N1127="základní",J1127,0)</f>
        <v>0</v>
      </c>
      <c r="BF1127" s="212">
        <f>IF(N1127="snížená",J1127,0)</f>
        <v>0</v>
      </c>
      <c r="BG1127" s="212">
        <f>IF(N1127="zákl. přenesená",J1127,0)</f>
        <v>0</v>
      </c>
      <c r="BH1127" s="212">
        <f>IF(N1127="sníž. přenesená",J1127,0)</f>
        <v>0</v>
      </c>
      <c r="BI1127" s="212">
        <f>IF(N1127="nulová",J1127,0)</f>
        <v>0</v>
      </c>
      <c r="BJ1127" s="17" t="s">
        <v>22</v>
      </c>
      <c r="BK1127" s="212">
        <f>ROUND(I1127*H1127,2)</f>
        <v>0</v>
      </c>
      <c r="BL1127" s="17" t="s">
        <v>260</v>
      </c>
      <c r="BM1127" s="17" t="s">
        <v>1826</v>
      </c>
    </row>
    <row r="1128" spans="2:65" s="1" customFormat="1" ht="16.5" customHeight="1">
      <c r="B1128" s="38"/>
      <c r="C1128" s="257" t="s">
        <v>1827</v>
      </c>
      <c r="D1128" s="257" t="s">
        <v>235</v>
      </c>
      <c r="E1128" s="258" t="s">
        <v>1828</v>
      </c>
      <c r="F1128" s="259" t="s">
        <v>1829</v>
      </c>
      <c r="G1128" s="260" t="s">
        <v>345</v>
      </c>
      <c r="H1128" s="261">
        <v>4</v>
      </c>
      <c r="I1128" s="262"/>
      <c r="J1128" s="263">
        <f>ROUND(I1128*H1128,2)</f>
        <v>0</v>
      </c>
      <c r="K1128" s="259" t="s">
        <v>157</v>
      </c>
      <c r="L1128" s="264"/>
      <c r="M1128" s="265" t="s">
        <v>20</v>
      </c>
      <c r="N1128" s="266" t="s">
        <v>49</v>
      </c>
      <c r="O1128" s="79"/>
      <c r="P1128" s="210">
        <f>O1128*H1128</f>
        <v>0</v>
      </c>
      <c r="Q1128" s="210">
        <v>0.00015</v>
      </c>
      <c r="R1128" s="210">
        <f>Q1128*H1128</f>
        <v>0.0006</v>
      </c>
      <c r="S1128" s="210">
        <v>0</v>
      </c>
      <c r="T1128" s="211">
        <f>S1128*H1128</f>
        <v>0</v>
      </c>
      <c r="AR1128" s="17" t="s">
        <v>379</v>
      </c>
      <c r="AT1128" s="17" t="s">
        <v>235</v>
      </c>
      <c r="AU1128" s="17" t="s">
        <v>87</v>
      </c>
      <c r="AY1128" s="17" t="s">
        <v>151</v>
      </c>
      <c r="BE1128" s="212">
        <f>IF(N1128="základní",J1128,0)</f>
        <v>0</v>
      </c>
      <c r="BF1128" s="212">
        <f>IF(N1128="snížená",J1128,0)</f>
        <v>0</v>
      </c>
      <c r="BG1128" s="212">
        <f>IF(N1128="zákl. přenesená",J1128,0)</f>
        <v>0</v>
      </c>
      <c r="BH1128" s="212">
        <f>IF(N1128="sníž. přenesená",J1128,0)</f>
        <v>0</v>
      </c>
      <c r="BI1128" s="212">
        <f>IF(N1128="nulová",J1128,0)</f>
        <v>0</v>
      </c>
      <c r="BJ1128" s="17" t="s">
        <v>22</v>
      </c>
      <c r="BK1128" s="212">
        <f>ROUND(I1128*H1128,2)</f>
        <v>0</v>
      </c>
      <c r="BL1128" s="17" t="s">
        <v>260</v>
      </c>
      <c r="BM1128" s="17" t="s">
        <v>1830</v>
      </c>
    </row>
    <row r="1129" spans="2:65" s="1" customFormat="1" ht="16.5" customHeight="1">
      <c r="B1129" s="38"/>
      <c r="C1129" s="201" t="s">
        <v>1831</v>
      </c>
      <c r="D1129" s="201" t="s">
        <v>153</v>
      </c>
      <c r="E1129" s="202" t="s">
        <v>1832</v>
      </c>
      <c r="F1129" s="203" t="s">
        <v>1833</v>
      </c>
      <c r="G1129" s="204" t="s">
        <v>345</v>
      </c>
      <c r="H1129" s="205">
        <v>8</v>
      </c>
      <c r="I1129" s="206"/>
      <c r="J1129" s="207">
        <f>ROUND(I1129*H1129,2)</f>
        <v>0</v>
      </c>
      <c r="K1129" s="203" t="s">
        <v>157</v>
      </c>
      <c r="L1129" s="43"/>
      <c r="M1129" s="208" t="s">
        <v>20</v>
      </c>
      <c r="N1129" s="209" t="s">
        <v>49</v>
      </c>
      <c r="O1129" s="79"/>
      <c r="P1129" s="210">
        <f>O1129*H1129</f>
        <v>0</v>
      </c>
      <c r="Q1129" s="210">
        <v>0</v>
      </c>
      <c r="R1129" s="210">
        <f>Q1129*H1129</f>
        <v>0</v>
      </c>
      <c r="S1129" s="210">
        <v>0</v>
      </c>
      <c r="T1129" s="211">
        <f>S1129*H1129</f>
        <v>0</v>
      </c>
      <c r="AR1129" s="17" t="s">
        <v>260</v>
      </c>
      <c r="AT1129" s="17" t="s">
        <v>153</v>
      </c>
      <c r="AU1129" s="17" t="s">
        <v>87</v>
      </c>
      <c r="AY1129" s="17" t="s">
        <v>151</v>
      </c>
      <c r="BE1129" s="212">
        <f>IF(N1129="základní",J1129,0)</f>
        <v>0</v>
      </c>
      <c r="BF1129" s="212">
        <f>IF(N1129="snížená",J1129,0)</f>
        <v>0</v>
      </c>
      <c r="BG1129" s="212">
        <f>IF(N1129="zákl. přenesená",J1129,0)</f>
        <v>0</v>
      </c>
      <c r="BH1129" s="212">
        <f>IF(N1129="sníž. přenesená",J1129,0)</f>
        <v>0</v>
      </c>
      <c r="BI1129" s="212">
        <f>IF(N1129="nulová",J1129,0)</f>
        <v>0</v>
      </c>
      <c r="BJ1129" s="17" t="s">
        <v>22</v>
      </c>
      <c r="BK1129" s="212">
        <f>ROUND(I1129*H1129,2)</f>
        <v>0</v>
      </c>
      <c r="BL1129" s="17" t="s">
        <v>260</v>
      </c>
      <c r="BM1129" s="17" t="s">
        <v>1834</v>
      </c>
    </row>
    <row r="1130" spans="2:65" s="1" customFormat="1" ht="16.5" customHeight="1">
      <c r="B1130" s="38"/>
      <c r="C1130" s="257" t="s">
        <v>1835</v>
      </c>
      <c r="D1130" s="257" t="s">
        <v>235</v>
      </c>
      <c r="E1130" s="258" t="s">
        <v>1836</v>
      </c>
      <c r="F1130" s="259" t="s">
        <v>1837</v>
      </c>
      <c r="G1130" s="260" t="s">
        <v>1838</v>
      </c>
      <c r="H1130" s="261">
        <v>8</v>
      </c>
      <c r="I1130" s="262"/>
      <c r="J1130" s="263">
        <f>ROUND(I1130*H1130,2)</f>
        <v>0</v>
      </c>
      <c r="K1130" s="259" t="s">
        <v>20</v>
      </c>
      <c r="L1130" s="264"/>
      <c r="M1130" s="265" t="s">
        <v>20</v>
      </c>
      <c r="N1130" s="266" t="s">
        <v>49</v>
      </c>
      <c r="O1130" s="79"/>
      <c r="P1130" s="210">
        <f>O1130*H1130</f>
        <v>0</v>
      </c>
      <c r="Q1130" s="210">
        <v>0.00042</v>
      </c>
      <c r="R1130" s="210">
        <f>Q1130*H1130</f>
        <v>0.00336</v>
      </c>
      <c r="S1130" s="210">
        <v>0</v>
      </c>
      <c r="T1130" s="211">
        <f>S1130*H1130</f>
        <v>0</v>
      </c>
      <c r="AR1130" s="17" t="s">
        <v>379</v>
      </c>
      <c r="AT1130" s="17" t="s">
        <v>235</v>
      </c>
      <c r="AU1130" s="17" t="s">
        <v>87</v>
      </c>
      <c r="AY1130" s="17" t="s">
        <v>151</v>
      </c>
      <c r="BE1130" s="212">
        <f>IF(N1130="základní",J1130,0)</f>
        <v>0</v>
      </c>
      <c r="BF1130" s="212">
        <f>IF(N1130="snížená",J1130,0)</f>
        <v>0</v>
      </c>
      <c r="BG1130" s="212">
        <f>IF(N1130="zákl. přenesená",J1130,0)</f>
        <v>0</v>
      </c>
      <c r="BH1130" s="212">
        <f>IF(N1130="sníž. přenesená",J1130,0)</f>
        <v>0</v>
      </c>
      <c r="BI1130" s="212">
        <f>IF(N1130="nulová",J1130,0)</f>
        <v>0</v>
      </c>
      <c r="BJ1130" s="17" t="s">
        <v>22</v>
      </c>
      <c r="BK1130" s="212">
        <f>ROUND(I1130*H1130,2)</f>
        <v>0</v>
      </c>
      <c r="BL1130" s="17" t="s">
        <v>260</v>
      </c>
      <c r="BM1130" s="17" t="s">
        <v>1839</v>
      </c>
    </row>
    <row r="1131" spans="2:65" s="1" customFormat="1" ht="22.5" customHeight="1">
      <c r="B1131" s="38"/>
      <c r="C1131" s="201" t="s">
        <v>1840</v>
      </c>
      <c r="D1131" s="201" t="s">
        <v>153</v>
      </c>
      <c r="E1131" s="202" t="s">
        <v>1841</v>
      </c>
      <c r="F1131" s="203" t="s">
        <v>1842</v>
      </c>
      <c r="G1131" s="204" t="s">
        <v>345</v>
      </c>
      <c r="H1131" s="205">
        <v>7</v>
      </c>
      <c r="I1131" s="206"/>
      <c r="J1131" s="207">
        <f>ROUND(I1131*H1131,2)</f>
        <v>0</v>
      </c>
      <c r="K1131" s="203" t="s">
        <v>157</v>
      </c>
      <c r="L1131" s="43"/>
      <c r="M1131" s="208" t="s">
        <v>20</v>
      </c>
      <c r="N1131" s="209" t="s">
        <v>49</v>
      </c>
      <c r="O1131" s="79"/>
      <c r="P1131" s="210">
        <f>O1131*H1131</f>
        <v>0</v>
      </c>
      <c r="Q1131" s="210">
        <v>0</v>
      </c>
      <c r="R1131" s="210">
        <f>Q1131*H1131</f>
        <v>0</v>
      </c>
      <c r="S1131" s="210">
        <v>0.0125</v>
      </c>
      <c r="T1131" s="211">
        <f>S1131*H1131</f>
        <v>0.08750000000000001</v>
      </c>
      <c r="AR1131" s="17" t="s">
        <v>260</v>
      </c>
      <c r="AT1131" s="17" t="s">
        <v>153</v>
      </c>
      <c r="AU1131" s="17" t="s">
        <v>87</v>
      </c>
      <c r="AY1131" s="17" t="s">
        <v>151</v>
      </c>
      <c r="BE1131" s="212">
        <f>IF(N1131="základní",J1131,0)</f>
        <v>0</v>
      </c>
      <c r="BF1131" s="212">
        <f>IF(N1131="snížená",J1131,0)</f>
        <v>0</v>
      </c>
      <c r="BG1131" s="212">
        <f>IF(N1131="zákl. přenesená",J1131,0)</f>
        <v>0</v>
      </c>
      <c r="BH1131" s="212">
        <f>IF(N1131="sníž. přenesená",J1131,0)</f>
        <v>0</v>
      </c>
      <c r="BI1131" s="212">
        <f>IF(N1131="nulová",J1131,0)</f>
        <v>0</v>
      </c>
      <c r="BJ1131" s="17" t="s">
        <v>22</v>
      </c>
      <c r="BK1131" s="212">
        <f>ROUND(I1131*H1131,2)</f>
        <v>0</v>
      </c>
      <c r="BL1131" s="17" t="s">
        <v>260</v>
      </c>
      <c r="BM1131" s="17" t="s">
        <v>1843</v>
      </c>
    </row>
    <row r="1132" spans="2:51" s="11" customFormat="1" ht="12">
      <c r="B1132" s="213"/>
      <c r="C1132" s="214"/>
      <c r="D1132" s="215" t="s">
        <v>160</v>
      </c>
      <c r="E1132" s="216" t="s">
        <v>20</v>
      </c>
      <c r="F1132" s="217" t="s">
        <v>327</v>
      </c>
      <c r="G1132" s="214"/>
      <c r="H1132" s="216" t="s">
        <v>20</v>
      </c>
      <c r="I1132" s="218"/>
      <c r="J1132" s="214"/>
      <c r="K1132" s="214"/>
      <c r="L1132" s="219"/>
      <c r="M1132" s="220"/>
      <c r="N1132" s="221"/>
      <c r="O1132" s="221"/>
      <c r="P1132" s="221"/>
      <c r="Q1132" s="221"/>
      <c r="R1132" s="221"/>
      <c r="S1132" s="221"/>
      <c r="T1132" s="222"/>
      <c r="AT1132" s="223" t="s">
        <v>160</v>
      </c>
      <c r="AU1132" s="223" t="s">
        <v>87</v>
      </c>
      <c r="AV1132" s="11" t="s">
        <v>22</v>
      </c>
      <c r="AW1132" s="11" t="s">
        <v>35</v>
      </c>
      <c r="AX1132" s="11" t="s">
        <v>78</v>
      </c>
      <c r="AY1132" s="223" t="s">
        <v>151</v>
      </c>
    </row>
    <row r="1133" spans="2:51" s="12" customFormat="1" ht="12">
      <c r="B1133" s="224"/>
      <c r="C1133" s="225"/>
      <c r="D1133" s="215" t="s">
        <v>160</v>
      </c>
      <c r="E1133" s="226" t="s">
        <v>20</v>
      </c>
      <c r="F1133" s="227" t="s">
        <v>214</v>
      </c>
      <c r="G1133" s="225"/>
      <c r="H1133" s="228">
        <v>7</v>
      </c>
      <c r="I1133" s="229"/>
      <c r="J1133" s="225"/>
      <c r="K1133" s="225"/>
      <c r="L1133" s="230"/>
      <c r="M1133" s="231"/>
      <c r="N1133" s="232"/>
      <c r="O1133" s="232"/>
      <c r="P1133" s="232"/>
      <c r="Q1133" s="232"/>
      <c r="R1133" s="232"/>
      <c r="S1133" s="232"/>
      <c r="T1133" s="233"/>
      <c r="AT1133" s="234" t="s">
        <v>160</v>
      </c>
      <c r="AU1133" s="234" t="s">
        <v>87</v>
      </c>
      <c r="AV1133" s="12" t="s">
        <v>87</v>
      </c>
      <c r="AW1133" s="12" t="s">
        <v>35</v>
      </c>
      <c r="AX1133" s="12" t="s">
        <v>22</v>
      </c>
      <c r="AY1133" s="234" t="s">
        <v>151</v>
      </c>
    </row>
    <row r="1134" spans="2:65" s="1" customFormat="1" ht="22.5" customHeight="1">
      <c r="B1134" s="38"/>
      <c r="C1134" s="201" t="s">
        <v>1844</v>
      </c>
      <c r="D1134" s="201" t="s">
        <v>153</v>
      </c>
      <c r="E1134" s="202" t="s">
        <v>1845</v>
      </c>
      <c r="F1134" s="203" t="s">
        <v>1846</v>
      </c>
      <c r="G1134" s="204" t="s">
        <v>345</v>
      </c>
      <c r="H1134" s="205">
        <v>24</v>
      </c>
      <c r="I1134" s="206"/>
      <c r="J1134" s="207">
        <f>ROUND(I1134*H1134,2)</f>
        <v>0</v>
      </c>
      <c r="K1134" s="203" t="s">
        <v>157</v>
      </c>
      <c r="L1134" s="43"/>
      <c r="M1134" s="208" t="s">
        <v>20</v>
      </c>
      <c r="N1134" s="209" t="s">
        <v>49</v>
      </c>
      <c r="O1134" s="79"/>
      <c r="P1134" s="210">
        <f>O1134*H1134</f>
        <v>0</v>
      </c>
      <c r="Q1134" s="210">
        <v>0</v>
      </c>
      <c r="R1134" s="210">
        <f>Q1134*H1134</f>
        <v>0</v>
      </c>
      <c r="S1134" s="210">
        <v>0.024</v>
      </c>
      <c r="T1134" s="211">
        <f>S1134*H1134</f>
        <v>0.5760000000000001</v>
      </c>
      <c r="AR1134" s="17" t="s">
        <v>260</v>
      </c>
      <c r="AT1134" s="17" t="s">
        <v>153</v>
      </c>
      <c r="AU1134" s="17" t="s">
        <v>87</v>
      </c>
      <c r="AY1134" s="17" t="s">
        <v>151</v>
      </c>
      <c r="BE1134" s="212">
        <f>IF(N1134="základní",J1134,0)</f>
        <v>0</v>
      </c>
      <c r="BF1134" s="212">
        <f>IF(N1134="snížená",J1134,0)</f>
        <v>0</v>
      </c>
      <c r="BG1134" s="212">
        <f>IF(N1134="zákl. přenesená",J1134,0)</f>
        <v>0</v>
      </c>
      <c r="BH1134" s="212">
        <f>IF(N1134="sníž. přenesená",J1134,0)</f>
        <v>0</v>
      </c>
      <c r="BI1134" s="212">
        <f>IF(N1134="nulová",J1134,0)</f>
        <v>0</v>
      </c>
      <c r="BJ1134" s="17" t="s">
        <v>22</v>
      </c>
      <c r="BK1134" s="212">
        <f>ROUND(I1134*H1134,2)</f>
        <v>0</v>
      </c>
      <c r="BL1134" s="17" t="s">
        <v>260</v>
      </c>
      <c r="BM1134" s="17" t="s">
        <v>1847</v>
      </c>
    </row>
    <row r="1135" spans="2:51" s="11" customFormat="1" ht="12">
      <c r="B1135" s="213"/>
      <c r="C1135" s="214"/>
      <c r="D1135" s="215" t="s">
        <v>160</v>
      </c>
      <c r="E1135" s="216" t="s">
        <v>20</v>
      </c>
      <c r="F1135" s="217" t="s">
        <v>485</v>
      </c>
      <c r="G1135" s="214"/>
      <c r="H1135" s="216" t="s">
        <v>20</v>
      </c>
      <c r="I1135" s="218"/>
      <c r="J1135" s="214"/>
      <c r="K1135" s="214"/>
      <c r="L1135" s="219"/>
      <c r="M1135" s="220"/>
      <c r="N1135" s="221"/>
      <c r="O1135" s="221"/>
      <c r="P1135" s="221"/>
      <c r="Q1135" s="221"/>
      <c r="R1135" s="221"/>
      <c r="S1135" s="221"/>
      <c r="T1135" s="222"/>
      <c r="AT1135" s="223" t="s">
        <v>160</v>
      </c>
      <c r="AU1135" s="223" t="s">
        <v>87</v>
      </c>
      <c r="AV1135" s="11" t="s">
        <v>22</v>
      </c>
      <c r="AW1135" s="11" t="s">
        <v>35</v>
      </c>
      <c r="AX1135" s="11" t="s">
        <v>78</v>
      </c>
      <c r="AY1135" s="223" t="s">
        <v>151</v>
      </c>
    </row>
    <row r="1136" spans="2:51" s="12" customFormat="1" ht="12">
      <c r="B1136" s="224"/>
      <c r="C1136" s="225"/>
      <c r="D1136" s="215" t="s">
        <v>160</v>
      </c>
      <c r="E1136" s="226" t="s">
        <v>20</v>
      </c>
      <c r="F1136" s="227" t="s">
        <v>1848</v>
      </c>
      <c r="G1136" s="225"/>
      <c r="H1136" s="228">
        <v>12</v>
      </c>
      <c r="I1136" s="229"/>
      <c r="J1136" s="225"/>
      <c r="K1136" s="225"/>
      <c r="L1136" s="230"/>
      <c r="M1136" s="231"/>
      <c r="N1136" s="232"/>
      <c r="O1136" s="232"/>
      <c r="P1136" s="232"/>
      <c r="Q1136" s="232"/>
      <c r="R1136" s="232"/>
      <c r="S1136" s="232"/>
      <c r="T1136" s="233"/>
      <c r="AT1136" s="234" t="s">
        <v>160</v>
      </c>
      <c r="AU1136" s="234" t="s">
        <v>87</v>
      </c>
      <c r="AV1136" s="12" t="s">
        <v>87</v>
      </c>
      <c r="AW1136" s="12" t="s">
        <v>35</v>
      </c>
      <c r="AX1136" s="12" t="s">
        <v>78</v>
      </c>
      <c r="AY1136" s="234" t="s">
        <v>151</v>
      </c>
    </row>
    <row r="1137" spans="2:51" s="12" customFormat="1" ht="12">
      <c r="B1137" s="224"/>
      <c r="C1137" s="225"/>
      <c r="D1137" s="215" t="s">
        <v>160</v>
      </c>
      <c r="E1137" s="226" t="s">
        <v>20</v>
      </c>
      <c r="F1137" s="227" t="s">
        <v>1849</v>
      </c>
      <c r="G1137" s="225"/>
      <c r="H1137" s="228">
        <v>12</v>
      </c>
      <c r="I1137" s="229"/>
      <c r="J1137" s="225"/>
      <c r="K1137" s="225"/>
      <c r="L1137" s="230"/>
      <c r="M1137" s="231"/>
      <c r="N1137" s="232"/>
      <c r="O1137" s="232"/>
      <c r="P1137" s="232"/>
      <c r="Q1137" s="232"/>
      <c r="R1137" s="232"/>
      <c r="S1137" s="232"/>
      <c r="T1137" s="233"/>
      <c r="AT1137" s="234" t="s">
        <v>160</v>
      </c>
      <c r="AU1137" s="234" t="s">
        <v>87</v>
      </c>
      <c r="AV1137" s="12" t="s">
        <v>87</v>
      </c>
      <c r="AW1137" s="12" t="s">
        <v>35</v>
      </c>
      <c r="AX1137" s="12" t="s">
        <v>78</v>
      </c>
      <c r="AY1137" s="234" t="s">
        <v>151</v>
      </c>
    </row>
    <row r="1138" spans="2:51" s="14" customFormat="1" ht="12">
      <c r="B1138" s="246"/>
      <c r="C1138" s="247"/>
      <c r="D1138" s="215" t="s">
        <v>160</v>
      </c>
      <c r="E1138" s="248" t="s">
        <v>20</v>
      </c>
      <c r="F1138" s="249" t="s">
        <v>204</v>
      </c>
      <c r="G1138" s="247"/>
      <c r="H1138" s="250">
        <v>24</v>
      </c>
      <c r="I1138" s="251"/>
      <c r="J1138" s="247"/>
      <c r="K1138" s="247"/>
      <c r="L1138" s="252"/>
      <c r="M1138" s="253"/>
      <c r="N1138" s="254"/>
      <c r="O1138" s="254"/>
      <c r="P1138" s="254"/>
      <c r="Q1138" s="254"/>
      <c r="R1138" s="254"/>
      <c r="S1138" s="254"/>
      <c r="T1138" s="255"/>
      <c r="AT1138" s="256" t="s">
        <v>160</v>
      </c>
      <c r="AU1138" s="256" t="s">
        <v>87</v>
      </c>
      <c r="AV1138" s="14" t="s">
        <v>158</v>
      </c>
      <c r="AW1138" s="14" t="s">
        <v>35</v>
      </c>
      <c r="AX1138" s="14" t="s">
        <v>22</v>
      </c>
      <c r="AY1138" s="256" t="s">
        <v>151</v>
      </c>
    </row>
    <row r="1139" spans="2:65" s="1" customFormat="1" ht="16.5" customHeight="1">
      <c r="B1139" s="38"/>
      <c r="C1139" s="201" t="s">
        <v>1850</v>
      </c>
      <c r="D1139" s="201" t="s">
        <v>153</v>
      </c>
      <c r="E1139" s="202" t="s">
        <v>1851</v>
      </c>
      <c r="F1139" s="203" t="s">
        <v>1852</v>
      </c>
      <c r="G1139" s="204" t="s">
        <v>345</v>
      </c>
      <c r="H1139" s="205">
        <v>1</v>
      </c>
      <c r="I1139" s="206"/>
      <c r="J1139" s="207">
        <f>ROUND(I1139*H1139,2)</f>
        <v>0</v>
      </c>
      <c r="K1139" s="203" t="s">
        <v>157</v>
      </c>
      <c r="L1139" s="43"/>
      <c r="M1139" s="208" t="s">
        <v>20</v>
      </c>
      <c r="N1139" s="209" t="s">
        <v>49</v>
      </c>
      <c r="O1139" s="79"/>
      <c r="P1139" s="210">
        <f>O1139*H1139</f>
        <v>0</v>
      </c>
      <c r="Q1139" s="210">
        <v>0.00092</v>
      </c>
      <c r="R1139" s="210">
        <f>Q1139*H1139</f>
        <v>0.00092</v>
      </c>
      <c r="S1139" s="210">
        <v>0</v>
      </c>
      <c r="T1139" s="211">
        <f>S1139*H1139</f>
        <v>0</v>
      </c>
      <c r="AR1139" s="17" t="s">
        <v>260</v>
      </c>
      <c r="AT1139" s="17" t="s">
        <v>153</v>
      </c>
      <c r="AU1139" s="17" t="s">
        <v>87</v>
      </c>
      <c r="AY1139" s="17" t="s">
        <v>151</v>
      </c>
      <c r="BE1139" s="212">
        <f>IF(N1139="základní",J1139,0)</f>
        <v>0</v>
      </c>
      <c r="BF1139" s="212">
        <f>IF(N1139="snížená",J1139,0)</f>
        <v>0</v>
      </c>
      <c r="BG1139" s="212">
        <f>IF(N1139="zákl. přenesená",J1139,0)</f>
        <v>0</v>
      </c>
      <c r="BH1139" s="212">
        <f>IF(N1139="sníž. přenesená",J1139,0)</f>
        <v>0</v>
      </c>
      <c r="BI1139" s="212">
        <f>IF(N1139="nulová",J1139,0)</f>
        <v>0</v>
      </c>
      <c r="BJ1139" s="17" t="s">
        <v>22</v>
      </c>
      <c r="BK1139" s="212">
        <f>ROUND(I1139*H1139,2)</f>
        <v>0</v>
      </c>
      <c r="BL1139" s="17" t="s">
        <v>260</v>
      </c>
      <c r="BM1139" s="17" t="s">
        <v>1853</v>
      </c>
    </row>
    <row r="1140" spans="2:51" s="12" customFormat="1" ht="12">
      <c r="B1140" s="224"/>
      <c r="C1140" s="225"/>
      <c r="D1140" s="215" t="s">
        <v>160</v>
      </c>
      <c r="E1140" s="226" t="s">
        <v>20</v>
      </c>
      <c r="F1140" s="227" t="s">
        <v>1854</v>
      </c>
      <c r="G1140" s="225"/>
      <c r="H1140" s="228">
        <v>1</v>
      </c>
      <c r="I1140" s="229"/>
      <c r="J1140" s="225"/>
      <c r="K1140" s="225"/>
      <c r="L1140" s="230"/>
      <c r="M1140" s="231"/>
      <c r="N1140" s="232"/>
      <c r="O1140" s="232"/>
      <c r="P1140" s="232"/>
      <c r="Q1140" s="232"/>
      <c r="R1140" s="232"/>
      <c r="S1140" s="232"/>
      <c r="T1140" s="233"/>
      <c r="AT1140" s="234" t="s">
        <v>160</v>
      </c>
      <c r="AU1140" s="234" t="s">
        <v>87</v>
      </c>
      <c r="AV1140" s="12" t="s">
        <v>87</v>
      </c>
      <c r="AW1140" s="12" t="s">
        <v>35</v>
      </c>
      <c r="AX1140" s="12" t="s">
        <v>22</v>
      </c>
      <c r="AY1140" s="234" t="s">
        <v>151</v>
      </c>
    </row>
    <row r="1141" spans="2:65" s="1" customFormat="1" ht="16.5" customHeight="1">
      <c r="B1141" s="38"/>
      <c r="C1141" s="257" t="s">
        <v>1855</v>
      </c>
      <c r="D1141" s="257" t="s">
        <v>235</v>
      </c>
      <c r="E1141" s="258" t="s">
        <v>1856</v>
      </c>
      <c r="F1141" s="259" t="s">
        <v>1857</v>
      </c>
      <c r="G1141" s="260" t="s">
        <v>345</v>
      </c>
      <c r="H1141" s="261">
        <v>1</v>
      </c>
      <c r="I1141" s="262"/>
      <c r="J1141" s="263">
        <f>ROUND(I1141*H1141,2)</f>
        <v>0</v>
      </c>
      <c r="K1141" s="259" t="s">
        <v>20</v>
      </c>
      <c r="L1141" s="264"/>
      <c r="M1141" s="265" t="s">
        <v>20</v>
      </c>
      <c r="N1141" s="266" t="s">
        <v>49</v>
      </c>
      <c r="O1141" s="79"/>
      <c r="P1141" s="210">
        <f>O1141*H1141</f>
        <v>0</v>
      </c>
      <c r="Q1141" s="210">
        <v>0.041</v>
      </c>
      <c r="R1141" s="210">
        <f>Q1141*H1141</f>
        <v>0.041</v>
      </c>
      <c r="S1141" s="210">
        <v>0</v>
      </c>
      <c r="T1141" s="211">
        <f>S1141*H1141</f>
        <v>0</v>
      </c>
      <c r="AR1141" s="17" t="s">
        <v>379</v>
      </c>
      <c r="AT1141" s="17" t="s">
        <v>235</v>
      </c>
      <c r="AU1141" s="17" t="s">
        <v>87</v>
      </c>
      <c r="AY1141" s="17" t="s">
        <v>151</v>
      </c>
      <c r="BE1141" s="212">
        <f>IF(N1141="základní",J1141,0)</f>
        <v>0</v>
      </c>
      <c r="BF1141" s="212">
        <f>IF(N1141="snížená",J1141,0)</f>
        <v>0</v>
      </c>
      <c r="BG1141" s="212">
        <f>IF(N1141="zákl. přenesená",J1141,0)</f>
        <v>0</v>
      </c>
      <c r="BH1141" s="212">
        <f>IF(N1141="sníž. přenesená",J1141,0)</f>
        <v>0</v>
      </c>
      <c r="BI1141" s="212">
        <f>IF(N1141="nulová",J1141,0)</f>
        <v>0</v>
      </c>
      <c r="BJ1141" s="17" t="s">
        <v>22</v>
      </c>
      <c r="BK1141" s="212">
        <f>ROUND(I1141*H1141,2)</f>
        <v>0</v>
      </c>
      <c r="BL1141" s="17" t="s">
        <v>260</v>
      </c>
      <c r="BM1141" s="17" t="s">
        <v>1858</v>
      </c>
    </row>
    <row r="1142" spans="2:65" s="1" customFormat="1" ht="16.5" customHeight="1">
      <c r="B1142" s="38"/>
      <c r="C1142" s="201" t="s">
        <v>1859</v>
      </c>
      <c r="D1142" s="201" t="s">
        <v>153</v>
      </c>
      <c r="E1142" s="202" t="s">
        <v>1860</v>
      </c>
      <c r="F1142" s="203" t="s">
        <v>1861</v>
      </c>
      <c r="G1142" s="204" t="s">
        <v>345</v>
      </c>
      <c r="H1142" s="205">
        <v>1</v>
      </c>
      <c r="I1142" s="206"/>
      <c r="J1142" s="207">
        <f>ROUND(I1142*H1142,2)</f>
        <v>0</v>
      </c>
      <c r="K1142" s="203" t="s">
        <v>157</v>
      </c>
      <c r="L1142" s="43"/>
      <c r="M1142" s="208" t="s">
        <v>20</v>
      </c>
      <c r="N1142" s="209" t="s">
        <v>49</v>
      </c>
      <c r="O1142" s="79"/>
      <c r="P1142" s="210">
        <f>O1142*H1142</f>
        <v>0</v>
      </c>
      <c r="Q1142" s="210">
        <v>0.00088</v>
      </c>
      <c r="R1142" s="210">
        <f>Q1142*H1142</f>
        <v>0.00088</v>
      </c>
      <c r="S1142" s="210">
        <v>0</v>
      </c>
      <c r="T1142" s="211">
        <f>S1142*H1142</f>
        <v>0</v>
      </c>
      <c r="AR1142" s="17" t="s">
        <v>260</v>
      </c>
      <c r="AT1142" s="17" t="s">
        <v>153</v>
      </c>
      <c r="AU1142" s="17" t="s">
        <v>87</v>
      </c>
      <c r="AY1142" s="17" t="s">
        <v>151</v>
      </c>
      <c r="BE1142" s="212">
        <f>IF(N1142="základní",J1142,0)</f>
        <v>0</v>
      </c>
      <c r="BF1142" s="212">
        <f>IF(N1142="snížená",J1142,0)</f>
        <v>0</v>
      </c>
      <c r="BG1142" s="212">
        <f>IF(N1142="zákl. přenesená",J1142,0)</f>
        <v>0</v>
      </c>
      <c r="BH1142" s="212">
        <f>IF(N1142="sníž. přenesená",J1142,0)</f>
        <v>0</v>
      </c>
      <c r="BI1142" s="212">
        <f>IF(N1142="nulová",J1142,0)</f>
        <v>0</v>
      </c>
      <c r="BJ1142" s="17" t="s">
        <v>22</v>
      </c>
      <c r="BK1142" s="212">
        <f>ROUND(I1142*H1142,2)</f>
        <v>0</v>
      </c>
      <c r="BL1142" s="17" t="s">
        <v>260</v>
      </c>
      <c r="BM1142" s="17" t="s">
        <v>1862</v>
      </c>
    </row>
    <row r="1143" spans="2:51" s="12" customFormat="1" ht="12">
      <c r="B1143" s="224"/>
      <c r="C1143" s="225"/>
      <c r="D1143" s="215" t="s">
        <v>160</v>
      </c>
      <c r="E1143" s="226" t="s">
        <v>20</v>
      </c>
      <c r="F1143" s="227" t="s">
        <v>1254</v>
      </c>
      <c r="G1143" s="225"/>
      <c r="H1143" s="228">
        <v>1</v>
      </c>
      <c r="I1143" s="229"/>
      <c r="J1143" s="225"/>
      <c r="K1143" s="225"/>
      <c r="L1143" s="230"/>
      <c r="M1143" s="231"/>
      <c r="N1143" s="232"/>
      <c r="O1143" s="232"/>
      <c r="P1143" s="232"/>
      <c r="Q1143" s="232"/>
      <c r="R1143" s="232"/>
      <c r="S1143" s="232"/>
      <c r="T1143" s="233"/>
      <c r="AT1143" s="234" t="s">
        <v>160</v>
      </c>
      <c r="AU1143" s="234" t="s">
        <v>87</v>
      </c>
      <c r="AV1143" s="12" t="s">
        <v>87</v>
      </c>
      <c r="AW1143" s="12" t="s">
        <v>35</v>
      </c>
      <c r="AX1143" s="12" t="s">
        <v>22</v>
      </c>
      <c r="AY1143" s="234" t="s">
        <v>151</v>
      </c>
    </row>
    <row r="1144" spans="2:65" s="1" customFormat="1" ht="16.5" customHeight="1">
      <c r="B1144" s="38"/>
      <c r="C1144" s="257" t="s">
        <v>1863</v>
      </c>
      <c r="D1144" s="257" t="s">
        <v>235</v>
      </c>
      <c r="E1144" s="258" t="s">
        <v>1864</v>
      </c>
      <c r="F1144" s="259" t="s">
        <v>1865</v>
      </c>
      <c r="G1144" s="260" t="s">
        <v>345</v>
      </c>
      <c r="H1144" s="261">
        <v>1</v>
      </c>
      <c r="I1144" s="262"/>
      <c r="J1144" s="263">
        <f>ROUND(I1144*H1144,2)</f>
        <v>0</v>
      </c>
      <c r="K1144" s="259" t="s">
        <v>20</v>
      </c>
      <c r="L1144" s="264"/>
      <c r="M1144" s="265" t="s">
        <v>20</v>
      </c>
      <c r="N1144" s="266" t="s">
        <v>49</v>
      </c>
      <c r="O1144" s="79"/>
      <c r="P1144" s="210">
        <f>O1144*H1144</f>
        <v>0</v>
      </c>
      <c r="Q1144" s="210">
        <v>0.057</v>
      </c>
      <c r="R1144" s="210">
        <f>Q1144*H1144</f>
        <v>0.057</v>
      </c>
      <c r="S1144" s="210">
        <v>0</v>
      </c>
      <c r="T1144" s="211">
        <f>S1144*H1144</f>
        <v>0</v>
      </c>
      <c r="AR1144" s="17" t="s">
        <v>379</v>
      </c>
      <c r="AT1144" s="17" t="s">
        <v>235</v>
      </c>
      <c r="AU1144" s="17" t="s">
        <v>87</v>
      </c>
      <c r="AY1144" s="17" t="s">
        <v>151</v>
      </c>
      <c r="BE1144" s="212">
        <f>IF(N1144="základní",J1144,0)</f>
        <v>0</v>
      </c>
      <c r="BF1144" s="212">
        <f>IF(N1144="snížená",J1144,0)</f>
        <v>0</v>
      </c>
      <c r="BG1144" s="212">
        <f>IF(N1144="zákl. přenesená",J1144,0)</f>
        <v>0</v>
      </c>
      <c r="BH1144" s="212">
        <f>IF(N1144="sníž. přenesená",J1144,0)</f>
        <v>0</v>
      </c>
      <c r="BI1144" s="212">
        <f>IF(N1144="nulová",J1144,0)</f>
        <v>0</v>
      </c>
      <c r="BJ1144" s="17" t="s">
        <v>22</v>
      </c>
      <c r="BK1144" s="212">
        <f>ROUND(I1144*H1144,2)</f>
        <v>0</v>
      </c>
      <c r="BL1144" s="17" t="s">
        <v>260</v>
      </c>
      <c r="BM1144" s="17" t="s">
        <v>1866</v>
      </c>
    </row>
    <row r="1145" spans="2:65" s="1" customFormat="1" ht="16.5" customHeight="1">
      <c r="B1145" s="38"/>
      <c r="C1145" s="201" t="s">
        <v>1867</v>
      </c>
      <c r="D1145" s="201" t="s">
        <v>153</v>
      </c>
      <c r="E1145" s="202" t="s">
        <v>1868</v>
      </c>
      <c r="F1145" s="203" t="s">
        <v>1869</v>
      </c>
      <c r="G1145" s="204" t="s">
        <v>798</v>
      </c>
      <c r="H1145" s="205">
        <v>1</v>
      </c>
      <c r="I1145" s="206"/>
      <c r="J1145" s="207">
        <f>ROUND(I1145*H1145,2)</f>
        <v>0</v>
      </c>
      <c r="K1145" s="203" t="s">
        <v>20</v>
      </c>
      <c r="L1145" s="43"/>
      <c r="M1145" s="208" t="s">
        <v>20</v>
      </c>
      <c r="N1145" s="209" t="s">
        <v>49</v>
      </c>
      <c r="O1145" s="79"/>
      <c r="P1145" s="210">
        <f>O1145*H1145</f>
        <v>0</v>
      </c>
      <c r="Q1145" s="210">
        <v>0.00026</v>
      </c>
      <c r="R1145" s="210">
        <f>Q1145*H1145</f>
        <v>0.00026</v>
      </c>
      <c r="S1145" s="210">
        <v>0</v>
      </c>
      <c r="T1145" s="211">
        <f>S1145*H1145</f>
        <v>0</v>
      </c>
      <c r="AR1145" s="17" t="s">
        <v>260</v>
      </c>
      <c r="AT1145" s="17" t="s">
        <v>153</v>
      </c>
      <c r="AU1145" s="17" t="s">
        <v>87</v>
      </c>
      <c r="AY1145" s="17" t="s">
        <v>151</v>
      </c>
      <c r="BE1145" s="212">
        <f>IF(N1145="základní",J1145,0)</f>
        <v>0</v>
      </c>
      <c r="BF1145" s="212">
        <f>IF(N1145="snížená",J1145,0)</f>
        <v>0</v>
      </c>
      <c r="BG1145" s="212">
        <f>IF(N1145="zákl. přenesená",J1145,0)</f>
        <v>0</v>
      </c>
      <c r="BH1145" s="212">
        <f>IF(N1145="sníž. přenesená",J1145,0)</f>
        <v>0</v>
      </c>
      <c r="BI1145" s="212">
        <f>IF(N1145="nulová",J1145,0)</f>
        <v>0</v>
      </c>
      <c r="BJ1145" s="17" t="s">
        <v>22</v>
      </c>
      <c r="BK1145" s="212">
        <f>ROUND(I1145*H1145,2)</f>
        <v>0</v>
      </c>
      <c r="BL1145" s="17" t="s">
        <v>260</v>
      </c>
      <c r="BM1145" s="17" t="s">
        <v>1870</v>
      </c>
    </row>
    <row r="1146" spans="2:65" s="1" customFormat="1" ht="22.5" customHeight="1">
      <c r="B1146" s="38"/>
      <c r="C1146" s="257" t="s">
        <v>1871</v>
      </c>
      <c r="D1146" s="257" t="s">
        <v>235</v>
      </c>
      <c r="E1146" s="258" t="s">
        <v>1872</v>
      </c>
      <c r="F1146" s="259" t="s">
        <v>1873</v>
      </c>
      <c r="G1146" s="260" t="s">
        <v>345</v>
      </c>
      <c r="H1146" s="261">
        <v>1</v>
      </c>
      <c r="I1146" s="262"/>
      <c r="J1146" s="263">
        <f>ROUND(I1146*H1146,2)</f>
        <v>0</v>
      </c>
      <c r="K1146" s="259" t="s">
        <v>20</v>
      </c>
      <c r="L1146" s="264"/>
      <c r="M1146" s="265" t="s">
        <v>20</v>
      </c>
      <c r="N1146" s="266" t="s">
        <v>49</v>
      </c>
      <c r="O1146" s="79"/>
      <c r="P1146" s="210">
        <f>O1146*H1146</f>
        <v>0</v>
      </c>
      <c r="Q1146" s="210">
        <v>0.074</v>
      </c>
      <c r="R1146" s="210">
        <f>Q1146*H1146</f>
        <v>0.074</v>
      </c>
      <c r="S1146" s="210">
        <v>0</v>
      </c>
      <c r="T1146" s="211">
        <f>S1146*H1146</f>
        <v>0</v>
      </c>
      <c r="AR1146" s="17" t="s">
        <v>379</v>
      </c>
      <c r="AT1146" s="17" t="s">
        <v>235</v>
      </c>
      <c r="AU1146" s="17" t="s">
        <v>87</v>
      </c>
      <c r="AY1146" s="17" t="s">
        <v>151</v>
      </c>
      <c r="BE1146" s="212">
        <f>IF(N1146="základní",J1146,0)</f>
        <v>0</v>
      </c>
      <c r="BF1146" s="212">
        <f>IF(N1146="snížená",J1146,0)</f>
        <v>0</v>
      </c>
      <c r="BG1146" s="212">
        <f>IF(N1146="zákl. přenesená",J1146,0)</f>
        <v>0</v>
      </c>
      <c r="BH1146" s="212">
        <f>IF(N1146="sníž. přenesená",J1146,0)</f>
        <v>0</v>
      </c>
      <c r="BI1146" s="212">
        <f>IF(N1146="nulová",J1146,0)</f>
        <v>0</v>
      </c>
      <c r="BJ1146" s="17" t="s">
        <v>22</v>
      </c>
      <c r="BK1146" s="212">
        <f>ROUND(I1146*H1146,2)</f>
        <v>0</v>
      </c>
      <c r="BL1146" s="17" t="s">
        <v>260</v>
      </c>
      <c r="BM1146" s="17" t="s">
        <v>1874</v>
      </c>
    </row>
    <row r="1147" spans="2:51" s="12" customFormat="1" ht="12">
      <c r="B1147" s="224"/>
      <c r="C1147" s="225"/>
      <c r="D1147" s="215" t="s">
        <v>160</v>
      </c>
      <c r="E1147" s="226" t="s">
        <v>20</v>
      </c>
      <c r="F1147" s="227" t="s">
        <v>1254</v>
      </c>
      <c r="G1147" s="225"/>
      <c r="H1147" s="228">
        <v>1</v>
      </c>
      <c r="I1147" s="229"/>
      <c r="J1147" s="225"/>
      <c r="K1147" s="225"/>
      <c r="L1147" s="230"/>
      <c r="M1147" s="231"/>
      <c r="N1147" s="232"/>
      <c r="O1147" s="232"/>
      <c r="P1147" s="232"/>
      <c r="Q1147" s="232"/>
      <c r="R1147" s="232"/>
      <c r="S1147" s="232"/>
      <c r="T1147" s="233"/>
      <c r="AT1147" s="234" t="s">
        <v>160</v>
      </c>
      <c r="AU1147" s="234" t="s">
        <v>87</v>
      </c>
      <c r="AV1147" s="12" t="s">
        <v>87</v>
      </c>
      <c r="AW1147" s="12" t="s">
        <v>35</v>
      </c>
      <c r="AX1147" s="12" t="s">
        <v>22</v>
      </c>
      <c r="AY1147" s="234" t="s">
        <v>151</v>
      </c>
    </row>
    <row r="1148" spans="2:65" s="1" customFormat="1" ht="16.5" customHeight="1">
      <c r="B1148" s="38"/>
      <c r="C1148" s="257" t="s">
        <v>1875</v>
      </c>
      <c r="D1148" s="257" t="s">
        <v>235</v>
      </c>
      <c r="E1148" s="258" t="s">
        <v>1876</v>
      </c>
      <c r="F1148" s="259" t="s">
        <v>1877</v>
      </c>
      <c r="G1148" s="260" t="s">
        <v>345</v>
      </c>
      <c r="H1148" s="261">
        <v>2</v>
      </c>
      <c r="I1148" s="262"/>
      <c r="J1148" s="263">
        <f>ROUND(I1148*H1148,2)</f>
        <v>0</v>
      </c>
      <c r="K1148" s="259" t="s">
        <v>20</v>
      </c>
      <c r="L1148" s="264"/>
      <c r="M1148" s="265" t="s">
        <v>20</v>
      </c>
      <c r="N1148" s="266" t="s">
        <v>49</v>
      </c>
      <c r="O1148" s="79"/>
      <c r="P1148" s="210">
        <f>O1148*H1148</f>
        <v>0</v>
      </c>
      <c r="Q1148" s="210">
        <v>0.074</v>
      </c>
      <c r="R1148" s="210">
        <f>Q1148*H1148</f>
        <v>0.148</v>
      </c>
      <c r="S1148" s="210">
        <v>0</v>
      </c>
      <c r="T1148" s="211">
        <f>S1148*H1148</f>
        <v>0</v>
      </c>
      <c r="AR1148" s="17" t="s">
        <v>379</v>
      </c>
      <c r="AT1148" s="17" t="s">
        <v>235</v>
      </c>
      <c r="AU1148" s="17" t="s">
        <v>87</v>
      </c>
      <c r="AY1148" s="17" t="s">
        <v>151</v>
      </c>
      <c r="BE1148" s="212">
        <f>IF(N1148="základní",J1148,0)</f>
        <v>0</v>
      </c>
      <c r="BF1148" s="212">
        <f>IF(N1148="snížená",J1148,0)</f>
        <v>0</v>
      </c>
      <c r="BG1148" s="212">
        <f>IF(N1148="zákl. přenesená",J1148,0)</f>
        <v>0</v>
      </c>
      <c r="BH1148" s="212">
        <f>IF(N1148="sníž. přenesená",J1148,0)</f>
        <v>0</v>
      </c>
      <c r="BI1148" s="212">
        <f>IF(N1148="nulová",J1148,0)</f>
        <v>0</v>
      </c>
      <c r="BJ1148" s="17" t="s">
        <v>22</v>
      </c>
      <c r="BK1148" s="212">
        <f>ROUND(I1148*H1148,2)</f>
        <v>0</v>
      </c>
      <c r="BL1148" s="17" t="s">
        <v>260</v>
      </c>
      <c r="BM1148" s="17" t="s">
        <v>1878</v>
      </c>
    </row>
    <row r="1149" spans="2:65" s="1" customFormat="1" ht="16.5" customHeight="1">
      <c r="B1149" s="38"/>
      <c r="C1149" s="257" t="s">
        <v>1879</v>
      </c>
      <c r="D1149" s="257" t="s">
        <v>235</v>
      </c>
      <c r="E1149" s="258" t="s">
        <v>1880</v>
      </c>
      <c r="F1149" s="259" t="s">
        <v>1881</v>
      </c>
      <c r="G1149" s="260" t="s">
        <v>345</v>
      </c>
      <c r="H1149" s="261">
        <v>1</v>
      </c>
      <c r="I1149" s="262"/>
      <c r="J1149" s="263">
        <f>ROUND(I1149*H1149,2)</f>
        <v>0</v>
      </c>
      <c r="K1149" s="259" t="s">
        <v>20</v>
      </c>
      <c r="L1149" s="264"/>
      <c r="M1149" s="265" t="s">
        <v>20</v>
      </c>
      <c r="N1149" s="266" t="s">
        <v>49</v>
      </c>
      <c r="O1149" s="79"/>
      <c r="P1149" s="210">
        <f>O1149*H1149</f>
        <v>0</v>
      </c>
      <c r="Q1149" s="210">
        <v>0.074</v>
      </c>
      <c r="R1149" s="210">
        <f>Q1149*H1149</f>
        <v>0.074</v>
      </c>
      <c r="S1149" s="210">
        <v>0</v>
      </c>
      <c r="T1149" s="211">
        <f>S1149*H1149</f>
        <v>0</v>
      </c>
      <c r="AR1149" s="17" t="s">
        <v>379</v>
      </c>
      <c r="AT1149" s="17" t="s">
        <v>235</v>
      </c>
      <c r="AU1149" s="17" t="s">
        <v>87</v>
      </c>
      <c r="AY1149" s="17" t="s">
        <v>151</v>
      </c>
      <c r="BE1149" s="212">
        <f>IF(N1149="základní",J1149,0)</f>
        <v>0</v>
      </c>
      <c r="BF1149" s="212">
        <f>IF(N1149="snížená",J1149,0)</f>
        <v>0</v>
      </c>
      <c r="BG1149" s="212">
        <f>IF(N1149="zákl. přenesená",J1149,0)</f>
        <v>0</v>
      </c>
      <c r="BH1149" s="212">
        <f>IF(N1149="sníž. přenesená",J1149,0)</f>
        <v>0</v>
      </c>
      <c r="BI1149" s="212">
        <f>IF(N1149="nulová",J1149,0)</f>
        <v>0</v>
      </c>
      <c r="BJ1149" s="17" t="s">
        <v>22</v>
      </c>
      <c r="BK1149" s="212">
        <f>ROUND(I1149*H1149,2)</f>
        <v>0</v>
      </c>
      <c r="BL1149" s="17" t="s">
        <v>260</v>
      </c>
      <c r="BM1149" s="17" t="s">
        <v>1882</v>
      </c>
    </row>
    <row r="1150" spans="2:65" s="1" customFormat="1" ht="16.5" customHeight="1">
      <c r="B1150" s="38"/>
      <c r="C1150" s="257" t="s">
        <v>1883</v>
      </c>
      <c r="D1150" s="257" t="s">
        <v>235</v>
      </c>
      <c r="E1150" s="258" t="s">
        <v>1884</v>
      </c>
      <c r="F1150" s="259" t="s">
        <v>1885</v>
      </c>
      <c r="G1150" s="260" t="s">
        <v>345</v>
      </c>
      <c r="H1150" s="261">
        <v>3</v>
      </c>
      <c r="I1150" s="262"/>
      <c r="J1150" s="263">
        <f>ROUND(I1150*H1150,2)</f>
        <v>0</v>
      </c>
      <c r="K1150" s="259" t="s">
        <v>20</v>
      </c>
      <c r="L1150" s="264"/>
      <c r="M1150" s="265" t="s">
        <v>20</v>
      </c>
      <c r="N1150" s="266" t="s">
        <v>49</v>
      </c>
      <c r="O1150" s="79"/>
      <c r="P1150" s="210">
        <f>O1150*H1150</f>
        <v>0</v>
      </c>
      <c r="Q1150" s="210">
        <v>0.074</v>
      </c>
      <c r="R1150" s="210">
        <f>Q1150*H1150</f>
        <v>0.22199999999999998</v>
      </c>
      <c r="S1150" s="210">
        <v>0</v>
      </c>
      <c r="T1150" s="211">
        <f>S1150*H1150</f>
        <v>0</v>
      </c>
      <c r="AR1150" s="17" t="s">
        <v>379</v>
      </c>
      <c r="AT1150" s="17" t="s">
        <v>235</v>
      </c>
      <c r="AU1150" s="17" t="s">
        <v>87</v>
      </c>
      <c r="AY1150" s="17" t="s">
        <v>151</v>
      </c>
      <c r="BE1150" s="212">
        <f>IF(N1150="základní",J1150,0)</f>
        <v>0</v>
      </c>
      <c r="BF1150" s="212">
        <f>IF(N1150="snížená",J1150,0)</f>
        <v>0</v>
      </c>
      <c r="BG1150" s="212">
        <f>IF(N1150="zákl. přenesená",J1150,0)</f>
        <v>0</v>
      </c>
      <c r="BH1150" s="212">
        <f>IF(N1150="sníž. přenesená",J1150,0)</f>
        <v>0</v>
      </c>
      <c r="BI1150" s="212">
        <f>IF(N1150="nulová",J1150,0)</f>
        <v>0</v>
      </c>
      <c r="BJ1150" s="17" t="s">
        <v>22</v>
      </c>
      <c r="BK1150" s="212">
        <f>ROUND(I1150*H1150,2)</f>
        <v>0</v>
      </c>
      <c r="BL1150" s="17" t="s">
        <v>260</v>
      </c>
      <c r="BM1150" s="17" t="s">
        <v>1886</v>
      </c>
    </row>
    <row r="1151" spans="2:65" s="1" customFormat="1" ht="16.5" customHeight="1">
      <c r="B1151" s="38"/>
      <c r="C1151" s="257" t="s">
        <v>1887</v>
      </c>
      <c r="D1151" s="257" t="s">
        <v>235</v>
      </c>
      <c r="E1151" s="258" t="s">
        <v>1888</v>
      </c>
      <c r="F1151" s="259" t="s">
        <v>1889</v>
      </c>
      <c r="G1151" s="260" t="s">
        <v>345</v>
      </c>
      <c r="H1151" s="261">
        <v>2</v>
      </c>
      <c r="I1151" s="262"/>
      <c r="J1151" s="263">
        <f>ROUND(I1151*H1151,2)</f>
        <v>0</v>
      </c>
      <c r="K1151" s="259" t="s">
        <v>20</v>
      </c>
      <c r="L1151" s="264"/>
      <c r="M1151" s="265" t="s">
        <v>20</v>
      </c>
      <c r="N1151" s="266" t="s">
        <v>49</v>
      </c>
      <c r="O1151" s="79"/>
      <c r="P1151" s="210">
        <f>O1151*H1151</f>
        <v>0</v>
      </c>
      <c r="Q1151" s="210">
        <v>0.074</v>
      </c>
      <c r="R1151" s="210">
        <f>Q1151*H1151</f>
        <v>0.148</v>
      </c>
      <c r="S1151" s="210">
        <v>0</v>
      </c>
      <c r="T1151" s="211">
        <f>S1151*H1151</f>
        <v>0</v>
      </c>
      <c r="AR1151" s="17" t="s">
        <v>379</v>
      </c>
      <c r="AT1151" s="17" t="s">
        <v>235</v>
      </c>
      <c r="AU1151" s="17" t="s">
        <v>87</v>
      </c>
      <c r="AY1151" s="17" t="s">
        <v>151</v>
      </c>
      <c r="BE1151" s="212">
        <f>IF(N1151="základní",J1151,0)</f>
        <v>0</v>
      </c>
      <c r="BF1151" s="212">
        <f>IF(N1151="snížená",J1151,0)</f>
        <v>0</v>
      </c>
      <c r="BG1151" s="212">
        <f>IF(N1151="zákl. přenesená",J1151,0)</f>
        <v>0</v>
      </c>
      <c r="BH1151" s="212">
        <f>IF(N1151="sníž. přenesená",J1151,0)</f>
        <v>0</v>
      </c>
      <c r="BI1151" s="212">
        <f>IF(N1151="nulová",J1151,0)</f>
        <v>0</v>
      </c>
      <c r="BJ1151" s="17" t="s">
        <v>22</v>
      </c>
      <c r="BK1151" s="212">
        <f>ROUND(I1151*H1151,2)</f>
        <v>0</v>
      </c>
      <c r="BL1151" s="17" t="s">
        <v>260</v>
      </c>
      <c r="BM1151" s="17" t="s">
        <v>1890</v>
      </c>
    </row>
    <row r="1152" spans="2:65" s="1" customFormat="1" ht="16.5" customHeight="1">
      <c r="B1152" s="38"/>
      <c r="C1152" s="257" t="s">
        <v>1891</v>
      </c>
      <c r="D1152" s="257" t="s">
        <v>235</v>
      </c>
      <c r="E1152" s="258" t="s">
        <v>1892</v>
      </c>
      <c r="F1152" s="259" t="s">
        <v>1893</v>
      </c>
      <c r="G1152" s="260" t="s">
        <v>345</v>
      </c>
      <c r="H1152" s="261">
        <v>1</v>
      </c>
      <c r="I1152" s="262"/>
      <c r="J1152" s="263">
        <f>ROUND(I1152*H1152,2)</f>
        <v>0</v>
      </c>
      <c r="K1152" s="259" t="s">
        <v>20</v>
      </c>
      <c r="L1152" s="264"/>
      <c r="M1152" s="265" t="s">
        <v>20</v>
      </c>
      <c r="N1152" s="266" t="s">
        <v>49</v>
      </c>
      <c r="O1152" s="79"/>
      <c r="P1152" s="210">
        <f>O1152*H1152</f>
        <v>0</v>
      </c>
      <c r="Q1152" s="210">
        <v>0.074</v>
      </c>
      <c r="R1152" s="210">
        <f>Q1152*H1152</f>
        <v>0.074</v>
      </c>
      <c r="S1152" s="210">
        <v>0</v>
      </c>
      <c r="T1152" s="211">
        <f>S1152*H1152</f>
        <v>0</v>
      </c>
      <c r="AR1152" s="17" t="s">
        <v>379</v>
      </c>
      <c r="AT1152" s="17" t="s">
        <v>235</v>
      </c>
      <c r="AU1152" s="17" t="s">
        <v>87</v>
      </c>
      <c r="AY1152" s="17" t="s">
        <v>151</v>
      </c>
      <c r="BE1152" s="212">
        <f>IF(N1152="základní",J1152,0)</f>
        <v>0</v>
      </c>
      <c r="BF1152" s="212">
        <f>IF(N1152="snížená",J1152,0)</f>
        <v>0</v>
      </c>
      <c r="BG1152" s="212">
        <f>IF(N1152="zákl. přenesená",J1152,0)</f>
        <v>0</v>
      </c>
      <c r="BH1152" s="212">
        <f>IF(N1152="sníž. přenesená",J1152,0)</f>
        <v>0</v>
      </c>
      <c r="BI1152" s="212">
        <f>IF(N1152="nulová",J1152,0)</f>
        <v>0</v>
      </c>
      <c r="BJ1152" s="17" t="s">
        <v>22</v>
      </c>
      <c r="BK1152" s="212">
        <f>ROUND(I1152*H1152,2)</f>
        <v>0</v>
      </c>
      <c r="BL1152" s="17" t="s">
        <v>260</v>
      </c>
      <c r="BM1152" s="17" t="s">
        <v>1894</v>
      </c>
    </row>
    <row r="1153" spans="2:51" s="12" customFormat="1" ht="12">
      <c r="B1153" s="224"/>
      <c r="C1153" s="225"/>
      <c r="D1153" s="215" t="s">
        <v>160</v>
      </c>
      <c r="E1153" s="226" t="s">
        <v>20</v>
      </c>
      <c r="F1153" s="227" t="s">
        <v>1254</v>
      </c>
      <c r="G1153" s="225"/>
      <c r="H1153" s="228">
        <v>1</v>
      </c>
      <c r="I1153" s="229"/>
      <c r="J1153" s="225"/>
      <c r="K1153" s="225"/>
      <c r="L1153" s="230"/>
      <c r="M1153" s="231"/>
      <c r="N1153" s="232"/>
      <c r="O1153" s="232"/>
      <c r="P1153" s="232"/>
      <c r="Q1153" s="232"/>
      <c r="R1153" s="232"/>
      <c r="S1153" s="232"/>
      <c r="T1153" s="233"/>
      <c r="AT1153" s="234" t="s">
        <v>160</v>
      </c>
      <c r="AU1153" s="234" t="s">
        <v>87</v>
      </c>
      <c r="AV1153" s="12" t="s">
        <v>87</v>
      </c>
      <c r="AW1153" s="12" t="s">
        <v>35</v>
      </c>
      <c r="AX1153" s="12" t="s">
        <v>22</v>
      </c>
      <c r="AY1153" s="234" t="s">
        <v>151</v>
      </c>
    </row>
    <row r="1154" spans="2:65" s="1" customFormat="1" ht="16.5" customHeight="1">
      <c r="B1154" s="38"/>
      <c r="C1154" s="201" t="s">
        <v>1895</v>
      </c>
      <c r="D1154" s="201" t="s">
        <v>153</v>
      </c>
      <c r="E1154" s="202" t="s">
        <v>1896</v>
      </c>
      <c r="F1154" s="203" t="s">
        <v>1897</v>
      </c>
      <c r="G1154" s="204" t="s">
        <v>1324</v>
      </c>
      <c r="H1154" s="205">
        <v>9</v>
      </c>
      <c r="I1154" s="206"/>
      <c r="J1154" s="207">
        <f>ROUND(I1154*H1154,2)</f>
        <v>0</v>
      </c>
      <c r="K1154" s="203" t="s">
        <v>20</v>
      </c>
      <c r="L1154" s="43"/>
      <c r="M1154" s="208" t="s">
        <v>20</v>
      </c>
      <c r="N1154" s="209" t="s">
        <v>49</v>
      </c>
      <c r="O1154" s="79"/>
      <c r="P1154" s="210">
        <f>O1154*H1154</f>
        <v>0</v>
      </c>
      <c r="Q1154" s="210">
        <v>0.00028</v>
      </c>
      <c r="R1154" s="210">
        <f>Q1154*H1154</f>
        <v>0.0025199999999999997</v>
      </c>
      <c r="S1154" s="210">
        <v>0</v>
      </c>
      <c r="T1154" s="211">
        <f>S1154*H1154</f>
        <v>0</v>
      </c>
      <c r="AR1154" s="17" t="s">
        <v>260</v>
      </c>
      <c r="AT1154" s="17" t="s">
        <v>153</v>
      </c>
      <c r="AU1154" s="17" t="s">
        <v>87</v>
      </c>
      <c r="AY1154" s="17" t="s">
        <v>151</v>
      </c>
      <c r="BE1154" s="212">
        <f>IF(N1154="základní",J1154,0)</f>
        <v>0</v>
      </c>
      <c r="BF1154" s="212">
        <f>IF(N1154="snížená",J1154,0)</f>
        <v>0</v>
      </c>
      <c r="BG1154" s="212">
        <f>IF(N1154="zákl. přenesená",J1154,0)</f>
        <v>0</v>
      </c>
      <c r="BH1154" s="212">
        <f>IF(N1154="sníž. přenesená",J1154,0)</f>
        <v>0</v>
      </c>
      <c r="BI1154" s="212">
        <f>IF(N1154="nulová",J1154,0)</f>
        <v>0</v>
      </c>
      <c r="BJ1154" s="17" t="s">
        <v>22</v>
      </c>
      <c r="BK1154" s="212">
        <f>ROUND(I1154*H1154,2)</f>
        <v>0</v>
      </c>
      <c r="BL1154" s="17" t="s">
        <v>260</v>
      </c>
      <c r="BM1154" s="17" t="s">
        <v>1898</v>
      </c>
    </row>
    <row r="1155" spans="2:65" s="1" customFormat="1" ht="16.5" customHeight="1">
      <c r="B1155" s="38"/>
      <c r="C1155" s="257" t="s">
        <v>1899</v>
      </c>
      <c r="D1155" s="257" t="s">
        <v>235</v>
      </c>
      <c r="E1155" s="258" t="s">
        <v>1900</v>
      </c>
      <c r="F1155" s="259" t="s">
        <v>1901</v>
      </c>
      <c r="G1155" s="260" t="s">
        <v>345</v>
      </c>
      <c r="H1155" s="261">
        <v>9</v>
      </c>
      <c r="I1155" s="262"/>
      <c r="J1155" s="263">
        <f>ROUND(I1155*H1155,2)</f>
        <v>0</v>
      </c>
      <c r="K1155" s="259" t="s">
        <v>20</v>
      </c>
      <c r="L1155" s="264"/>
      <c r="M1155" s="265" t="s">
        <v>20</v>
      </c>
      <c r="N1155" s="266" t="s">
        <v>49</v>
      </c>
      <c r="O1155" s="79"/>
      <c r="P1155" s="210">
        <f>O1155*H1155</f>
        <v>0</v>
      </c>
      <c r="Q1155" s="210">
        <v>0.00052</v>
      </c>
      <c r="R1155" s="210">
        <f>Q1155*H1155</f>
        <v>0.004679999999999999</v>
      </c>
      <c r="S1155" s="210">
        <v>0</v>
      </c>
      <c r="T1155" s="211">
        <f>S1155*H1155</f>
        <v>0</v>
      </c>
      <c r="AR1155" s="17" t="s">
        <v>379</v>
      </c>
      <c r="AT1155" s="17" t="s">
        <v>235</v>
      </c>
      <c r="AU1155" s="17" t="s">
        <v>87</v>
      </c>
      <c r="AY1155" s="17" t="s">
        <v>151</v>
      </c>
      <c r="BE1155" s="212">
        <f>IF(N1155="základní",J1155,0)</f>
        <v>0</v>
      </c>
      <c r="BF1155" s="212">
        <f>IF(N1155="snížená",J1155,0)</f>
        <v>0</v>
      </c>
      <c r="BG1155" s="212">
        <f>IF(N1155="zákl. přenesená",J1155,0)</f>
        <v>0</v>
      </c>
      <c r="BH1155" s="212">
        <f>IF(N1155="sníž. přenesená",J1155,0)</f>
        <v>0</v>
      </c>
      <c r="BI1155" s="212">
        <f>IF(N1155="nulová",J1155,0)</f>
        <v>0</v>
      </c>
      <c r="BJ1155" s="17" t="s">
        <v>22</v>
      </c>
      <c r="BK1155" s="212">
        <f>ROUND(I1155*H1155,2)</f>
        <v>0</v>
      </c>
      <c r="BL1155" s="17" t="s">
        <v>260</v>
      </c>
      <c r="BM1155" s="17" t="s">
        <v>1902</v>
      </c>
    </row>
    <row r="1156" spans="2:65" s="1" customFormat="1" ht="22.5" customHeight="1">
      <c r="B1156" s="38"/>
      <c r="C1156" s="201" t="s">
        <v>1903</v>
      </c>
      <c r="D1156" s="201" t="s">
        <v>153</v>
      </c>
      <c r="E1156" s="202" t="s">
        <v>1904</v>
      </c>
      <c r="F1156" s="203" t="s">
        <v>1905</v>
      </c>
      <c r="G1156" s="204" t="s">
        <v>1324</v>
      </c>
      <c r="H1156" s="205">
        <v>1</v>
      </c>
      <c r="I1156" s="206"/>
      <c r="J1156" s="207">
        <f>ROUND(I1156*H1156,2)</f>
        <v>0</v>
      </c>
      <c r="K1156" s="203" t="s">
        <v>20</v>
      </c>
      <c r="L1156" s="43"/>
      <c r="M1156" s="208" t="s">
        <v>20</v>
      </c>
      <c r="N1156" s="209" t="s">
        <v>49</v>
      </c>
      <c r="O1156" s="79"/>
      <c r="P1156" s="210">
        <f>O1156*H1156</f>
        <v>0</v>
      </c>
      <c r="Q1156" s="210">
        <v>0.00041</v>
      </c>
      <c r="R1156" s="210">
        <f>Q1156*H1156</f>
        <v>0.00041</v>
      </c>
      <c r="S1156" s="210">
        <v>0</v>
      </c>
      <c r="T1156" s="211">
        <f>S1156*H1156</f>
        <v>0</v>
      </c>
      <c r="AR1156" s="17" t="s">
        <v>260</v>
      </c>
      <c r="AT1156" s="17" t="s">
        <v>153</v>
      </c>
      <c r="AU1156" s="17" t="s">
        <v>87</v>
      </c>
      <c r="AY1156" s="17" t="s">
        <v>151</v>
      </c>
      <c r="BE1156" s="212">
        <f>IF(N1156="základní",J1156,0)</f>
        <v>0</v>
      </c>
      <c r="BF1156" s="212">
        <f>IF(N1156="snížená",J1156,0)</f>
        <v>0</v>
      </c>
      <c r="BG1156" s="212">
        <f>IF(N1156="zákl. přenesená",J1156,0)</f>
        <v>0</v>
      </c>
      <c r="BH1156" s="212">
        <f>IF(N1156="sníž. přenesená",J1156,0)</f>
        <v>0</v>
      </c>
      <c r="BI1156" s="212">
        <f>IF(N1156="nulová",J1156,0)</f>
        <v>0</v>
      </c>
      <c r="BJ1156" s="17" t="s">
        <v>22</v>
      </c>
      <c r="BK1156" s="212">
        <f>ROUND(I1156*H1156,2)</f>
        <v>0</v>
      </c>
      <c r="BL1156" s="17" t="s">
        <v>260</v>
      </c>
      <c r="BM1156" s="17" t="s">
        <v>1906</v>
      </c>
    </row>
    <row r="1157" spans="2:51" s="11" customFormat="1" ht="12">
      <c r="B1157" s="213"/>
      <c r="C1157" s="214"/>
      <c r="D1157" s="215" t="s">
        <v>160</v>
      </c>
      <c r="E1157" s="216" t="s">
        <v>20</v>
      </c>
      <c r="F1157" s="217" t="s">
        <v>459</v>
      </c>
      <c r="G1157" s="214"/>
      <c r="H1157" s="216" t="s">
        <v>20</v>
      </c>
      <c r="I1157" s="218"/>
      <c r="J1157" s="214"/>
      <c r="K1157" s="214"/>
      <c r="L1157" s="219"/>
      <c r="M1157" s="220"/>
      <c r="N1157" s="221"/>
      <c r="O1157" s="221"/>
      <c r="P1157" s="221"/>
      <c r="Q1157" s="221"/>
      <c r="R1157" s="221"/>
      <c r="S1157" s="221"/>
      <c r="T1157" s="222"/>
      <c r="AT1157" s="223" t="s">
        <v>160</v>
      </c>
      <c r="AU1157" s="223" t="s">
        <v>87</v>
      </c>
      <c r="AV1157" s="11" t="s">
        <v>22</v>
      </c>
      <c r="AW1157" s="11" t="s">
        <v>35</v>
      </c>
      <c r="AX1157" s="11" t="s">
        <v>78</v>
      </c>
      <c r="AY1157" s="223" t="s">
        <v>151</v>
      </c>
    </row>
    <row r="1158" spans="2:51" s="12" customFormat="1" ht="12">
      <c r="B1158" s="224"/>
      <c r="C1158" s="225"/>
      <c r="D1158" s="215" t="s">
        <v>160</v>
      </c>
      <c r="E1158" s="226" t="s">
        <v>20</v>
      </c>
      <c r="F1158" s="227" t="s">
        <v>22</v>
      </c>
      <c r="G1158" s="225"/>
      <c r="H1158" s="228">
        <v>1</v>
      </c>
      <c r="I1158" s="229"/>
      <c r="J1158" s="225"/>
      <c r="K1158" s="225"/>
      <c r="L1158" s="230"/>
      <c r="M1158" s="231"/>
      <c r="N1158" s="232"/>
      <c r="O1158" s="232"/>
      <c r="P1158" s="232"/>
      <c r="Q1158" s="232"/>
      <c r="R1158" s="232"/>
      <c r="S1158" s="232"/>
      <c r="T1158" s="233"/>
      <c r="AT1158" s="234" t="s">
        <v>160</v>
      </c>
      <c r="AU1158" s="234" t="s">
        <v>87</v>
      </c>
      <c r="AV1158" s="12" t="s">
        <v>87</v>
      </c>
      <c r="AW1158" s="12" t="s">
        <v>35</v>
      </c>
      <c r="AX1158" s="12" t="s">
        <v>22</v>
      </c>
      <c r="AY1158" s="234" t="s">
        <v>151</v>
      </c>
    </row>
    <row r="1159" spans="2:65" s="1" customFormat="1" ht="22.5" customHeight="1">
      <c r="B1159" s="38"/>
      <c r="C1159" s="201" t="s">
        <v>1907</v>
      </c>
      <c r="D1159" s="201" t="s">
        <v>153</v>
      </c>
      <c r="E1159" s="202" t="s">
        <v>1908</v>
      </c>
      <c r="F1159" s="203" t="s">
        <v>1909</v>
      </c>
      <c r="G1159" s="204" t="s">
        <v>1324</v>
      </c>
      <c r="H1159" s="205">
        <v>1</v>
      </c>
      <c r="I1159" s="206"/>
      <c r="J1159" s="207">
        <f>ROUND(I1159*H1159,2)</f>
        <v>0</v>
      </c>
      <c r="K1159" s="203" t="s">
        <v>20</v>
      </c>
      <c r="L1159" s="43"/>
      <c r="M1159" s="208" t="s">
        <v>20</v>
      </c>
      <c r="N1159" s="209" t="s">
        <v>49</v>
      </c>
      <c r="O1159" s="79"/>
      <c r="P1159" s="210">
        <f>O1159*H1159</f>
        <v>0</v>
      </c>
      <c r="Q1159" s="210">
        <v>0.00041</v>
      </c>
      <c r="R1159" s="210">
        <f>Q1159*H1159</f>
        <v>0.00041</v>
      </c>
      <c r="S1159" s="210">
        <v>0</v>
      </c>
      <c r="T1159" s="211">
        <f>S1159*H1159</f>
        <v>0</v>
      </c>
      <c r="AR1159" s="17" t="s">
        <v>260</v>
      </c>
      <c r="AT1159" s="17" t="s">
        <v>153</v>
      </c>
      <c r="AU1159" s="17" t="s">
        <v>87</v>
      </c>
      <c r="AY1159" s="17" t="s">
        <v>151</v>
      </c>
      <c r="BE1159" s="212">
        <f>IF(N1159="základní",J1159,0)</f>
        <v>0</v>
      </c>
      <c r="BF1159" s="212">
        <f>IF(N1159="snížená",J1159,0)</f>
        <v>0</v>
      </c>
      <c r="BG1159" s="212">
        <f>IF(N1159="zákl. přenesená",J1159,0)</f>
        <v>0</v>
      </c>
      <c r="BH1159" s="212">
        <f>IF(N1159="sníž. přenesená",J1159,0)</f>
        <v>0</v>
      </c>
      <c r="BI1159" s="212">
        <f>IF(N1159="nulová",J1159,0)</f>
        <v>0</v>
      </c>
      <c r="BJ1159" s="17" t="s">
        <v>22</v>
      </c>
      <c r="BK1159" s="212">
        <f>ROUND(I1159*H1159,2)</f>
        <v>0</v>
      </c>
      <c r="BL1159" s="17" t="s">
        <v>260</v>
      </c>
      <c r="BM1159" s="17" t="s">
        <v>1910</v>
      </c>
    </row>
    <row r="1160" spans="2:51" s="11" customFormat="1" ht="12">
      <c r="B1160" s="213"/>
      <c r="C1160" s="214"/>
      <c r="D1160" s="215" t="s">
        <v>160</v>
      </c>
      <c r="E1160" s="216" t="s">
        <v>20</v>
      </c>
      <c r="F1160" s="217" t="s">
        <v>459</v>
      </c>
      <c r="G1160" s="214"/>
      <c r="H1160" s="216" t="s">
        <v>20</v>
      </c>
      <c r="I1160" s="218"/>
      <c r="J1160" s="214"/>
      <c r="K1160" s="214"/>
      <c r="L1160" s="219"/>
      <c r="M1160" s="220"/>
      <c r="N1160" s="221"/>
      <c r="O1160" s="221"/>
      <c r="P1160" s="221"/>
      <c r="Q1160" s="221"/>
      <c r="R1160" s="221"/>
      <c r="S1160" s="221"/>
      <c r="T1160" s="222"/>
      <c r="AT1160" s="223" t="s">
        <v>160</v>
      </c>
      <c r="AU1160" s="223" t="s">
        <v>87</v>
      </c>
      <c r="AV1160" s="11" t="s">
        <v>22</v>
      </c>
      <c r="AW1160" s="11" t="s">
        <v>35</v>
      </c>
      <c r="AX1160" s="11" t="s">
        <v>78</v>
      </c>
      <c r="AY1160" s="223" t="s">
        <v>151</v>
      </c>
    </row>
    <row r="1161" spans="2:51" s="12" customFormat="1" ht="12">
      <c r="B1161" s="224"/>
      <c r="C1161" s="225"/>
      <c r="D1161" s="215" t="s">
        <v>160</v>
      </c>
      <c r="E1161" s="226" t="s">
        <v>20</v>
      </c>
      <c r="F1161" s="227" t="s">
        <v>22</v>
      </c>
      <c r="G1161" s="225"/>
      <c r="H1161" s="228">
        <v>1</v>
      </c>
      <c r="I1161" s="229"/>
      <c r="J1161" s="225"/>
      <c r="K1161" s="225"/>
      <c r="L1161" s="230"/>
      <c r="M1161" s="231"/>
      <c r="N1161" s="232"/>
      <c r="O1161" s="232"/>
      <c r="P1161" s="232"/>
      <c r="Q1161" s="232"/>
      <c r="R1161" s="232"/>
      <c r="S1161" s="232"/>
      <c r="T1161" s="233"/>
      <c r="AT1161" s="234" t="s">
        <v>160</v>
      </c>
      <c r="AU1161" s="234" t="s">
        <v>87</v>
      </c>
      <c r="AV1161" s="12" t="s">
        <v>87</v>
      </c>
      <c r="AW1161" s="12" t="s">
        <v>35</v>
      </c>
      <c r="AX1161" s="12" t="s">
        <v>22</v>
      </c>
      <c r="AY1161" s="234" t="s">
        <v>151</v>
      </c>
    </row>
    <row r="1162" spans="2:65" s="1" customFormat="1" ht="22.5" customHeight="1">
      <c r="B1162" s="38"/>
      <c r="C1162" s="201" t="s">
        <v>1911</v>
      </c>
      <c r="D1162" s="201" t="s">
        <v>153</v>
      </c>
      <c r="E1162" s="202" t="s">
        <v>1912</v>
      </c>
      <c r="F1162" s="203" t="s">
        <v>1913</v>
      </c>
      <c r="G1162" s="204" t="s">
        <v>345</v>
      </c>
      <c r="H1162" s="205">
        <v>1</v>
      </c>
      <c r="I1162" s="206"/>
      <c r="J1162" s="207">
        <f>ROUND(I1162*H1162,2)</f>
        <v>0</v>
      </c>
      <c r="K1162" s="203" t="s">
        <v>20</v>
      </c>
      <c r="L1162" s="43"/>
      <c r="M1162" s="208" t="s">
        <v>20</v>
      </c>
      <c r="N1162" s="209" t="s">
        <v>49</v>
      </c>
      <c r="O1162" s="79"/>
      <c r="P1162" s="210">
        <f>O1162*H1162</f>
        <v>0</v>
      </c>
      <c r="Q1162" s="210">
        <v>0.00041</v>
      </c>
      <c r="R1162" s="210">
        <f>Q1162*H1162</f>
        <v>0.00041</v>
      </c>
      <c r="S1162" s="210">
        <v>0</v>
      </c>
      <c r="T1162" s="211">
        <f>S1162*H1162</f>
        <v>0</v>
      </c>
      <c r="AR1162" s="17" t="s">
        <v>260</v>
      </c>
      <c r="AT1162" s="17" t="s">
        <v>153</v>
      </c>
      <c r="AU1162" s="17" t="s">
        <v>87</v>
      </c>
      <c r="AY1162" s="17" t="s">
        <v>151</v>
      </c>
      <c r="BE1162" s="212">
        <f>IF(N1162="základní",J1162,0)</f>
        <v>0</v>
      </c>
      <c r="BF1162" s="212">
        <f>IF(N1162="snížená",J1162,0)</f>
        <v>0</v>
      </c>
      <c r="BG1162" s="212">
        <f>IF(N1162="zákl. přenesená",J1162,0)</f>
        <v>0</v>
      </c>
      <c r="BH1162" s="212">
        <f>IF(N1162="sníž. přenesená",J1162,0)</f>
        <v>0</v>
      </c>
      <c r="BI1162" s="212">
        <f>IF(N1162="nulová",J1162,0)</f>
        <v>0</v>
      </c>
      <c r="BJ1162" s="17" t="s">
        <v>22</v>
      </c>
      <c r="BK1162" s="212">
        <f>ROUND(I1162*H1162,2)</f>
        <v>0</v>
      </c>
      <c r="BL1162" s="17" t="s">
        <v>260</v>
      </c>
      <c r="BM1162" s="17" t="s">
        <v>1914</v>
      </c>
    </row>
    <row r="1163" spans="2:65" s="1" customFormat="1" ht="22.5" customHeight="1">
      <c r="B1163" s="38"/>
      <c r="C1163" s="201" t="s">
        <v>1915</v>
      </c>
      <c r="D1163" s="201" t="s">
        <v>153</v>
      </c>
      <c r="E1163" s="202" t="s">
        <v>1916</v>
      </c>
      <c r="F1163" s="203" t="s">
        <v>1917</v>
      </c>
      <c r="G1163" s="204" t="s">
        <v>345</v>
      </c>
      <c r="H1163" s="205">
        <v>1</v>
      </c>
      <c r="I1163" s="206"/>
      <c r="J1163" s="207">
        <f>ROUND(I1163*H1163,2)</f>
        <v>0</v>
      </c>
      <c r="K1163" s="203" t="s">
        <v>20</v>
      </c>
      <c r="L1163" s="43"/>
      <c r="M1163" s="208" t="s">
        <v>20</v>
      </c>
      <c r="N1163" s="209" t="s">
        <v>49</v>
      </c>
      <c r="O1163" s="79"/>
      <c r="P1163" s="210">
        <f>O1163*H1163</f>
        <v>0</v>
      </c>
      <c r="Q1163" s="210">
        <v>0.00041</v>
      </c>
      <c r="R1163" s="210">
        <f>Q1163*H1163</f>
        <v>0.00041</v>
      </c>
      <c r="S1163" s="210">
        <v>0</v>
      </c>
      <c r="T1163" s="211">
        <f>S1163*H1163</f>
        <v>0</v>
      </c>
      <c r="AR1163" s="17" t="s">
        <v>260</v>
      </c>
      <c r="AT1163" s="17" t="s">
        <v>153</v>
      </c>
      <c r="AU1163" s="17" t="s">
        <v>87</v>
      </c>
      <c r="AY1163" s="17" t="s">
        <v>151</v>
      </c>
      <c r="BE1163" s="212">
        <f>IF(N1163="základní",J1163,0)</f>
        <v>0</v>
      </c>
      <c r="BF1163" s="212">
        <f>IF(N1163="snížená",J1163,0)</f>
        <v>0</v>
      </c>
      <c r="BG1163" s="212">
        <f>IF(N1163="zákl. přenesená",J1163,0)</f>
        <v>0</v>
      </c>
      <c r="BH1163" s="212">
        <f>IF(N1163="sníž. přenesená",J1163,0)</f>
        <v>0</v>
      </c>
      <c r="BI1163" s="212">
        <f>IF(N1163="nulová",J1163,0)</f>
        <v>0</v>
      </c>
      <c r="BJ1163" s="17" t="s">
        <v>22</v>
      </c>
      <c r="BK1163" s="212">
        <f>ROUND(I1163*H1163,2)</f>
        <v>0</v>
      </c>
      <c r="BL1163" s="17" t="s">
        <v>260</v>
      </c>
      <c r="BM1163" s="17" t="s">
        <v>1918</v>
      </c>
    </row>
    <row r="1164" spans="2:65" s="1" customFormat="1" ht="22.5" customHeight="1">
      <c r="B1164" s="38"/>
      <c r="C1164" s="201" t="s">
        <v>1919</v>
      </c>
      <c r="D1164" s="201" t="s">
        <v>153</v>
      </c>
      <c r="E1164" s="202" t="s">
        <v>1920</v>
      </c>
      <c r="F1164" s="203" t="s">
        <v>1921</v>
      </c>
      <c r="G1164" s="204" t="s">
        <v>339</v>
      </c>
      <c r="H1164" s="205">
        <v>11.8</v>
      </c>
      <c r="I1164" s="206"/>
      <c r="J1164" s="207">
        <f>ROUND(I1164*H1164,2)</f>
        <v>0</v>
      </c>
      <c r="K1164" s="203" t="s">
        <v>157</v>
      </c>
      <c r="L1164" s="43"/>
      <c r="M1164" s="208" t="s">
        <v>20</v>
      </c>
      <c r="N1164" s="209" t="s">
        <v>49</v>
      </c>
      <c r="O1164" s="79"/>
      <c r="P1164" s="210">
        <f>O1164*H1164</f>
        <v>0</v>
      </c>
      <c r="Q1164" s="210">
        <v>0</v>
      </c>
      <c r="R1164" s="210">
        <f>Q1164*H1164</f>
        <v>0</v>
      </c>
      <c r="S1164" s="210">
        <v>0</v>
      </c>
      <c r="T1164" s="211">
        <f>S1164*H1164</f>
        <v>0</v>
      </c>
      <c r="AR1164" s="17" t="s">
        <v>260</v>
      </c>
      <c r="AT1164" s="17" t="s">
        <v>153</v>
      </c>
      <c r="AU1164" s="17" t="s">
        <v>87</v>
      </c>
      <c r="AY1164" s="17" t="s">
        <v>151</v>
      </c>
      <c r="BE1164" s="212">
        <f>IF(N1164="základní",J1164,0)</f>
        <v>0</v>
      </c>
      <c r="BF1164" s="212">
        <f>IF(N1164="snížená",J1164,0)</f>
        <v>0</v>
      </c>
      <c r="BG1164" s="212">
        <f>IF(N1164="zákl. přenesená",J1164,0)</f>
        <v>0</v>
      </c>
      <c r="BH1164" s="212">
        <f>IF(N1164="sníž. přenesená",J1164,0)</f>
        <v>0</v>
      </c>
      <c r="BI1164" s="212">
        <f>IF(N1164="nulová",J1164,0)</f>
        <v>0</v>
      </c>
      <c r="BJ1164" s="17" t="s">
        <v>22</v>
      </c>
      <c r="BK1164" s="212">
        <f>ROUND(I1164*H1164,2)</f>
        <v>0</v>
      </c>
      <c r="BL1164" s="17" t="s">
        <v>260</v>
      </c>
      <c r="BM1164" s="17" t="s">
        <v>1922</v>
      </c>
    </row>
    <row r="1165" spans="2:51" s="11" customFormat="1" ht="12">
      <c r="B1165" s="213"/>
      <c r="C1165" s="214"/>
      <c r="D1165" s="215" t="s">
        <v>160</v>
      </c>
      <c r="E1165" s="216" t="s">
        <v>20</v>
      </c>
      <c r="F1165" s="217" t="s">
        <v>327</v>
      </c>
      <c r="G1165" s="214"/>
      <c r="H1165" s="216" t="s">
        <v>20</v>
      </c>
      <c r="I1165" s="218"/>
      <c r="J1165" s="214"/>
      <c r="K1165" s="214"/>
      <c r="L1165" s="219"/>
      <c r="M1165" s="220"/>
      <c r="N1165" s="221"/>
      <c r="O1165" s="221"/>
      <c r="P1165" s="221"/>
      <c r="Q1165" s="221"/>
      <c r="R1165" s="221"/>
      <c r="S1165" s="221"/>
      <c r="T1165" s="222"/>
      <c r="AT1165" s="223" t="s">
        <v>160</v>
      </c>
      <c r="AU1165" s="223" t="s">
        <v>87</v>
      </c>
      <c r="AV1165" s="11" t="s">
        <v>22</v>
      </c>
      <c r="AW1165" s="11" t="s">
        <v>35</v>
      </c>
      <c r="AX1165" s="11" t="s">
        <v>78</v>
      </c>
      <c r="AY1165" s="223" t="s">
        <v>151</v>
      </c>
    </row>
    <row r="1166" spans="2:51" s="12" customFormat="1" ht="12">
      <c r="B1166" s="224"/>
      <c r="C1166" s="225"/>
      <c r="D1166" s="215" t="s">
        <v>160</v>
      </c>
      <c r="E1166" s="226" t="s">
        <v>20</v>
      </c>
      <c r="F1166" s="227" t="s">
        <v>1923</v>
      </c>
      <c r="G1166" s="225"/>
      <c r="H1166" s="228">
        <v>11.8</v>
      </c>
      <c r="I1166" s="229"/>
      <c r="J1166" s="225"/>
      <c r="K1166" s="225"/>
      <c r="L1166" s="230"/>
      <c r="M1166" s="231"/>
      <c r="N1166" s="232"/>
      <c r="O1166" s="232"/>
      <c r="P1166" s="232"/>
      <c r="Q1166" s="232"/>
      <c r="R1166" s="232"/>
      <c r="S1166" s="232"/>
      <c r="T1166" s="233"/>
      <c r="AT1166" s="234" t="s">
        <v>160</v>
      </c>
      <c r="AU1166" s="234" t="s">
        <v>87</v>
      </c>
      <c r="AV1166" s="12" t="s">
        <v>87</v>
      </c>
      <c r="AW1166" s="12" t="s">
        <v>35</v>
      </c>
      <c r="AX1166" s="12" t="s">
        <v>22</v>
      </c>
      <c r="AY1166" s="234" t="s">
        <v>151</v>
      </c>
    </row>
    <row r="1167" spans="2:65" s="1" customFormat="1" ht="16.5" customHeight="1">
      <c r="B1167" s="38"/>
      <c r="C1167" s="257" t="s">
        <v>1924</v>
      </c>
      <c r="D1167" s="257" t="s">
        <v>235</v>
      </c>
      <c r="E1167" s="258" t="s">
        <v>1925</v>
      </c>
      <c r="F1167" s="259" t="s">
        <v>1926</v>
      </c>
      <c r="G1167" s="260" t="s">
        <v>339</v>
      </c>
      <c r="H1167" s="261">
        <v>12.98</v>
      </c>
      <c r="I1167" s="262"/>
      <c r="J1167" s="263">
        <f>ROUND(I1167*H1167,2)</f>
        <v>0</v>
      </c>
      <c r="K1167" s="259" t="s">
        <v>20</v>
      </c>
      <c r="L1167" s="264"/>
      <c r="M1167" s="265" t="s">
        <v>20</v>
      </c>
      <c r="N1167" s="266" t="s">
        <v>49</v>
      </c>
      <c r="O1167" s="79"/>
      <c r="P1167" s="210">
        <f>O1167*H1167</f>
        <v>0</v>
      </c>
      <c r="Q1167" s="210">
        <v>0.008</v>
      </c>
      <c r="R1167" s="210">
        <f>Q1167*H1167</f>
        <v>0.10384</v>
      </c>
      <c r="S1167" s="210">
        <v>0</v>
      </c>
      <c r="T1167" s="211">
        <f>S1167*H1167</f>
        <v>0</v>
      </c>
      <c r="AR1167" s="17" t="s">
        <v>379</v>
      </c>
      <c r="AT1167" s="17" t="s">
        <v>235</v>
      </c>
      <c r="AU1167" s="17" t="s">
        <v>87</v>
      </c>
      <c r="AY1167" s="17" t="s">
        <v>151</v>
      </c>
      <c r="BE1167" s="212">
        <f>IF(N1167="základní",J1167,0)</f>
        <v>0</v>
      </c>
      <c r="BF1167" s="212">
        <f>IF(N1167="snížená",J1167,0)</f>
        <v>0</v>
      </c>
      <c r="BG1167" s="212">
        <f>IF(N1167="zákl. přenesená",J1167,0)</f>
        <v>0</v>
      </c>
      <c r="BH1167" s="212">
        <f>IF(N1167="sníž. přenesená",J1167,0)</f>
        <v>0</v>
      </c>
      <c r="BI1167" s="212">
        <f>IF(N1167="nulová",J1167,0)</f>
        <v>0</v>
      </c>
      <c r="BJ1167" s="17" t="s">
        <v>22</v>
      </c>
      <c r="BK1167" s="212">
        <f>ROUND(I1167*H1167,2)</f>
        <v>0</v>
      </c>
      <c r="BL1167" s="17" t="s">
        <v>260</v>
      </c>
      <c r="BM1167" s="17" t="s">
        <v>1927</v>
      </c>
    </row>
    <row r="1168" spans="2:51" s="12" customFormat="1" ht="12">
      <c r="B1168" s="224"/>
      <c r="C1168" s="225"/>
      <c r="D1168" s="215" t="s">
        <v>160</v>
      </c>
      <c r="E1168" s="225"/>
      <c r="F1168" s="227" t="s">
        <v>1928</v>
      </c>
      <c r="G1168" s="225"/>
      <c r="H1168" s="228">
        <v>12.98</v>
      </c>
      <c r="I1168" s="229"/>
      <c r="J1168" s="225"/>
      <c r="K1168" s="225"/>
      <c r="L1168" s="230"/>
      <c r="M1168" s="231"/>
      <c r="N1168" s="232"/>
      <c r="O1168" s="232"/>
      <c r="P1168" s="232"/>
      <c r="Q1168" s="232"/>
      <c r="R1168" s="232"/>
      <c r="S1168" s="232"/>
      <c r="T1168" s="233"/>
      <c r="AT1168" s="234" t="s">
        <v>160</v>
      </c>
      <c r="AU1168" s="234" t="s">
        <v>87</v>
      </c>
      <c r="AV1168" s="12" t="s">
        <v>87</v>
      </c>
      <c r="AW1168" s="12" t="s">
        <v>4</v>
      </c>
      <c r="AX1168" s="12" t="s">
        <v>22</v>
      </c>
      <c r="AY1168" s="234" t="s">
        <v>151</v>
      </c>
    </row>
    <row r="1169" spans="2:65" s="1" customFormat="1" ht="22.5" customHeight="1">
      <c r="B1169" s="38"/>
      <c r="C1169" s="201" t="s">
        <v>1929</v>
      </c>
      <c r="D1169" s="201" t="s">
        <v>153</v>
      </c>
      <c r="E1169" s="202" t="s">
        <v>1930</v>
      </c>
      <c r="F1169" s="203" t="s">
        <v>1931</v>
      </c>
      <c r="G1169" s="204" t="s">
        <v>910</v>
      </c>
      <c r="H1169" s="267"/>
      <c r="I1169" s="206"/>
      <c r="J1169" s="207">
        <f>ROUND(I1169*H1169,2)</f>
        <v>0</v>
      </c>
      <c r="K1169" s="203" t="s">
        <v>157</v>
      </c>
      <c r="L1169" s="43"/>
      <c r="M1169" s="208" t="s">
        <v>20</v>
      </c>
      <c r="N1169" s="209" t="s">
        <v>49</v>
      </c>
      <c r="O1169" s="79"/>
      <c r="P1169" s="210">
        <f>O1169*H1169</f>
        <v>0</v>
      </c>
      <c r="Q1169" s="210">
        <v>0</v>
      </c>
      <c r="R1169" s="210">
        <f>Q1169*H1169</f>
        <v>0</v>
      </c>
      <c r="S1169" s="210">
        <v>0</v>
      </c>
      <c r="T1169" s="211">
        <f>S1169*H1169</f>
        <v>0</v>
      </c>
      <c r="AR1169" s="17" t="s">
        <v>260</v>
      </c>
      <c r="AT1169" s="17" t="s">
        <v>153</v>
      </c>
      <c r="AU1169" s="17" t="s">
        <v>87</v>
      </c>
      <c r="AY1169" s="17" t="s">
        <v>151</v>
      </c>
      <c r="BE1169" s="212">
        <f>IF(N1169="základní",J1169,0)</f>
        <v>0</v>
      </c>
      <c r="BF1169" s="212">
        <f>IF(N1169="snížená",J1169,0)</f>
        <v>0</v>
      </c>
      <c r="BG1169" s="212">
        <f>IF(N1169="zákl. přenesená",J1169,0)</f>
        <v>0</v>
      </c>
      <c r="BH1169" s="212">
        <f>IF(N1169="sníž. přenesená",J1169,0)</f>
        <v>0</v>
      </c>
      <c r="BI1169" s="212">
        <f>IF(N1169="nulová",J1169,0)</f>
        <v>0</v>
      </c>
      <c r="BJ1169" s="17" t="s">
        <v>22</v>
      </c>
      <c r="BK1169" s="212">
        <f>ROUND(I1169*H1169,2)</f>
        <v>0</v>
      </c>
      <c r="BL1169" s="17" t="s">
        <v>260</v>
      </c>
      <c r="BM1169" s="17" t="s">
        <v>1932</v>
      </c>
    </row>
    <row r="1170" spans="2:63" s="10" customFormat="1" ht="22.8" customHeight="1">
      <c r="B1170" s="185"/>
      <c r="C1170" s="186"/>
      <c r="D1170" s="187" t="s">
        <v>77</v>
      </c>
      <c r="E1170" s="199" t="s">
        <v>1933</v>
      </c>
      <c r="F1170" s="199" t="s">
        <v>1934</v>
      </c>
      <c r="G1170" s="186"/>
      <c r="H1170" s="186"/>
      <c r="I1170" s="189"/>
      <c r="J1170" s="200">
        <f>BK1170</f>
        <v>0</v>
      </c>
      <c r="K1170" s="186"/>
      <c r="L1170" s="191"/>
      <c r="M1170" s="192"/>
      <c r="N1170" s="193"/>
      <c r="O1170" s="193"/>
      <c r="P1170" s="194">
        <f>SUM(P1171:P1173)</f>
        <v>0</v>
      </c>
      <c r="Q1170" s="193"/>
      <c r="R1170" s="194">
        <f>SUM(R1171:R1173)</f>
        <v>0.0188</v>
      </c>
      <c r="S1170" s="193"/>
      <c r="T1170" s="195">
        <f>SUM(T1171:T1173)</f>
        <v>0</v>
      </c>
      <c r="AR1170" s="196" t="s">
        <v>87</v>
      </c>
      <c r="AT1170" s="197" t="s">
        <v>77</v>
      </c>
      <c r="AU1170" s="197" t="s">
        <v>22</v>
      </c>
      <c r="AY1170" s="196" t="s">
        <v>151</v>
      </c>
      <c r="BK1170" s="198">
        <f>SUM(BK1171:BK1173)</f>
        <v>0</v>
      </c>
    </row>
    <row r="1171" spans="2:65" s="1" customFormat="1" ht="16.5" customHeight="1">
      <c r="B1171" s="38"/>
      <c r="C1171" s="201" t="s">
        <v>1935</v>
      </c>
      <c r="D1171" s="201" t="s">
        <v>153</v>
      </c>
      <c r="E1171" s="202" t="s">
        <v>1936</v>
      </c>
      <c r="F1171" s="203" t="s">
        <v>1937</v>
      </c>
      <c r="G1171" s="204" t="s">
        <v>345</v>
      </c>
      <c r="H1171" s="205">
        <v>4</v>
      </c>
      <c r="I1171" s="206"/>
      <c r="J1171" s="207">
        <f>ROUND(I1171*H1171,2)</f>
        <v>0</v>
      </c>
      <c r="K1171" s="203" t="s">
        <v>157</v>
      </c>
      <c r="L1171" s="43"/>
      <c r="M1171" s="208" t="s">
        <v>20</v>
      </c>
      <c r="N1171" s="209" t="s">
        <v>49</v>
      </c>
      <c r="O1171" s="79"/>
      <c r="P1171" s="210">
        <f>O1171*H1171</f>
        <v>0</v>
      </c>
      <c r="Q1171" s="210">
        <v>0</v>
      </c>
      <c r="R1171" s="210">
        <f>Q1171*H1171</f>
        <v>0</v>
      </c>
      <c r="S1171" s="210">
        <v>0</v>
      </c>
      <c r="T1171" s="211">
        <f>S1171*H1171</f>
        <v>0</v>
      </c>
      <c r="AR1171" s="17" t="s">
        <v>260</v>
      </c>
      <c r="AT1171" s="17" t="s">
        <v>153</v>
      </c>
      <c r="AU1171" s="17" t="s">
        <v>87</v>
      </c>
      <c r="AY1171" s="17" t="s">
        <v>151</v>
      </c>
      <c r="BE1171" s="212">
        <f>IF(N1171="základní",J1171,0)</f>
        <v>0</v>
      </c>
      <c r="BF1171" s="212">
        <f>IF(N1171="snížená",J1171,0)</f>
        <v>0</v>
      </c>
      <c r="BG1171" s="212">
        <f>IF(N1171="zákl. přenesená",J1171,0)</f>
        <v>0</v>
      </c>
      <c r="BH1171" s="212">
        <f>IF(N1171="sníž. přenesená",J1171,0)</f>
        <v>0</v>
      </c>
      <c r="BI1171" s="212">
        <f>IF(N1171="nulová",J1171,0)</f>
        <v>0</v>
      </c>
      <c r="BJ1171" s="17" t="s">
        <v>22</v>
      </c>
      <c r="BK1171" s="212">
        <f>ROUND(I1171*H1171,2)</f>
        <v>0</v>
      </c>
      <c r="BL1171" s="17" t="s">
        <v>260</v>
      </c>
      <c r="BM1171" s="17" t="s">
        <v>1938</v>
      </c>
    </row>
    <row r="1172" spans="2:65" s="1" customFormat="1" ht="33.75" customHeight="1">
      <c r="B1172" s="38"/>
      <c r="C1172" s="257" t="s">
        <v>1939</v>
      </c>
      <c r="D1172" s="257" t="s">
        <v>235</v>
      </c>
      <c r="E1172" s="258" t="s">
        <v>1940</v>
      </c>
      <c r="F1172" s="259" t="s">
        <v>1941</v>
      </c>
      <c r="G1172" s="260" t="s">
        <v>345</v>
      </c>
      <c r="H1172" s="261">
        <v>4</v>
      </c>
      <c r="I1172" s="262"/>
      <c r="J1172" s="263">
        <f>ROUND(I1172*H1172,2)</f>
        <v>0</v>
      </c>
      <c r="K1172" s="259" t="s">
        <v>350</v>
      </c>
      <c r="L1172" s="264"/>
      <c r="M1172" s="265" t="s">
        <v>20</v>
      </c>
      <c r="N1172" s="266" t="s">
        <v>49</v>
      </c>
      <c r="O1172" s="79"/>
      <c r="P1172" s="210">
        <f>O1172*H1172</f>
        <v>0</v>
      </c>
      <c r="Q1172" s="210">
        <v>0.0047</v>
      </c>
      <c r="R1172" s="210">
        <f>Q1172*H1172</f>
        <v>0.0188</v>
      </c>
      <c r="S1172" s="210">
        <v>0</v>
      </c>
      <c r="T1172" s="211">
        <f>S1172*H1172</f>
        <v>0</v>
      </c>
      <c r="AR1172" s="17" t="s">
        <v>379</v>
      </c>
      <c r="AT1172" s="17" t="s">
        <v>235</v>
      </c>
      <c r="AU1172" s="17" t="s">
        <v>87</v>
      </c>
      <c r="AY1172" s="17" t="s">
        <v>151</v>
      </c>
      <c r="BE1172" s="212">
        <f>IF(N1172="základní",J1172,0)</f>
        <v>0</v>
      </c>
      <c r="BF1172" s="212">
        <f>IF(N1172="snížená",J1172,0)</f>
        <v>0</v>
      </c>
      <c r="BG1172" s="212">
        <f>IF(N1172="zákl. přenesená",J1172,0)</f>
        <v>0</v>
      </c>
      <c r="BH1172" s="212">
        <f>IF(N1172="sníž. přenesená",J1172,0)</f>
        <v>0</v>
      </c>
      <c r="BI1172" s="212">
        <f>IF(N1172="nulová",J1172,0)</f>
        <v>0</v>
      </c>
      <c r="BJ1172" s="17" t="s">
        <v>22</v>
      </c>
      <c r="BK1172" s="212">
        <f>ROUND(I1172*H1172,2)</f>
        <v>0</v>
      </c>
      <c r="BL1172" s="17" t="s">
        <v>260</v>
      </c>
      <c r="BM1172" s="17" t="s">
        <v>1942</v>
      </c>
    </row>
    <row r="1173" spans="2:65" s="1" customFormat="1" ht="22.5" customHeight="1">
      <c r="B1173" s="38"/>
      <c r="C1173" s="201" t="s">
        <v>1943</v>
      </c>
      <c r="D1173" s="201" t="s">
        <v>153</v>
      </c>
      <c r="E1173" s="202" t="s">
        <v>1944</v>
      </c>
      <c r="F1173" s="203" t="s">
        <v>1945</v>
      </c>
      <c r="G1173" s="204" t="s">
        <v>910</v>
      </c>
      <c r="H1173" s="267"/>
      <c r="I1173" s="206"/>
      <c r="J1173" s="207">
        <f>ROUND(I1173*H1173,2)</f>
        <v>0</v>
      </c>
      <c r="K1173" s="203" t="s">
        <v>157</v>
      </c>
      <c r="L1173" s="43"/>
      <c r="M1173" s="208" t="s">
        <v>20</v>
      </c>
      <c r="N1173" s="209" t="s">
        <v>49</v>
      </c>
      <c r="O1173" s="79"/>
      <c r="P1173" s="210">
        <f>O1173*H1173</f>
        <v>0</v>
      </c>
      <c r="Q1173" s="210">
        <v>0</v>
      </c>
      <c r="R1173" s="210">
        <f>Q1173*H1173</f>
        <v>0</v>
      </c>
      <c r="S1173" s="210">
        <v>0</v>
      </c>
      <c r="T1173" s="211">
        <f>S1173*H1173</f>
        <v>0</v>
      </c>
      <c r="AR1173" s="17" t="s">
        <v>260</v>
      </c>
      <c r="AT1173" s="17" t="s">
        <v>153</v>
      </c>
      <c r="AU1173" s="17" t="s">
        <v>87</v>
      </c>
      <c r="AY1173" s="17" t="s">
        <v>151</v>
      </c>
      <c r="BE1173" s="212">
        <f>IF(N1173="základní",J1173,0)</f>
        <v>0</v>
      </c>
      <c r="BF1173" s="212">
        <f>IF(N1173="snížená",J1173,0)</f>
        <v>0</v>
      </c>
      <c r="BG1173" s="212">
        <f>IF(N1173="zákl. přenesená",J1173,0)</f>
        <v>0</v>
      </c>
      <c r="BH1173" s="212">
        <f>IF(N1173="sníž. přenesená",J1173,0)</f>
        <v>0</v>
      </c>
      <c r="BI1173" s="212">
        <f>IF(N1173="nulová",J1173,0)</f>
        <v>0</v>
      </c>
      <c r="BJ1173" s="17" t="s">
        <v>22</v>
      </c>
      <c r="BK1173" s="212">
        <f>ROUND(I1173*H1173,2)</f>
        <v>0</v>
      </c>
      <c r="BL1173" s="17" t="s">
        <v>260</v>
      </c>
      <c r="BM1173" s="17" t="s">
        <v>1946</v>
      </c>
    </row>
    <row r="1174" spans="2:63" s="10" customFormat="1" ht="22.8" customHeight="1">
      <c r="B1174" s="185"/>
      <c r="C1174" s="186"/>
      <c r="D1174" s="187" t="s">
        <v>77</v>
      </c>
      <c r="E1174" s="199" t="s">
        <v>1947</v>
      </c>
      <c r="F1174" s="199" t="s">
        <v>1948</v>
      </c>
      <c r="G1174" s="186"/>
      <c r="H1174" s="186"/>
      <c r="I1174" s="189"/>
      <c r="J1174" s="200">
        <f>BK1174</f>
        <v>0</v>
      </c>
      <c r="K1174" s="186"/>
      <c r="L1174" s="191"/>
      <c r="M1174" s="192"/>
      <c r="N1174" s="193"/>
      <c r="O1174" s="193"/>
      <c r="P1174" s="194">
        <f>SUM(P1175:P1236)</f>
        <v>0</v>
      </c>
      <c r="Q1174" s="193"/>
      <c r="R1174" s="194">
        <f>SUM(R1175:R1236)</f>
        <v>3.3680437</v>
      </c>
      <c r="S1174" s="193"/>
      <c r="T1174" s="195">
        <f>SUM(T1175:T1236)</f>
        <v>0</v>
      </c>
      <c r="AR1174" s="196" t="s">
        <v>87</v>
      </c>
      <c r="AT1174" s="197" t="s">
        <v>77</v>
      </c>
      <c r="AU1174" s="197" t="s">
        <v>22</v>
      </c>
      <c r="AY1174" s="196" t="s">
        <v>151</v>
      </c>
      <c r="BK1174" s="198">
        <f>SUM(BK1175:BK1236)</f>
        <v>0</v>
      </c>
    </row>
    <row r="1175" spans="2:65" s="1" customFormat="1" ht="16.5" customHeight="1">
      <c r="B1175" s="38"/>
      <c r="C1175" s="201" t="s">
        <v>1949</v>
      </c>
      <c r="D1175" s="201" t="s">
        <v>153</v>
      </c>
      <c r="E1175" s="202" t="s">
        <v>1950</v>
      </c>
      <c r="F1175" s="203" t="s">
        <v>1951</v>
      </c>
      <c r="G1175" s="204" t="s">
        <v>156</v>
      </c>
      <c r="H1175" s="205">
        <v>77.554</v>
      </c>
      <c r="I1175" s="206"/>
      <c r="J1175" s="207">
        <f>ROUND(I1175*H1175,2)</f>
        <v>0</v>
      </c>
      <c r="K1175" s="203" t="s">
        <v>157</v>
      </c>
      <c r="L1175" s="43"/>
      <c r="M1175" s="208" t="s">
        <v>20</v>
      </c>
      <c r="N1175" s="209" t="s">
        <v>49</v>
      </c>
      <c r="O1175" s="79"/>
      <c r="P1175" s="210">
        <f>O1175*H1175</f>
        <v>0</v>
      </c>
      <c r="Q1175" s="210">
        <v>0</v>
      </c>
      <c r="R1175" s="210">
        <f>Q1175*H1175</f>
        <v>0</v>
      </c>
      <c r="S1175" s="210">
        <v>0</v>
      </c>
      <c r="T1175" s="211">
        <f>S1175*H1175</f>
        <v>0</v>
      </c>
      <c r="AR1175" s="17" t="s">
        <v>260</v>
      </c>
      <c r="AT1175" s="17" t="s">
        <v>153</v>
      </c>
      <c r="AU1175" s="17" t="s">
        <v>87</v>
      </c>
      <c r="AY1175" s="17" t="s">
        <v>151</v>
      </c>
      <c r="BE1175" s="212">
        <f>IF(N1175="základní",J1175,0)</f>
        <v>0</v>
      </c>
      <c r="BF1175" s="212">
        <f>IF(N1175="snížená",J1175,0)</f>
        <v>0</v>
      </c>
      <c r="BG1175" s="212">
        <f>IF(N1175="zákl. přenesená",J1175,0)</f>
        <v>0</v>
      </c>
      <c r="BH1175" s="212">
        <f>IF(N1175="sníž. přenesená",J1175,0)</f>
        <v>0</v>
      </c>
      <c r="BI1175" s="212">
        <f>IF(N1175="nulová",J1175,0)</f>
        <v>0</v>
      </c>
      <c r="BJ1175" s="17" t="s">
        <v>22</v>
      </c>
      <c r="BK1175" s="212">
        <f>ROUND(I1175*H1175,2)</f>
        <v>0</v>
      </c>
      <c r="BL1175" s="17" t="s">
        <v>260</v>
      </c>
      <c r="BM1175" s="17" t="s">
        <v>1952</v>
      </c>
    </row>
    <row r="1176" spans="2:51" s="12" customFormat="1" ht="12">
      <c r="B1176" s="224"/>
      <c r="C1176" s="225"/>
      <c r="D1176" s="215" t="s">
        <v>160</v>
      </c>
      <c r="E1176" s="226" t="s">
        <v>20</v>
      </c>
      <c r="F1176" s="227" t="s">
        <v>1953</v>
      </c>
      <c r="G1176" s="225"/>
      <c r="H1176" s="228">
        <v>77.554</v>
      </c>
      <c r="I1176" s="229"/>
      <c r="J1176" s="225"/>
      <c r="K1176" s="225"/>
      <c r="L1176" s="230"/>
      <c r="M1176" s="231"/>
      <c r="N1176" s="232"/>
      <c r="O1176" s="232"/>
      <c r="P1176" s="232"/>
      <c r="Q1176" s="232"/>
      <c r="R1176" s="232"/>
      <c r="S1176" s="232"/>
      <c r="T1176" s="233"/>
      <c r="AT1176" s="234" t="s">
        <v>160</v>
      </c>
      <c r="AU1176" s="234" t="s">
        <v>87</v>
      </c>
      <c r="AV1176" s="12" t="s">
        <v>87</v>
      </c>
      <c r="AW1176" s="12" t="s">
        <v>35</v>
      </c>
      <c r="AX1176" s="12" t="s">
        <v>22</v>
      </c>
      <c r="AY1176" s="234" t="s">
        <v>151</v>
      </c>
    </row>
    <row r="1177" spans="2:65" s="1" customFormat="1" ht="16.5" customHeight="1">
      <c r="B1177" s="38"/>
      <c r="C1177" s="201" t="s">
        <v>1954</v>
      </c>
      <c r="D1177" s="201" t="s">
        <v>153</v>
      </c>
      <c r="E1177" s="202" t="s">
        <v>1955</v>
      </c>
      <c r="F1177" s="203" t="s">
        <v>1956</v>
      </c>
      <c r="G1177" s="204" t="s">
        <v>339</v>
      </c>
      <c r="H1177" s="205">
        <v>63.53</v>
      </c>
      <c r="I1177" s="206"/>
      <c r="J1177" s="207">
        <f>ROUND(I1177*H1177,2)</f>
        <v>0</v>
      </c>
      <c r="K1177" s="203" t="s">
        <v>157</v>
      </c>
      <c r="L1177" s="43"/>
      <c r="M1177" s="208" t="s">
        <v>20</v>
      </c>
      <c r="N1177" s="209" t="s">
        <v>49</v>
      </c>
      <c r="O1177" s="79"/>
      <c r="P1177" s="210">
        <f>O1177*H1177</f>
        <v>0</v>
      </c>
      <c r="Q1177" s="210">
        <v>0.00074</v>
      </c>
      <c r="R1177" s="210">
        <f>Q1177*H1177</f>
        <v>0.0470122</v>
      </c>
      <c r="S1177" s="210">
        <v>0</v>
      </c>
      <c r="T1177" s="211">
        <f>S1177*H1177</f>
        <v>0</v>
      </c>
      <c r="AR1177" s="17" t="s">
        <v>260</v>
      </c>
      <c r="AT1177" s="17" t="s">
        <v>153</v>
      </c>
      <c r="AU1177" s="17" t="s">
        <v>87</v>
      </c>
      <c r="AY1177" s="17" t="s">
        <v>151</v>
      </c>
      <c r="BE1177" s="212">
        <f>IF(N1177="základní",J1177,0)</f>
        <v>0</v>
      </c>
      <c r="BF1177" s="212">
        <f>IF(N1177="snížená",J1177,0)</f>
        <v>0</v>
      </c>
      <c r="BG1177" s="212">
        <f>IF(N1177="zákl. přenesená",J1177,0)</f>
        <v>0</v>
      </c>
      <c r="BH1177" s="212">
        <f>IF(N1177="sníž. přenesená",J1177,0)</f>
        <v>0</v>
      </c>
      <c r="BI1177" s="212">
        <f>IF(N1177="nulová",J1177,0)</f>
        <v>0</v>
      </c>
      <c r="BJ1177" s="17" t="s">
        <v>22</v>
      </c>
      <c r="BK1177" s="212">
        <f>ROUND(I1177*H1177,2)</f>
        <v>0</v>
      </c>
      <c r="BL1177" s="17" t="s">
        <v>260</v>
      </c>
      <c r="BM1177" s="17" t="s">
        <v>1957</v>
      </c>
    </row>
    <row r="1178" spans="2:51" s="11" customFormat="1" ht="12">
      <c r="B1178" s="213"/>
      <c r="C1178" s="214"/>
      <c r="D1178" s="215" t="s">
        <v>160</v>
      </c>
      <c r="E1178" s="216" t="s">
        <v>20</v>
      </c>
      <c r="F1178" s="217" t="s">
        <v>326</v>
      </c>
      <c r="G1178" s="214"/>
      <c r="H1178" s="216" t="s">
        <v>20</v>
      </c>
      <c r="I1178" s="218"/>
      <c r="J1178" s="214"/>
      <c r="K1178" s="214"/>
      <c r="L1178" s="219"/>
      <c r="M1178" s="220"/>
      <c r="N1178" s="221"/>
      <c r="O1178" s="221"/>
      <c r="P1178" s="221"/>
      <c r="Q1178" s="221"/>
      <c r="R1178" s="221"/>
      <c r="S1178" s="221"/>
      <c r="T1178" s="222"/>
      <c r="AT1178" s="223" t="s">
        <v>160</v>
      </c>
      <c r="AU1178" s="223" t="s">
        <v>87</v>
      </c>
      <c r="AV1178" s="11" t="s">
        <v>22</v>
      </c>
      <c r="AW1178" s="11" t="s">
        <v>35</v>
      </c>
      <c r="AX1178" s="11" t="s">
        <v>78</v>
      </c>
      <c r="AY1178" s="223" t="s">
        <v>151</v>
      </c>
    </row>
    <row r="1179" spans="2:51" s="11" customFormat="1" ht="12">
      <c r="B1179" s="213"/>
      <c r="C1179" s="214"/>
      <c r="D1179" s="215" t="s">
        <v>160</v>
      </c>
      <c r="E1179" s="216" t="s">
        <v>20</v>
      </c>
      <c r="F1179" s="217" t="s">
        <v>327</v>
      </c>
      <c r="G1179" s="214"/>
      <c r="H1179" s="216" t="s">
        <v>20</v>
      </c>
      <c r="I1179" s="218"/>
      <c r="J1179" s="214"/>
      <c r="K1179" s="214"/>
      <c r="L1179" s="219"/>
      <c r="M1179" s="220"/>
      <c r="N1179" s="221"/>
      <c r="O1179" s="221"/>
      <c r="P1179" s="221"/>
      <c r="Q1179" s="221"/>
      <c r="R1179" s="221"/>
      <c r="S1179" s="221"/>
      <c r="T1179" s="222"/>
      <c r="AT1179" s="223" t="s">
        <v>160</v>
      </c>
      <c r="AU1179" s="223" t="s">
        <v>87</v>
      </c>
      <c r="AV1179" s="11" t="s">
        <v>22</v>
      </c>
      <c r="AW1179" s="11" t="s">
        <v>35</v>
      </c>
      <c r="AX1179" s="11" t="s">
        <v>78</v>
      </c>
      <c r="AY1179" s="223" t="s">
        <v>151</v>
      </c>
    </row>
    <row r="1180" spans="2:51" s="12" customFormat="1" ht="12">
      <c r="B1180" s="224"/>
      <c r="C1180" s="225"/>
      <c r="D1180" s="215" t="s">
        <v>160</v>
      </c>
      <c r="E1180" s="226" t="s">
        <v>20</v>
      </c>
      <c r="F1180" s="227" t="s">
        <v>1958</v>
      </c>
      <c r="G1180" s="225"/>
      <c r="H1180" s="228">
        <v>77.23</v>
      </c>
      <c r="I1180" s="229"/>
      <c r="J1180" s="225"/>
      <c r="K1180" s="225"/>
      <c r="L1180" s="230"/>
      <c r="M1180" s="231"/>
      <c r="N1180" s="232"/>
      <c r="O1180" s="232"/>
      <c r="P1180" s="232"/>
      <c r="Q1180" s="232"/>
      <c r="R1180" s="232"/>
      <c r="S1180" s="232"/>
      <c r="T1180" s="233"/>
      <c r="AT1180" s="234" t="s">
        <v>160</v>
      </c>
      <c r="AU1180" s="234" t="s">
        <v>87</v>
      </c>
      <c r="AV1180" s="12" t="s">
        <v>87</v>
      </c>
      <c r="AW1180" s="12" t="s">
        <v>35</v>
      </c>
      <c r="AX1180" s="12" t="s">
        <v>78</v>
      </c>
      <c r="AY1180" s="234" t="s">
        <v>151</v>
      </c>
    </row>
    <row r="1181" spans="2:51" s="12" customFormat="1" ht="12">
      <c r="B1181" s="224"/>
      <c r="C1181" s="225"/>
      <c r="D1181" s="215" t="s">
        <v>160</v>
      </c>
      <c r="E1181" s="226" t="s">
        <v>20</v>
      </c>
      <c r="F1181" s="227" t="s">
        <v>1959</v>
      </c>
      <c r="G1181" s="225"/>
      <c r="H1181" s="228">
        <v>-13.7</v>
      </c>
      <c r="I1181" s="229"/>
      <c r="J1181" s="225"/>
      <c r="K1181" s="225"/>
      <c r="L1181" s="230"/>
      <c r="M1181" s="231"/>
      <c r="N1181" s="232"/>
      <c r="O1181" s="232"/>
      <c r="P1181" s="232"/>
      <c r="Q1181" s="232"/>
      <c r="R1181" s="232"/>
      <c r="S1181" s="232"/>
      <c r="T1181" s="233"/>
      <c r="AT1181" s="234" t="s">
        <v>160</v>
      </c>
      <c r="AU1181" s="234" t="s">
        <v>87</v>
      </c>
      <c r="AV1181" s="12" t="s">
        <v>87</v>
      </c>
      <c r="AW1181" s="12" t="s">
        <v>35</v>
      </c>
      <c r="AX1181" s="12" t="s">
        <v>78</v>
      </c>
      <c r="AY1181" s="234" t="s">
        <v>151</v>
      </c>
    </row>
    <row r="1182" spans="2:51" s="13" customFormat="1" ht="12">
      <c r="B1182" s="235"/>
      <c r="C1182" s="236"/>
      <c r="D1182" s="215" t="s">
        <v>160</v>
      </c>
      <c r="E1182" s="237" t="s">
        <v>20</v>
      </c>
      <c r="F1182" s="238" t="s">
        <v>384</v>
      </c>
      <c r="G1182" s="236"/>
      <c r="H1182" s="239">
        <v>63.53</v>
      </c>
      <c r="I1182" s="240"/>
      <c r="J1182" s="236"/>
      <c r="K1182" s="236"/>
      <c r="L1182" s="241"/>
      <c r="M1182" s="242"/>
      <c r="N1182" s="243"/>
      <c r="O1182" s="243"/>
      <c r="P1182" s="243"/>
      <c r="Q1182" s="243"/>
      <c r="R1182" s="243"/>
      <c r="S1182" s="243"/>
      <c r="T1182" s="244"/>
      <c r="AT1182" s="245" t="s">
        <v>160</v>
      </c>
      <c r="AU1182" s="245" t="s">
        <v>87</v>
      </c>
      <c r="AV1182" s="13" t="s">
        <v>181</v>
      </c>
      <c r="AW1182" s="13" t="s">
        <v>35</v>
      </c>
      <c r="AX1182" s="13" t="s">
        <v>22</v>
      </c>
      <c r="AY1182" s="245" t="s">
        <v>151</v>
      </c>
    </row>
    <row r="1183" spans="2:65" s="1" customFormat="1" ht="16.5" customHeight="1">
      <c r="B1183" s="38"/>
      <c r="C1183" s="201" t="s">
        <v>1960</v>
      </c>
      <c r="D1183" s="201" t="s">
        <v>153</v>
      </c>
      <c r="E1183" s="202" t="s">
        <v>1961</v>
      </c>
      <c r="F1183" s="203" t="s">
        <v>1962</v>
      </c>
      <c r="G1183" s="204" t="s">
        <v>156</v>
      </c>
      <c r="H1183" s="205">
        <v>4.027</v>
      </c>
      <c r="I1183" s="206"/>
      <c r="J1183" s="207">
        <f>ROUND(I1183*H1183,2)</f>
        <v>0</v>
      </c>
      <c r="K1183" s="203" t="s">
        <v>157</v>
      </c>
      <c r="L1183" s="43"/>
      <c r="M1183" s="208" t="s">
        <v>20</v>
      </c>
      <c r="N1183" s="209" t="s">
        <v>49</v>
      </c>
      <c r="O1183" s="79"/>
      <c r="P1183" s="210">
        <f>O1183*H1183</f>
        <v>0</v>
      </c>
      <c r="Q1183" s="210">
        <v>0.0028</v>
      </c>
      <c r="R1183" s="210">
        <f>Q1183*H1183</f>
        <v>0.0112756</v>
      </c>
      <c r="S1183" s="210">
        <v>0</v>
      </c>
      <c r="T1183" s="211">
        <f>S1183*H1183</f>
        <v>0</v>
      </c>
      <c r="AR1183" s="17" t="s">
        <v>260</v>
      </c>
      <c r="AT1183" s="17" t="s">
        <v>153</v>
      </c>
      <c r="AU1183" s="17" t="s">
        <v>87</v>
      </c>
      <c r="AY1183" s="17" t="s">
        <v>151</v>
      </c>
      <c r="BE1183" s="212">
        <f>IF(N1183="základní",J1183,0)</f>
        <v>0</v>
      </c>
      <c r="BF1183" s="212">
        <f>IF(N1183="snížená",J1183,0)</f>
        <v>0</v>
      </c>
      <c r="BG1183" s="212">
        <f>IF(N1183="zákl. přenesená",J1183,0)</f>
        <v>0</v>
      </c>
      <c r="BH1183" s="212">
        <f>IF(N1183="sníž. přenesená",J1183,0)</f>
        <v>0</v>
      </c>
      <c r="BI1183" s="212">
        <f>IF(N1183="nulová",J1183,0)</f>
        <v>0</v>
      </c>
      <c r="BJ1183" s="17" t="s">
        <v>22</v>
      </c>
      <c r="BK1183" s="212">
        <f>ROUND(I1183*H1183,2)</f>
        <v>0</v>
      </c>
      <c r="BL1183" s="17" t="s">
        <v>260</v>
      </c>
      <c r="BM1183" s="17" t="s">
        <v>1963</v>
      </c>
    </row>
    <row r="1184" spans="2:51" s="11" customFormat="1" ht="12">
      <c r="B1184" s="213"/>
      <c r="C1184" s="214"/>
      <c r="D1184" s="215" t="s">
        <v>160</v>
      </c>
      <c r="E1184" s="216" t="s">
        <v>20</v>
      </c>
      <c r="F1184" s="217" t="s">
        <v>326</v>
      </c>
      <c r="G1184" s="214"/>
      <c r="H1184" s="216" t="s">
        <v>20</v>
      </c>
      <c r="I1184" s="218"/>
      <c r="J1184" s="214"/>
      <c r="K1184" s="214"/>
      <c r="L1184" s="219"/>
      <c r="M1184" s="220"/>
      <c r="N1184" s="221"/>
      <c r="O1184" s="221"/>
      <c r="P1184" s="221"/>
      <c r="Q1184" s="221"/>
      <c r="R1184" s="221"/>
      <c r="S1184" s="221"/>
      <c r="T1184" s="222"/>
      <c r="AT1184" s="223" t="s">
        <v>160</v>
      </c>
      <c r="AU1184" s="223" t="s">
        <v>87</v>
      </c>
      <c r="AV1184" s="11" t="s">
        <v>22</v>
      </c>
      <c r="AW1184" s="11" t="s">
        <v>35</v>
      </c>
      <c r="AX1184" s="11" t="s">
        <v>78</v>
      </c>
      <c r="AY1184" s="223" t="s">
        <v>151</v>
      </c>
    </row>
    <row r="1185" spans="2:51" s="11" customFormat="1" ht="12">
      <c r="B1185" s="213"/>
      <c r="C1185" s="214"/>
      <c r="D1185" s="215" t="s">
        <v>160</v>
      </c>
      <c r="E1185" s="216" t="s">
        <v>20</v>
      </c>
      <c r="F1185" s="217" t="s">
        <v>327</v>
      </c>
      <c r="G1185" s="214"/>
      <c r="H1185" s="216" t="s">
        <v>20</v>
      </c>
      <c r="I1185" s="218"/>
      <c r="J1185" s="214"/>
      <c r="K1185" s="214"/>
      <c r="L1185" s="219"/>
      <c r="M1185" s="220"/>
      <c r="N1185" s="221"/>
      <c r="O1185" s="221"/>
      <c r="P1185" s="221"/>
      <c r="Q1185" s="221"/>
      <c r="R1185" s="221"/>
      <c r="S1185" s="221"/>
      <c r="T1185" s="222"/>
      <c r="AT1185" s="223" t="s">
        <v>160</v>
      </c>
      <c r="AU1185" s="223" t="s">
        <v>87</v>
      </c>
      <c r="AV1185" s="11" t="s">
        <v>22</v>
      </c>
      <c r="AW1185" s="11" t="s">
        <v>35</v>
      </c>
      <c r="AX1185" s="11" t="s">
        <v>78</v>
      </c>
      <c r="AY1185" s="223" t="s">
        <v>151</v>
      </c>
    </row>
    <row r="1186" spans="2:51" s="12" customFormat="1" ht="12">
      <c r="B1186" s="224"/>
      <c r="C1186" s="225"/>
      <c r="D1186" s="215" t="s">
        <v>160</v>
      </c>
      <c r="E1186" s="226" t="s">
        <v>20</v>
      </c>
      <c r="F1186" s="227" t="s">
        <v>1964</v>
      </c>
      <c r="G1186" s="225"/>
      <c r="H1186" s="228">
        <v>4.02705</v>
      </c>
      <c r="I1186" s="229"/>
      <c r="J1186" s="225"/>
      <c r="K1186" s="225"/>
      <c r="L1186" s="230"/>
      <c r="M1186" s="231"/>
      <c r="N1186" s="232"/>
      <c r="O1186" s="232"/>
      <c r="P1186" s="232"/>
      <c r="Q1186" s="232"/>
      <c r="R1186" s="232"/>
      <c r="S1186" s="232"/>
      <c r="T1186" s="233"/>
      <c r="AT1186" s="234" t="s">
        <v>160</v>
      </c>
      <c r="AU1186" s="234" t="s">
        <v>87</v>
      </c>
      <c r="AV1186" s="12" t="s">
        <v>87</v>
      </c>
      <c r="AW1186" s="12" t="s">
        <v>35</v>
      </c>
      <c r="AX1186" s="12" t="s">
        <v>22</v>
      </c>
      <c r="AY1186" s="234" t="s">
        <v>151</v>
      </c>
    </row>
    <row r="1187" spans="2:65" s="1" customFormat="1" ht="22.5" customHeight="1">
      <c r="B1187" s="38"/>
      <c r="C1187" s="257" t="s">
        <v>1965</v>
      </c>
      <c r="D1187" s="257" t="s">
        <v>235</v>
      </c>
      <c r="E1187" s="258" t="s">
        <v>1966</v>
      </c>
      <c r="F1187" s="259" t="s">
        <v>1967</v>
      </c>
      <c r="G1187" s="260" t="s">
        <v>156</v>
      </c>
      <c r="H1187" s="261">
        <v>4.43</v>
      </c>
      <c r="I1187" s="262"/>
      <c r="J1187" s="263">
        <f>ROUND(I1187*H1187,2)</f>
        <v>0</v>
      </c>
      <c r="K1187" s="259" t="s">
        <v>1968</v>
      </c>
      <c r="L1187" s="264"/>
      <c r="M1187" s="265" t="s">
        <v>20</v>
      </c>
      <c r="N1187" s="266" t="s">
        <v>49</v>
      </c>
      <c r="O1187" s="79"/>
      <c r="P1187" s="210">
        <f>O1187*H1187</f>
        <v>0</v>
      </c>
      <c r="Q1187" s="210">
        <v>0.0227</v>
      </c>
      <c r="R1187" s="210">
        <f>Q1187*H1187</f>
        <v>0.100561</v>
      </c>
      <c r="S1187" s="210">
        <v>0</v>
      </c>
      <c r="T1187" s="211">
        <f>S1187*H1187</f>
        <v>0</v>
      </c>
      <c r="AR1187" s="17" t="s">
        <v>379</v>
      </c>
      <c r="AT1187" s="17" t="s">
        <v>235</v>
      </c>
      <c r="AU1187" s="17" t="s">
        <v>87</v>
      </c>
      <c r="AY1187" s="17" t="s">
        <v>151</v>
      </c>
      <c r="BE1187" s="212">
        <f>IF(N1187="základní",J1187,0)</f>
        <v>0</v>
      </c>
      <c r="BF1187" s="212">
        <f>IF(N1187="snížená",J1187,0)</f>
        <v>0</v>
      </c>
      <c r="BG1187" s="212">
        <f>IF(N1187="zákl. přenesená",J1187,0)</f>
        <v>0</v>
      </c>
      <c r="BH1187" s="212">
        <f>IF(N1187="sníž. přenesená",J1187,0)</f>
        <v>0</v>
      </c>
      <c r="BI1187" s="212">
        <f>IF(N1187="nulová",J1187,0)</f>
        <v>0</v>
      </c>
      <c r="BJ1187" s="17" t="s">
        <v>22</v>
      </c>
      <c r="BK1187" s="212">
        <f>ROUND(I1187*H1187,2)</f>
        <v>0</v>
      </c>
      <c r="BL1187" s="17" t="s">
        <v>260</v>
      </c>
      <c r="BM1187" s="17" t="s">
        <v>1969</v>
      </c>
    </row>
    <row r="1188" spans="2:51" s="11" customFormat="1" ht="12">
      <c r="B1188" s="213"/>
      <c r="C1188" s="214"/>
      <c r="D1188" s="215" t="s">
        <v>160</v>
      </c>
      <c r="E1188" s="216" t="s">
        <v>20</v>
      </c>
      <c r="F1188" s="217" t="s">
        <v>1970</v>
      </c>
      <c r="G1188" s="214"/>
      <c r="H1188" s="216" t="s">
        <v>20</v>
      </c>
      <c r="I1188" s="218"/>
      <c r="J1188" s="214"/>
      <c r="K1188" s="214"/>
      <c r="L1188" s="219"/>
      <c r="M1188" s="220"/>
      <c r="N1188" s="221"/>
      <c r="O1188" s="221"/>
      <c r="P1188" s="221"/>
      <c r="Q1188" s="221"/>
      <c r="R1188" s="221"/>
      <c r="S1188" s="221"/>
      <c r="T1188" s="222"/>
      <c r="AT1188" s="223" t="s">
        <v>160</v>
      </c>
      <c r="AU1188" s="223" t="s">
        <v>87</v>
      </c>
      <c r="AV1188" s="11" t="s">
        <v>22</v>
      </c>
      <c r="AW1188" s="11" t="s">
        <v>35</v>
      </c>
      <c r="AX1188" s="11" t="s">
        <v>78</v>
      </c>
      <c r="AY1188" s="223" t="s">
        <v>151</v>
      </c>
    </row>
    <row r="1189" spans="2:51" s="11" customFormat="1" ht="12">
      <c r="B1189" s="213"/>
      <c r="C1189" s="214"/>
      <c r="D1189" s="215" t="s">
        <v>160</v>
      </c>
      <c r="E1189" s="216" t="s">
        <v>20</v>
      </c>
      <c r="F1189" s="217" t="s">
        <v>326</v>
      </c>
      <c r="G1189" s="214"/>
      <c r="H1189" s="216" t="s">
        <v>20</v>
      </c>
      <c r="I1189" s="218"/>
      <c r="J1189" s="214"/>
      <c r="K1189" s="214"/>
      <c r="L1189" s="219"/>
      <c r="M1189" s="220"/>
      <c r="N1189" s="221"/>
      <c r="O1189" s="221"/>
      <c r="P1189" s="221"/>
      <c r="Q1189" s="221"/>
      <c r="R1189" s="221"/>
      <c r="S1189" s="221"/>
      <c r="T1189" s="222"/>
      <c r="AT1189" s="223" t="s">
        <v>160</v>
      </c>
      <c r="AU1189" s="223" t="s">
        <v>87</v>
      </c>
      <c r="AV1189" s="11" t="s">
        <v>22</v>
      </c>
      <c r="AW1189" s="11" t="s">
        <v>35</v>
      </c>
      <c r="AX1189" s="11" t="s">
        <v>78</v>
      </c>
      <c r="AY1189" s="223" t="s">
        <v>151</v>
      </c>
    </row>
    <row r="1190" spans="2:51" s="12" customFormat="1" ht="12">
      <c r="B1190" s="224"/>
      <c r="C1190" s="225"/>
      <c r="D1190" s="215" t="s">
        <v>160</v>
      </c>
      <c r="E1190" s="226" t="s">
        <v>20</v>
      </c>
      <c r="F1190" s="227" t="s">
        <v>1964</v>
      </c>
      <c r="G1190" s="225"/>
      <c r="H1190" s="228">
        <v>4.02705</v>
      </c>
      <c r="I1190" s="229"/>
      <c r="J1190" s="225"/>
      <c r="K1190" s="225"/>
      <c r="L1190" s="230"/>
      <c r="M1190" s="231"/>
      <c r="N1190" s="232"/>
      <c r="O1190" s="232"/>
      <c r="P1190" s="232"/>
      <c r="Q1190" s="232"/>
      <c r="R1190" s="232"/>
      <c r="S1190" s="232"/>
      <c r="T1190" s="233"/>
      <c r="AT1190" s="234" t="s">
        <v>160</v>
      </c>
      <c r="AU1190" s="234" t="s">
        <v>87</v>
      </c>
      <c r="AV1190" s="12" t="s">
        <v>87</v>
      </c>
      <c r="AW1190" s="12" t="s">
        <v>35</v>
      </c>
      <c r="AX1190" s="12" t="s">
        <v>22</v>
      </c>
      <c r="AY1190" s="234" t="s">
        <v>151</v>
      </c>
    </row>
    <row r="1191" spans="2:51" s="12" customFormat="1" ht="12">
      <c r="B1191" s="224"/>
      <c r="C1191" s="225"/>
      <c r="D1191" s="215" t="s">
        <v>160</v>
      </c>
      <c r="E1191" s="225"/>
      <c r="F1191" s="227" t="s">
        <v>1971</v>
      </c>
      <c r="G1191" s="225"/>
      <c r="H1191" s="228">
        <v>4.43</v>
      </c>
      <c r="I1191" s="229"/>
      <c r="J1191" s="225"/>
      <c r="K1191" s="225"/>
      <c r="L1191" s="230"/>
      <c r="M1191" s="231"/>
      <c r="N1191" s="232"/>
      <c r="O1191" s="232"/>
      <c r="P1191" s="232"/>
      <c r="Q1191" s="232"/>
      <c r="R1191" s="232"/>
      <c r="S1191" s="232"/>
      <c r="T1191" s="233"/>
      <c r="AT1191" s="234" t="s">
        <v>160</v>
      </c>
      <c r="AU1191" s="234" t="s">
        <v>87</v>
      </c>
      <c r="AV1191" s="12" t="s">
        <v>87</v>
      </c>
      <c r="AW1191" s="12" t="s">
        <v>4</v>
      </c>
      <c r="AX1191" s="12" t="s">
        <v>22</v>
      </c>
      <c r="AY1191" s="234" t="s">
        <v>151</v>
      </c>
    </row>
    <row r="1192" spans="2:65" s="1" customFormat="1" ht="22.5" customHeight="1">
      <c r="B1192" s="38"/>
      <c r="C1192" s="201" t="s">
        <v>1972</v>
      </c>
      <c r="D1192" s="201" t="s">
        <v>153</v>
      </c>
      <c r="E1192" s="202" t="s">
        <v>1973</v>
      </c>
      <c r="F1192" s="203" t="s">
        <v>1974</v>
      </c>
      <c r="G1192" s="204" t="s">
        <v>156</v>
      </c>
      <c r="H1192" s="205">
        <v>73.527</v>
      </c>
      <c r="I1192" s="206"/>
      <c r="J1192" s="207">
        <f>ROUND(I1192*H1192,2)</f>
        <v>0</v>
      </c>
      <c r="K1192" s="203" t="s">
        <v>157</v>
      </c>
      <c r="L1192" s="43"/>
      <c r="M1192" s="208" t="s">
        <v>20</v>
      </c>
      <c r="N1192" s="209" t="s">
        <v>49</v>
      </c>
      <c r="O1192" s="79"/>
      <c r="P1192" s="210">
        <f>O1192*H1192</f>
        <v>0</v>
      </c>
      <c r="Q1192" s="210">
        <v>0.009</v>
      </c>
      <c r="R1192" s="210">
        <f>Q1192*H1192</f>
        <v>0.661743</v>
      </c>
      <c r="S1192" s="210">
        <v>0</v>
      </c>
      <c r="T1192" s="211">
        <f>S1192*H1192</f>
        <v>0</v>
      </c>
      <c r="AR1192" s="17" t="s">
        <v>260</v>
      </c>
      <c r="AT1192" s="17" t="s">
        <v>153</v>
      </c>
      <c r="AU1192" s="17" t="s">
        <v>87</v>
      </c>
      <c r="AY1192" s="17" t="s">
        <v>151</v>
      </c>
      <c r="BE1192" s="212">
        <f>IF(N1192="základní",J1192,0)</f>
        <v>0</v>
      </c>
      <c r="BF1192" s="212">
        <f>IF(N1192="snížená",J1192,0)</f>
        <v>0</v>
      </c>
      <c r="BG1192" s="212">
        <f>IF(N1192="zákl. přenesená",J1192,0)</f>
        <v>0</v>
      </c>
      <c r="BH1192" s="212">
        <f>IF(N1192="sníž. přenesená",J1192,0)</f>
        <v>0</v>
      </c>
      <c r="BI1192" s="212">
        <f>IF(N1192="nulová",J1192,0)</f>
        <v>0</v>
      </c>
      <c r="BJ1192" s="17" t="s">
        <v>22</v>
      </c>
      <c r="BK1192" s="212">
        <f>ROUND(I1192*H1192,2)</f>
        <v>0</v>
      </c>
      <c r="BL1192" s="17" t="s">
        <v>260</v>
      </c>
      <c r="BM1192" s="17" t="s">
        <v>1975</v>
      </c>
    </row>
    <row r="1193" spans="2:51" s="11" customFormat="1" ht="12">
      <c r="B1193" s="213"/>
      <c r="C1193" s="214"/>
      <c r="D1193" s="215" t="s">
        <v>160</v>
      </c>
      <c r="E1193" s="216" t="s">
        <v>20</v>
      </c>
      <c r="F1193" s="217" t="s">
        <v>326</v>
      </c>
      <c r="G1193" s="214"/>
      <c r="H1193" s="216" t="s">
        <v>20</v>
      </c>
      <c r="I1193" s="218"/>
      <c r="J1193" s="214"/>
      <c r="K1193" s="214"/>
      <c r="L1193" s="219"/>
      <c r="M1193" s="220"/>
      <c r="N1193" s="221"/>
      <c r="O1193" s="221"/>
      <c r="P1193" s="221"/>
      <c r="Q1193" s="221"/>
      <c r="R1193" s="221"/>
      <c r="S1193" s="221"/>
      <c r="T1193" s="222"/>
      <c r="AT1193" s="223" t="s">
        <v>160</v>
      </c>
      <c r="AU1193" s="223" t="s">
        <v>87</v>
      </c>
      <c r="AV1193" s="11" t="s">
        <v>22</v>
      </c>
      <c r="AW1193" s="11" t="s">
        <v>35</v>
      </c>
      <c r="AX1193" s="11" t="s">
        <v>78</v>
      </c>
      <c r="AY1193" s="223" t="s">
        <v>151</v>
      </c>
    </row>
    <row r="1194" spans="2:51" s="11" customFormat="1" ht="12">
      <c r="B1194" s="213"/>
      <c r="C1194" s="214"/>
      <c r="D1194" s="215" t="s">
        <v>160</v>
      </c>
      <c r="E1194" s="216" t="s">
        <v>20</v>
      </c>
      <c r="F1194" s="217" t="s">
        <v>327</v>
      </c>
      <c r="G1194" s="214"/>
      <c r="H1194" s="216" t="s">
        <v>20</v>
      </c>
      <c r="I1194" s="218"/>
      <c r="J1194" s="214"/>
      <c r="K1194" s="214"/>
      <c r="L1194" s="219"/>
      <c r="M1194" s="220"/>
      <c r="N1194" s="221"/>
      <c r="O1194" s="221"/>
      <c r="P1194" s="221"/>
      <c r="Q1194" s="221"/>
      <c r="R1194" s="221"/>
      <c r="S1194" s="221"/>
      <c r="T1194" s="222"/>
      <c r="AT1194" s="223" t="s">
        <v>160</v>
      </c>
      <c r="AU1194" s="223" t="s">
        <v>87</v>
      </c>
      <c r="AV1194" s="11" t="s">
        <v>22</v>
      </c>
      <c r="AW1194" s="11" t="s">
        <v>35</v>
      </c>
      <c r="AX1194" s="11" t="s">
        <v>78</v>
      </c>
      <c r="AY1194" s="223" t="s">
        <v>151</v>
      </c>
    </row>
    <row r="1195" spans="2:51" s="12" customFormat="1" ht="12">
      <c r="B1195" s="224"/>
      <c r="C1195" s="225"/>
      <c r="D1195" s="215" t="s">
        <v>160</v>
      </c>
      <c r="E1195" s="226" t="s">
        <v>20</v>
      </c>
      <c r="F1195" s="227" t="s">
        <v>1976</v>
      </c>
      <c r="G1195" s="225"/>
      <c r="H1195" s="228">
        <v>58.0835</v>
      </c>
      <c r="I1195" s="229"/>
      <c r="J1195" s="225"/>
      <c r="K1195" s="225"/>
      <c r="L1195" s="230"/>
      <c r="M1195" s="231"/>
      <c r="N1195" s="232"/>
      <c r="O1195" s="232"/>
      <c r="P1195" s="232"/>
      <c r="Q1195" s="232"/>
      <c r="R1195" s="232"/>
      <c r="S1195" s="232"/>
      <c r="T1195" s="233"/>
      <c r="AT1195" s="234" t="s">
        <v>160</v>
      </c>
      <c r="AU1195" s="234" t="s">
        <v>87</v>
      </c>
      <c r="AV1195" s="12" t="s">
        <v>87</v>
      </c>
      <c r="AW1195" s="12" t="s">
        <v>35</v>
      </c>
      <c r="AX1195" s="12" t="s">
        <v>78</v>
      </c>
      <c r="AY1195" s="234" t="s">
        <v>151</v>
      </c>
    </row>
    <row r="1196" spans="2:51" s="12" customFormat="1" ht="12">
      <c r="B1196" s="224"/>
      <c r="C1196" s="225"/>
      <c r="D1196" s="215" t="s">
        <v>160</v>
      </c>
      <c r="E1196" s="226" t="s">
        <v>20</v>
      </c>
      <c r="F1196" s="227" t="s">
        <v>1977</v>
      </c>
      <c r="G1196" s="225"/>
      <c r="H1196" s="228">
        <v>2.057</v>
      </c>
      <c r="I1196" s="229"/>
      <c r="J1196" s="225"/>
      <c r="K1196" s="225"/>
      <c r="L1196" s="230"/>
      <c r="M1196" s="231"/>
      <c r="N1196" s="232"/>
      <c r="O1196" s="232"/>
      <c r="P1196" s="232"/>
      <c r="Q1196" s="232"/>
      <c r="R1196" s="232"/>
      <c r="S1196" s="232"/>
      <c r="T1196" s="233"/>
      <c r="AT1196" s="234" t="s">
        <v>160</v>
      </c>
      <c r="AU1196" s="234" t="s">
        <v>87</v>
      </c>
      <c r="AV1196" s="12" t="s">
        <v>87</v>
      </c>
      <c r="AW1196" s="12" t="s">
        <v>35</v>
      </c>
      <c r="AX1196" s="12" t="s">
        <v>78</v>
      </c>
      <c r="AY1196" s="234" t="s">
        <v>151</v>
      </c>
    </row>
    <row r="1197" spans="2:51" s="12" customFormat="1" ht="12">
      <c r="B1197" s="224"/>
      <c r="C1197" s="225"/>
      <c r="D1197" s="215" t="s">
        <v>160</v>
      </c>
      <c r="E1197" s="226" t="s">
        <v>20</v>
      </c>
      <c r="F1197" s="227" t="s">
        <v>1978</v>
      </c>
      <c r="G1197" s="225"/>
      <c r="H1197" s="228">
        <v>6.59</v>
      </c>
      <c r="I1197" s="229"/>
      <c r="J1197" s="225"/>
      <c r="K1197" s="225"/>
      <c r="L1197" s="230"/>
      <c r="M1197" s="231"/>
      <c r="N1197" s="232"/>
      <c r="O1197" s="232"/>
      <c r="P1197" s="232"/>
      <c r="Q1197" s="232"/>
      <c r="R1197" s="232"/>
      <c r="S1197" s="232"/>
      <c r="T1197" s="233"/>
      <c r="AT1197" s="234" t="s">
        <v>160</v>
      </c>
      <c r="AU1197" s="234" t="s">
        <v>87</v>
      </c>
      <c r="AV1197" s="12" t="s">
        <v>87</v>
      </c>
      <c r="AW1197" s="12" t="s">
        <v>35</v>
      </c>
      <c r="AX1197" s="12" t="s">
        <v>78</v>
      </c>
      <c r="AY1197" s="234" t="s">
        <v>151</v>
      </c>
    </row>
    <row r="1198" spans="2:51" s="12" customFormat="1" ht="12">
      <c r="B1198" s="224"/>
      <c r="C1198" s="225"/>
      <c r="D1198" s="215" t="s">
        <v>160</v>
      </c>
      <c r="E1198" s="226" t="s">
        <v>20</v>
      </c>
      <c r="F1198" s="227" t="s">
        <v>1979</v>
      </c>
      <c r="G1198" s="225"/>
      <c r="H1198" s="228">
        <v>6.796</v>
      </c>
      <c r="I1198" s="229"/>
      <c r="J1198" s="225"/>
      <c r="K1198" s="225"/>
      <c r="L1198" s="230"/>
      <c r="M1198" s="231"/>
      <c r="N1198" s="232"/>
      <c r="O1198" s="232"/>
      <c r="P1198" s="232"/>
      <c r="Q1198" s="232"/>
      <c r="R1198" s="232"/>
      <c r="S1198" s="232"/>
      <c r="T1198" s="233"/>
      <c r="AT1198" s="234" t="s">
        <v>160</v>
      </c>
      <c r="AU1198" s="234" t="s">
        <v>87</v>
      </c>
      <c r="AV1198" s="12" t="s">
        <v>87</v>
      </c>
      <c r="AW1198" s="12" t="s">
        <v>35</v>
      </c>
      <c r="AX1198" s="12" t="s">
        <v>78</v>
      </c>
      <c r="AY1198" s="234" t="s">
        <v>151</v>
      </c>
    </row>
    <row r="1199" spans="2:51" s="13" customFormat="1" ht="12">
      <c r="B1199" s="235"/>
      <c r="C1199" s="236"/>
      <c r="D1199" s="215" t="s">
        <v>160</v>
      </c>
      <c r="E1199" s="237" t="s">
        <v>20</v>
      </c>
      <c r="F1199" s="238" t="s">
        <v>384</v>
      </c>
      <c r="G1199" s="236"/>
      <c r="H1199" s="239">
        <v>73.5265</v>
      </c>
      <c r="I1199" s="240"/>
      <c r="J1199" s="236"/>
      <c r="K1199" s="236"/>
      <c r="L1199" s="241"/>
      <c r="M1199" s="242"/>
      <c r="N1199" s="243"/>
      <c r="O1199" s="243"/>
      <c r="P1199" s="243"/>
      <c r="Q1199" s="243"/>
      <c r="R1199" s="243"/>
      <c r="S1199" s="243"/>
      <c r="T1199" s="244"/>
      <c r="AT1199" s="245" t="s">
        <v>160</v>
      </c>
      <c r="AU1199" s="245" t="s">
        <v>87</v>
      </c>
      <c r="AV1199" s="13" t="s">
        <v>181</v>
      </c>
      <c r="AW1199" s="13" t="s">
        <v>35</v>
      </c>
      <c r="AX1199" s="13" t="s">
        <v>22</v>
      </c>
      <c r="AY1199" s="245" t="s">
        <v>151</v>
      </c>
    </row>
    <row r="1200" spans="2:65" s="1" customFormat="1" ht="22.5" customHeight="1">
      <c r="B1200" s="38"/>
      <c r="C1200" s="257" t="s">
        <v>1980</v>
      </c>
      <c r="D1200" s="257" t="s">
        <v>235</v>
      </c>
      <c r="E1200" s="258" t="s">
        <v>1981</v>
      </c>
      <c r="F1200" s="259" t="s">
        <v>1982</v>
      </c>
      <c r="G1200" s="260" t="s">
        <v>156</v>
      </c>
      <c r="H1200" s="261">
        <v>91.362</v>
      </c>
      <c r="I1200" s="262"/>
      <c r="J1200" s="263">
        <f>ROUND(I1200*H1200,2)</f>
        <v>0</v>
      </c>
      <c r="K1200" s="259" t="s">
        <v>157</v>
      </c>
      <c r="L1200" s="264"/>
      <c r="M1200" s="265" t="s">
        <v>20</v>
      </c>
      <c r="N1200" s="266" t="s">
        <v>49</v>
      </c>
      <c r="O1200" s="79"/>
      <c r="P1200" s="210">
        <f>O1200*H1200</f>
        <v>0</v>
      </c>
      <c r="Q1200" s="210">
        <v>0.0231</v>
      </c>
      <c r="R1200" s="210">
        <f>Q1200*H1200</f>
        <v>2.1104621999999997</v>
      </c>
      <c r="S1200" s="210">
        <v>0</v>
      </c>
      <c r="T1200" s="211">
        <f>S1200*H1200</f>
        <v>0</v>
      </c>
      <c r="AR1200" s="17" t="s">
        <v>379</v>
      </c>
      <c r="AT1200" s="17" t="s">
        <v>235</v>
      </c>
      <c r="AU1200" s="17" t="s">
        <v>87</v>
      </c>
      <c r="AY1200" s="17" t="s">
        <v>151</v>
      </c>
      <c r="BE1200" s="212">
        <f>IF(N1200="základní",J1200,0)</f>
        <v>0</v>
      </c>
      <c r="BF1200" s="212">
        <f>IF(N1200="snížená",J1200,0)</f>
        <v>0</v>
      </c>
      <c r="BG1200" s="212">
        <f>IF(N1200="zákl. přenesená",J1200,0)</f>
        <v>0</v>
      </c>
      <c r="BH1200" s="212">
        <f>IF(N1200="sníž. přenesená",J1200,0)</f>
        <v>0</v>
      </c>
      <c r="BI1200" s="212">
        <f>IF(N1200="nulová",J1200,0)</f>
        <v>0</v>
      </c>
      <c r="BJ1200" s="17" t="s">
        <v>22</v>
      </c>
      <c r="BK1200" s="212">
        <f>ROUND(I1200*H1200,2)</f>
        <v>0</v>
      </c>
      <c r="BL1200" s="17" t="s">
        <v>260</v>
      </c>
      <c r="BM1200" s="17" t="s">
        <v>1983</v>
      </c>
    </row>
    <row r="1201" spans="2:51" s="12" customFormat="1" ht="12">
      <c r="B1201" s="224"/>
      <c r="C1201" s="225"/>
      <c r="D1201" s="215" t="s">
        <v>160</v>
      </c>
      <c r="E1201" s="226" t="s">
        <v>20</v>
      </c>
      <c r="F1201" s="227" t="s">
        <v>1984</v>
      </c>
      <c r="G1201" s="225"/>
      <c r="H1201" s="228">
        <v>73.527</v>
      </c>
      <c r="I1201" s="229"/>
      <c r="J1201" s="225"/>
      <c r="K1201" s="225"/>
      <c r="L1201" s="230"/>
      <c r="M1201" s="231"/>
      <c r="N1201" s="232"/>
      <c r="O1201" s="232"/>
      <c r="P1201" s="232"/>
      <c r="Q1201" s="232"/>
      <c r="R1201" s="232"/>
      <c r="S1201" s="232"/>
      <c r="T1201" s="233"/>
      <c r="AT1201" s="234" t="s">
        <v>160</v>
      </c>
      <c r="AU1201" s="234" t="s">
        <v>87</v>
      </c>
      <c r="AV1201" s="12" t="s">
        <v>87</v>
      </c>
      <c r="AW1201" s="12" t="s">
        <v>35</v>
      </c>
      <c r="AX1201" s="12" t="s">
        <v>78</v>
      </c>
      <c r="AY1201" s="234" t="s">
        <v>151</v>
      </c>
    </row>
    <row r="1202" spans="2:51" s="12" customFormat="1" ht="12">
      <c r="B1202" s="224"/>
      <c r="C1202" s="225"/>
      <c r="D1202" s="215" t="s">
        <v>160</v>
      </c>
      <c r="E1202" s="226" t="s">
        <v>20</v>
      </c>
      <c r="F1202" s="227" t="s">
        <v>1985</v>
      </c>
      <c r="G1202" s="225"/>
      <c r="H1202" s="228">
        <v>9.5295</v>
      </c>
      <c r="I1202" s="229"/>
      <c r="J1202" s="225"/>
      <c r="K1202" s="225"/>
      <c r="L1202" s="230"/>
      <c r="M1202" s="231"/>
      <c r="N1202" s="232"/>
      <c r="O1202" s="232"/>
      <c r="P1202" s="232"/>
      <c r="Q1202" s="232"/>
      <c r="R1202" s="232"/>
      <c r="S1202" s="232"/>
      <c r="T1202" s="233"/>
      <c r="AT1202" s="234" t="s">
        <v>160</v>
      </c>
      <c r="AU1202" s="234" t="s">
        <v>87</v>
      </c>
      <c r="AV1202" s="12" t="s">
        <v>87</v>
      </c>
      <c r="AW1202" s="12" t="s">
        <v>35</v>
      </c>
      <c r="AX1202" s="12" t="s">
        <v>78</v>
      </c>
      <c r="AY1202" s="234" t="s">
        <v>151</v>
      </c>
    </row>
    <row r="1203" spans="2:51" s="14" customFormat="1" ht="12">
      <c r="B1203" s="246"/>
      <c r="C1203" s="247"/>
      <c r="D1203" s="215" t="s">
        <v>160</v>
      </c>
      <c r="E1203" s="248" t="s">
        <v>20</v>
      </c>
      <c r="F1203" s="249" t="s">
        <v>204</v>
      </c>
      <c r="G1203" s="247"/>
      <c r="H1203" s="250">
        <v>83.0565</v>
      </c>
      <c r="I1203" s="251"/>
      <c r="J1203" s="247"/>
      <c r="K1203" s="247"/>
      <c r="L1203" s="252"/>
      <c r="M1203" s="253"/>
      <c r="N1203" s="254"/>
      <c r="O1203" s="254"/>
      <c r="P1203" s="254"/>
      <c r="Q1203" s="254"/>
      <c r="R1203" s="254"/>
      <c r="S1203" s="254"/>
      <c r="T1203" s="255"/>
      <c r="AT1203" s="256" t="s">
        <v>160</v>
      </c>
      <c r="AU1203" s="256" t="s">
        <v>87</v>
      </c>
      <c r="AV1203" s="14" t="s">
        <v>158</v>
      </c>
      <c r="AW1203" s="14" t="s">
        <v>35</v>
      </c>
      <c r="AX1203" s="14" t="s">
        <v>22</v>
      </c>
      <c r="AY1203" s="256" t="s">
        <v>151</v>
      </c>
    </row>
    <row r="1204" spans="2:51" s="12" customFormat="1" ht="12">
      <c r="B1204" s="224"/>
      <c r="C1204" s="225"/>
      <c r="D1204" s="215" t="s">
        <v>160</v>
      </c>
      <c r="E1204" s="225"/>
      <c r="F1204" s="227" t="s">
        <v>1986</v>
      </c>
      <c r="G1204" s="225"/>
      <c r="H1204" s="228">
        <v>91.362</v>
      </c>
      <c r="I1204" s="229"/>
      <c r="J1204" s="225"/>
      <c r="K1204" s="225"/>
      <c r="L1204" s="230"/>
      <c r="M1204" s="231"/>
      <c r="N1204" s="232"/>
      <c r="O1204" s="232"/>
      <c r="P1204" s="232"/>
      <c r="Q1204" s="232"/>
      <c r="R1204" s="232"/>
      <c r="S1204" s="232"/>
      <c r="T1204" s="233"/>
      <c r="AT1204" s="234" t="s">
        <v>160</v>
      </c>
      <c r="AU1204" s="234" t="s">
        <v>87</v>
      </c>
      <c r="AV1204" s="12" t="s">
        <v>87</v>
      </c>
      <c r="AW1204" s="12" t="s">
        <v>4</v>
      </c>
      <c r="AX1204" s="12" t="s">
        <v>22</v>
      </c>
      <c r="AY1204" s="234" t="s">
        <v>151</v>
      </c>
    </row>
    <row r="1205" spans="2:65" s="1" customFormat="1" ht="22.5" customHeight="1">
      <c r="B1205" s="38"/>
      <c r="C1205" s="201" t="s">
        <v>1987</v>
      </c>
      <c r="D1205" s="201" t="s">
        <v>153</v>
      </c>
      <c r="E1205" s="202" t="s">
        <v>1988</v>
      </c>
      <c r="F1205" s="203" t="s">
        <v>1989</v>
      </c>
      <c r="G1205" s="204" t="s">
        <v>156</v>
      </c>
      <c r="H1205" s="205">
        <v>87.084</v>
      </c>
      <c r="I1205" s="206"/>
      <c r="J1205" s="207">
        <f>ROUND(I1205*H1205,2)</f>
        <v>0</v>
      </c>
      <c r="K1205" s="203" t="s">
        <v>157</v>
      </c>
      <c r="L1205" s="43"/>
      <c r="M1205" s="208" t="s">
        <v>20</v>
      </c>
      <c r="N1205" s="209" t="s">
        <v>49</v>
      </c>
      <c r="O1205" s="79"/>
      <c r="P1205" s="210">
        <f>O1205*H1205</f>
        <v>0</v>
      </c>
      <c r="Q1205" s="210">
        <v>0</v>
      </c>
      <c r="R1205" s="210">
        <f>Q1205*H1205</f>
        <v>0</v>
      </c>
      <c r="S1205" s="210">
        <v>0</v>
      </c>
      <c r="T1205" s="211">
        <f>S1205*H1205</f>
        <v>0</v>
      </c>
      <c r="AR1205" s="17" t="s">
        <v>260</v>
      </c>
      <c r="AT1205" s="17" t="s">
        <v>153</v>
      </c>
      <c r="AU1205" s="17" t="s">
        <v>87</v>
      </c>
      <c r="AY1205" s="17" t="s">
        <v>151</v>
      </c>
      <c r="BE1205" s="212">
        <f>IF(N1205="základní",J1205,0)</f>
        <v>0</v>
      </c>
      <c r="BF1205" s="212">
        <f>IF(N1205="snížená",J1205,0)</f>
        <v>0</v>
      </c>
      <c r="BG1205" s="212">
        <f>IF(N1205="zákl. přenesená",J1205,0)</f>
        <v>0</v>
      </c>
      <c r="BH1205" s="212">
        <f>IF(N1205="sníž. přenesená",J1205,0)</f>
        <v>0</v>
      </c>
      <c r="BI1205" s="212">
        <f>IF(N1205="nulová",J1205,0)</f>
        <v>0</v>
      </c>
      <c r="BJ1205" s="17" t="s">
        <v>22</v>
      </c>
      <c r="BK1205" s="212">
        <f>ROUND(I1205*H1205,2)</f>
        <v>0</v>
      </c>
      <c r="BL1205" s="17" t="s">
        <v>260</v>
      </c>
      <c r="BM1205" s="17" t="s">
        <v>1990</v>
      </c>
    </row>
    <row r="1206" spans="2:51" s="12" customFormat="1" ht="12">
      <c r="B1206" s="224"/>
      <c r="C1206" s="225"/>
      <c r="D1206" s="215" t="s">
        <v>160</v>
      </c>
      <c r="E1206" s="226" t="s">
        <v>20</v>
      </c>
      <c r="F1206" s="227" t="s">
        <v>1991</v>
      </c>
      <c r="G1206" s="225"/>
      <c r="H1206" s="228">
        <v>77.554</v>
      </c>
      <c r="I1206" s="229"/>
      <c r="J1206" s="225"/>
      <c r="K1206" s="225"/>
      <c r="L1206" s="230"/>
      <c r="M1206" s="231"/>
      <c r="N1206" s="232"/>
      <c r="O1206" s="232"/>
      <c r="P1206" s="232"/>
      <c r="Q1206" s="232"/>
      <c r="R1206" s="232"/>
      <c r="S1206" s="232"/>
      <c r="T1206" s="233"/>
      <c r="AT1206" s="234" t="s">
        <v>160</v>
      </c>
      <c r="AU1206" s="234" t="s">
        <v>87</v>
      </c>
      <c r="AV1206" s="12" t="s">
        <v>87</v>
      </c>
      <c r="AW1206" s="12" t="s">
        <v>35</v>
      </c>
      <c r="AX1206" s="12" t="s">
        <v>78</v>
      </c>
      <c r="AY1206" s="234" t="s">
        <v>151</v>
      </c>
    </row>
    <row r="1207" spans="2:51" s="12" customFormat="1" ht="12">
      <c r="B1207" s="224"/>
      <c r="C1207" s="225"/>
      <c r="D1207" s="215" t="s">
        <v>160</v>
      </c>
      <c r="E1207" s="226" t="s">
        <v>20</v>
      </c>
      <c r="F1207" s="227" t="s">
        <v>1985</v>
      </c>
      <c r="G1207" s="225"/>
      <c r="H1207" s="228">
        <v>9.5295</v>
      </c>
      <c r="I1207" s="229"/>
      <c r="J1207" s="225"/>
      <c r="K1207" s="225"/>
      <c r="L1207" s="230"/>
      <c r="M1207" s="231"/>
      <c r="N1207" s="232"/>
      <c r="O1207" s="232"/>
      <c r="P1207" s="232"/>
      <c r="Q1207" s="232"/>
      <c r="R1207" s="232"/>
      <c r="S1207" s="232"/>
      <c r="T1207" s="233"/>
      <c r="AT1207" s="234" t="s">
        <v>160</v>
      </c>
      <c r="AU1207" s="234" t="s">
        <v>87</v>
      </c>
      <c r="AV1207" s="12" t="s">
        <v>87</v>
      </c>
      <c r="AW1207" s="12" t="s">
        <v>35</v>
      </c>
      <c r="AX1207" s="12" t="s">
        <v>78</v>
      </c>
      <c r="AY1207" s="234" t="s">
        <v>151</v>
      </c>
    </row>
    <row r="1208" spans="2:51" s="14" customFormat="1" ht="12">
      <c r="B1208" s="246"/>
      <c r="C1208" s="247"/>
      <c r="D1208" s="215" t="s">
        <v>160</v>
      </c>
      <c r="E1208" s="248" t="s">
        <v>20</v>
      </c>
      <c r="F1208" s="249" t="s">
        <v>204</v>
      </c>
      <c r="G1208" s="247"/>
      <c r="H1208" s="250">
        <v>87.0835</v>
      </c>
      <c r="I1208" s="251"/>
      <c r="J1208" s="247"/>
      <c r="K1208" s="247"/>
      <c r="L1208" s="252"/>
      <c r="M1208" s="253"/>
      <c r="N1208" s="254"/>
      <c r="O1208" s="254"/>
      <c r="P1208" s="254"/>
      <c r="Q1208" s="254"/>
      <c r="R1208" s="254"/>
      <c r="S1208" s="254"/>
      <c r="T1208" s="255"/>
      <c r="AT1208" s="256" t="s">
        <v>160</v>
      </c>
      <c r="AU1208" s="256" t="s">
        <v>87</v>
      </c>
      <c r="AV1208" s="14" t="s">
        <v>158</v>
      </c>
      <c r="AW1208" s="14" t="s">
        <v>35</v>
      </c>
      <c r="AX1208" s="14" t="s">
        <v>22</v>
      </c>
      <c r="AY1208" s="256" t="s">
        <v>151</v>
      </c>
    </row>
    <row r="1209" spans="2:65" s="1" customFormat="1" ht="16.5" customHeight="1">
      <c r="B1209" s="38"/>
      <c r="C1209" s="201" t="s">
        <v>1992</v>
      </c>
      <c r="D1209" s="201" t="s">
        <v>153</v>
      </c>
      <c r="E1209" s="202" t="s">
        <v>1993</v>
      </c>
      <c r="F1209" s="203" t="s">
        <v>1994</v>
      </c>
      <c r="G1209" s="204" t="s">
        <v>156</v>
      </c>
      <c r="H1209" s="205">
        <v>87.084</v>
      </c>
      <c r="I1209" s="206"/>
      <c r="J1209" s="207">
        <f>ROUND(I1209*H1209,2)</f>
        <v>0</v>
      </c>
      <c r="K1209" s="203" t="s">
        <v>157</v>
      </c>
      <c r="L1209" s="43"/>
      <c r="M1209" s="208" t="s">
        <v>20</v>
      </c>
      <c r="N1209" s="209" t="s">
        <v>49</v>
      </c>
      <c r="O1209" s="79"/>
      <c r="P1209" s="210">
        <f>O1209*H1209</f>
        <v>0</v>
      </c>
      <c r="Q1209" s="210">
        <v>0.0003</v>
      </c>
      <c r="R1209" s="210">
        <f>Q1209*H1209</f>
        <v>0.026125199999999998</v>
      </c>
      <c r="S1209" s="210">
        <v>0</v>
      </c>
      <c r="T1209" s="211">
        <f>S1209*H1209</f>
        <v>0</v>
      </c>
      <c r="AR1209" s="17" t="s">
        <v>260</v>
      </c>
      <c r="AT1209" s="17" t="s">
        <v>153</v>
      </c>
      <c r="AU1209" s="17" t="s">
        <v>87</v>
      </c>
      <c r="AY1209" s="17" t="s">
        <v>151</v>
      </c>
      <c r="BE1209" s="212">
        <f>IF(N1209="základní",J1209,0)</f>
        <v>0</v>
      </c>
      <c r="BF1209" s="212">
        <f>IF(N1209="snížená",J1209,0)</f>
        <v>0</v>
      </c>
      <c r="BG1209" s="212">
        <f>IF(N1209="zákl. přenesená",J1209,0)</f>
        <v>0</v>
      </c>
      <c r="BH1209" s="212">
        <f>IF(N1209="sníž. přenesená",J1209,0)</f>
        <v>0</v>
      </c>
      <c r="BI1209" s="212">
        <f>IF(N1209="nulová",J1209,0)</f>
        <v>0</v>
      </c>
      <c r="BJ1209" s="17" t="s">
        <v>22</v>
      </c>
      <c r="BK1209" s="212">
        <f>ROUND(I1209*H1209,2)</f>
        <v>0</v>
      </c>
      <c r="BL1209" s="17" t="s">
        <v>260</v>
      </c>
      <c r="BM1209" s="17" t="s">
        <v>1995</v>
      </c>
    </row>
    <row r="1210" spans="2:65" s="1" customFormat="1" ht="16.5" customHeight="1">
      <c r="B1210" s="38"/>
      <c r="C1210" s="201" t="s">
        <v>1996</v>
      </c>
      <c r="D1210" s="201" t="s">
        <v>153</v>
      </c>
      <c r="E1210" s="202" t="s">
        <v>1997</v>
      </c>
      <c r="F1210" s="203" t="s">
        <v>1998</v>
      </c>
      <c r="G1210" s="204" t="s">
        <v>339</v>
      </c>
      <c r="H1210" s="205">
        <v>104.82</v>
      </c>
      <c r="I1210" s="206"/>
      <c r="J1210" s="207">
        <f>ROUND(I1210*H1210,2)</f>
        <v>0</v>
      </c>
      <c r="K1210" s="203" t="s">
        <v>157</v>
      </c>
      <c r="L1210" s="43"/>
      <c r="M1210" s="208" t="s">
        <v>20</v>
      </c>
      <c r="N1210" s="209" t="s">
        <v>49</v>
      </c>
      <c r="O1210" s="79"/>
      <c r="P1210" s="210">
        <f>O1210*H1210</f>
        <v>0</v>
      </c>
      <c r="Q1210" s="210">
        <v>3E-05</v>
      </c>
      <c r="R1210" s="210">
        <f>Q1210*H1210</f>
        <v>0.0031446</v>
      </c>
      <c r="S1210" s="210">
        <v>0</v>
      </c>
      <c r="T1210" s="211">
        <f>S1210*H1210</f>
        <v>0</v>
      </c>
      <c r="AR1210" s="17" t="s">
        <v>260</v>
      </c>
      <c r="AT1210" s="17" t="s">
        <v>153</v>
      </c>
      <c r="AU1210" s="17" t="s">
        <v>87</v>
      </c>
      <c r="AY1210" s="17" t="s">
        <v>151</v>
      </c>
      <c r="BE1210" s="212">
        <f>IF(N1210="základní",J1210,0)</f>
        <v>0</v>
      </c>
      <c r="BF1210" s="212">
        <f>IF(N1210="snížená",J1210,0)</f>
        <v>0</v>
      </c>
      <c r="BG1210" s="212">
        <f>IF(N1210="zákl. přenesená",J1210,0)</f>
        <v>0</v>
      </c>
      <c r="BH1210" s="212">
        <f>IF(N1210="sníž. přenesená",J1210,0)</f>
        <v>0</v>
      </c>
      <c r="BI1210" s="212">
        <f>IF(N1210="nulová",J1210,0)</f>
        <v>0</v>
      </c>
      <c r="BJ1210" s="17" t="s">
        <v>22</v>
      </c>
      <c r="BK1210" s="212">
        <f>ROUND(I1210*H1210,2)</f>
        <v>0</v>
      </c>
      <c r="BL1210" s="17" t="s">
        <v>260</v>
      </c>
      <c r="BM1210" s="17" t="s">
        <v>1999</v>
      </c>
    </row>
    <row r="1211" spans="2:51" s="11" customFormat="1" ht="12">
      <c r="B1211" s="213"/>
      <c r="C1211" s="214"/>
      <c r="D1211" s="215" t="s">
        <v>160</v>
      </c>
      <c r="E1211" s="216" t="s">
        <v>20</v>
      </c>
      <c r="F1211" s="217" t="s">
        <v>326</v>
      </c>
      <c r="G1211" s="214"/>
      <c r="H1211" s="216" t="s">
        <v>20</v>
      </c>
      <c r="I1211" s="218"/>
      <c r="J1211" s="214"/>
      <c r="K1211" s="214"/>
      <c r="L1211" s="219"/>
      <c r="M1211" s="220"/>
      <c r="N1211" s="221"/>
      <c r="O1211" s="221"/>
      <c r="P1211" s="221"/>
      <c r="Q1211" s="221"/>
      <c r="R1211" s="221"/>
      <c r="S1211" s="221"/>
      <c r="T1211" s="222"/>
      <c r="AT1211" s="223" t="s">
        <v>160</v>
      </c>
      <c r="AU1211" s="223" t="s">
        <v>87</v>
      </c>
      <c r="AV1211" s="11" t="s">
        <v>22</v>
      </c>
      <c r="AW1211" s="11" t="s">
        <v>35</v>
      </c>
      <c r="AX1211" s="11" t="s">
        <v>78</v>
      </c>
      <c r="AY1211" s="223" t="s">
        <v>151</v>
      </c>
    </row>
    <row r="1212" spans="2:51" s="11" customFormat="1" ht="12">
      <c r="B1212" s="213"/>
      <c r="C1212" s="214"/>
      <c r="D1212" s="215" t="s">
        <v>160</v>
      </c>
      <c r="E1212" s="216" t="s">
        <v>20</v>
      </c>
      <c r="F1212" s="217" t="s">
        <v>327</v>
      </c>
      <c r="G1212" s="214"/>
      <c r="H1212" s="216" t="s">
        <v>20</v>
      </c>
      <c r="I1212" s="218"/>
      <c r="J1212" s="214"/>
      <c r="K1212" s="214"/>
      <c r="L1212" s="219"/>
      <c r="M1212" s="220"/>
      <c r="N1212" s="221"/>
      <c r="O1212" s="221"/>
      <c r="P1212" s="221"/>
      <c r="Q1212" s="221"/>
      <c r="R1212" s="221"/>
      <c r="S1212" s="221"/>
      <c r="T1212" s="222"/>
      <c r="AT1212" s="223" t="s">
        <v>160</v>
      </c>
      <c r="AU1212" s="223" t="s">
        <v>87</v>
      </c>
      <c r="AV1212" s="11" t="s">
        <v>22</v>
      </c>
      <c r="AW1212" s="11" t="s">
        <v>35</v>
      </c>
      <c r="AX1212" s="11" t="s">
        <v>78</v>
      </c>
      <c r="AY1212" s="223" t="s">
        <v>151</v>
      </c>
    </row>
    <row r="1213" spans="2:51" s="12" customFormat="1" ht="12">
      <c r="B1213" s="224"/>
      <c r="C1213" s="225"/>
      <c r="D1213" s="215" t="s">
        <v>160</v>
      </c>
      <c r="E1213" s="226" t="s">
        <v>20</v>
      </c>
      <c r="F1213" s="227" t="s">
        <v>1958</v>
      </c>
      <c r="G1213" s="225"/>
      <c r="H1213" s="228">
        <v>77.23</v>
      </c>
      <c r="I1213" s="229"/>
      <c r="J1213" s="225"/>
      <c r="K1213" s="225"/>
      <c r="L1213" s="230"/>
      <c r="M1213" s="231"/>
      <c r="N1213" s="232"/>
      <c r="O1213" s="232"/>
      <c r="P1213" s="232"/>
      <c r="Q1213" s="232"/>
      <c r="R1213" s="232"/>
      <c r="S1213" s="232"/>
      <c r="T1213" s="233"/>
      <c r="AT1213" s="234" t="s">
        <v>160</v>
      </c>
      <c r="AU1213" s="234" t="s">
        <v>87</v>
      </c>
      <c r="AV1213" s="12" t="s">
        <v>87</v>
      </c>
      <c r="AW1213" s="12" t="s">
        <v>35</v>
      </c>
      <c r="AX1213" s="12" t="s">
        <v>78</v>
      </c>
      <c r="AY1213" s="234" t="s">
        <v>151</v>
      </c>
    </row>
    <row r="1214" spans="2:51" s="12" customFormat="1" ht="12">
      <c r="B1214" s="224"/>
      <c r="C1214" s="225"/>
      <c r="D1214" s="215" t="s">
        <v>160</v>
      </c>
      <c r="E1214" s="226" t="s">
        <v>20</v>
      </c>
      <c r="F1214" s="227" t="s">
        <v>1959</v>
      </c>
      <c r="G1214" s="225"/>
      <c r="H1214" s="228">
        <v>-13.7</v>
      </c>
      <c r="I1214" s="229"/>
      <c r="J1214" s="225"/>
      <c r="K1214" s="225"/>
      <c r="L1214" s="230"/>
      <c r="M1214" s="231"/>
      <c r="N1214" s="232"/>
      <c r="O1214" s="232"/>
      <c r="P1214" s="232"/>
      <c r="Q1214" s="232"/>
      <c r="R1214" s="232"/>
      <c r="S1214" s="232"/>
      <c r="T1214" s="233"/>
      <c r="AT1214" s="234" t="s">
        <v>160</v>
      </c>
      <c r="AU1214" s="234" t="s">
        <v>87</v>
      </c>
      <c r="AV1214" s="12" t="s">
        <v>87</v>
      </c>
      <c r="AW1214" s="12" t="s">
        <v>35</v>
      </c>
      <c r="AX1214" s="12" t="s">
        <v>78</v>
      </c>
      <c r="AY1214" s="234" t="s">
        <v>151</v>
      </c>
    </row>
    <row r="1215" spans="2:51" s="12" customFormat="1" ht="12">
      <c r="B1215" s="224"/>
      <c r="C1215" s="225"/>
      <c r="D1215" s="215" t="s">
        <v>160</v>
      </c>
      <c r="E1215" s="226" t="s">
        <v>20</v>
      </c>
      <c r="F1215" s="227" t="s">
        <v>2000</v>
      </c>
      <c r="G1215" s="225"/>
      <c r="H1215" s="228">
        <v>5.02</v>
      </c>
      <c r="I1215" s="229"/>
      <c r="J1215" s="225"/>
      <c r="K1215" s="225"/>
      <c r="L1215" s="230"/>
      <c r="M1215" s="231"/>
      <c r="N1215" s="232"/>
      <c r="O1215" s="232"/>
      <c r="P1215" s="232"/>
      <c r="Q1215" s="232"/>
      <c r="R1215" s="232"/>
      <c r="S1215" s="232"/>
      <c r="T1215" s="233"/>
      <c r="AT1215" s="234" t="s">
        <v>160</v>
      </c>
      <c r="AU1215" s="234" t="s">
        <v>87</v>
      </c>
      <c r="AV1215" s="12" t="s">
        <v>87</v>
      </c>
      <c r="AW1215" s="12" t="s">
        <v>35</v>
      </c>
      <c r="AX1215" s="12" t="s">
        <v>78</v>
      </c>
      <c r="AY1215" s="234" t="s">
        <v>151</v>
      </c>
    </row>
    <row r="1216" spans="2:51" s="12" customFormat="1" ht="12">
      <c r="B1216" s="224"/>
      <c r="C1216" s="225"/>
      <c r="D1216" s="215" t="s">
        <v>160</v>
      </c>
      <c r="E1216" s="226" t="s">
        <v>20</v>
      </c>
      <c r="F1216" s="227" t="s">
        <v>2001</v>
      </c>
      <c r="G1216" s="225"/>
      <c r="H1216" s="228">
        <v>7.47</v>
      </c>
      <c r="I1216" s="229"/>
      <c r="J1216" s="225"/>
      <c r="K1216" s="225"/>
      <c r="L1216" s="230"/>
      <c r="M1216" s="231"/>
      <c r="N1216" s="232"/>
      <c r="O1216" s="232"/>
      <c r="P1216" s="232"/>
      <c r="Q1216" s="232"/>
      <c r="R1216" s="232"/>
      <c r="S1216" s="232"/>
      <c r="T1216" s="233"/>
      <c r="AT1216" s="234" t="s">
        <v>160</v>
      </c>
      <c r="AU1216" s="234" t="s">
        <v>87</v>
      </c>
      <c r="AV1216" s="12" t="s">
        <v>87</v>
      </c>
      <c r="AW1216" s="12" t="s">
        <v>35</v>
      </c>
      <c r="AX1216" s="12" t="s">
        <v>78</v>
      </c>
      <c r="AY1216" s="234" t="s">
        <v>151</v>
      </c>
    </row>
    <row r="1217" spans="2:51" s="12" customFormat="1" ht="12">
      <c r="B1217" s="224"/>
      <c r="C1217" s="225"/>
      <c r="D1217" s="215" t="s">
        <v>160</v>
      </c>
      <c r="E1217" s="226" t="s">
        <v>20</v>
      </c>
      <c r="F1217" s="227" t="s">
        <v>2002</v>
      </c>
      <c r="G1217" s="225"/>
      <c r="H1217" s="228">
        <v>14.56</v>
      </c>
      <c r="I1217" s="229"/>
      <c r="J1217" s="225"/>
      <c r="K1217" s="225"/>
      <c r="L1217" s="230"/>
      <c r="M1217" s="231"/>
      <c r="N1217" s="232"/>
      <c r="O1217" s="232"/>
      <c r="P1217" s="232"/>
      <c r="Q1217" s="232"/>
      <c r="R1217" s="232"/>
      <c r="S1217" s="232"/>
      <c r="T1217" s="233"/>
      <c r="AT1217" s="234" t="s">
        <v>160</v>
      </c>
      <c r="AU1217" s="234" t="s">
        <v>87</v>
      </c>
      <c r="AV1217" s="12" t="s">
        <v>87</v>
      </c>
      <c r="AW1217" s="12" t="s">
        <v>35</v>
      </c>
      <c r="AX1217" s="12" t="s">
        <v>78</v>
      </c>
      <c r="AY1217" s="234" t="s">
        <v>151</v>
      </c>
    </row>
    <row r="1218" spans="2:51" s="12" customFormat="1" ht="12">
      <c r="B1218" s="224"/>
      <c r="C1218" s="225"/>
      <c r="D1218" s="215" t="s">
        <v>160</v>
      </c>
      <c r="E1218" s="226" t="s">
        <v>20</v>
      </c>
      <c r="F1218" s="227" t="s">
        <v>2003</v>
      </c>
      <c r="G1218" s="225"/>
      <c r="H1218" s="228">
        <v>14.24</v>
      </c>
      <c r="I1218" s="229"/>
      <c r="J1218" s="225"/>
      <c r="K1218" s="225"/>
      <c r="L1218" s="230"/>
      <c r="M1218" s="231"/>
      <c r="N1218" s="232"/>
      <c r="O1218" s="232"/>
      <c r="P1218" s="232"/>
      <c r="Q1218" s="232"/>
      <c r="R1218" s="232"/>
      <c r="S1218" s="232"/>
      <c r="T1218" s="233"/>
      <c r="AT1218" s="234" t="s">
        <v>160</v>
      </c>
      <c r="AU1218" s="234" t="s">
        <v>87</v>
      </c>
      <c r="AV1218" s="12" t="s">
        <v>87</v>
      </c>
      <c r="AW1218" s="12" t="s">
        <v>35</v>
      </c>
      <c r="AX1218" s="12" t="s">
        <v>78</v>
      </c>
      <c r="AY1218" s="234" t="s">
        <v>151</v>
      </c>
    </row>
    <row r="1219" spans="2:51" s="13" customFormat="1" ht="12">
      <c r="B1219" s="235"/>
      <c r="C1219" s="236"/>
      <c r="D1219" s="215" t="s">
        <v>160</v>
      </c>
      <c r="E1219" s="237" t="s">
        <v>20</v>
      </c>
      <c r="F1219" s="238" t="s">
        <v>384</v>
      </c>
      <c r="G1219" s="236"/>
      <c r="H1219" s="239">
        <v>104.82</v>
      </c>
      <c r="I1219" s="240"/>
      <c r="J1219" s="236"/>
      <c r="K1219" s="236"/>
      <c r="L1219" s="241"/>
      <c r="M1219" s="242"/>
      <c r="N1219" s="243"/>
      <c r="O1219" s="243"/>
      <c r="P1219" s="243"/>
      <c r="Q1219" s="243"/>
      <c r="R1219" s="243"/>
      <c r="S1219" s="243"/>
      <c r="T1219" s="244"/>
      <c r="AT1219" s="245" t="s">
        <v>160</v>
      </c>
      <c r="AU1219" s="245" t="s">
        <v>87</v>
      </c>
      <c r="AV1219" s="13" t="s">
        <v>181</v>
      </c>
      <c r="AW1219" s="13" t="s">
        <v>35</v>
      </c>
      <c r="AX1219" s="13" t="s">
        <v>22</v>
      </c>
      <c r="AY1219" s="245" t="s">
        <v>151</v>
      </c>
    </row>
    <row r="1220" spans="2:65" s="1" customFormat="1" ht="16.5" customHeight="1">
      <c r="B1220" s="38"/>
      <c r="C1220" s="201" t="s">
        <v>2004</v>
      </c>
      <c r="D1220" s="201" t="s">
        <v>153</v>
      </c>
      <c r="E1220" s="202" t="s">
        <v>2005</v>
      </c>
      <c r="F1220" s="203" t="s">
        <v>2006</v>
      </c>
      <c r="G1220" s="204" t="s">
        <v>156</v>
      </c>
      <c r="H1220" s="205">
        <v>67.8</v>
      </c>
      <c r="I1220" s="206"/>
      <c r="J1220" s="207">
        <f>ROUND(I1220*H1220,2)</f>
        <v>0</v>
      </c>
      <c r="K1220" s="203" t="s">
        <v>157</v>
      </c>
      <c r="L1220" s="43"/>
      <c r="M1220" s="208" t="s">
        <v>20</v>
      </c>
      <c r="N1220" s="209" t="s">
        <v>49</v>
      </c>
      <c r="O1220" s="79"/>
      <c r="P1220" s="210">
        <f>O1220*H1220</f>
        <v>0</v>
      </c>
      <c r="Q1220" s="210">
        <v>0.00455</v>
      </c>
      <c r="R1220" s="210">
        <f>Q1220*H1220</f>
        <v>0.30849</v>
      </c>
      <c r="S1220" s="210">
        <v>0</v>
      </c>
      <c r="T1220" s="211">
        <f>S1220*H1220</f>
        <v>0</v>
      </c>
      <c r="AR1220" s="17" t="s">
        <v>260</v>
      </c>
      <c r="AT1220" s="17" t="s">
        <v>153</v>
      </c>
      <c r="AU1220" s="17" t="s">
        <v>87</v>
      </c>
      <c r="AY1220" s="17" t="s">
        <v>151</v>
      </c>
      <c r="BE1220" s="212">
        <f>IF(N1220="základní",J1220,0)</f>
        <v>0</v>
      </c>
      <c r="BF1220" s="212">
        <f>IF(N1220="snížená",J1220,0)</f>
        <v>0</v>
      </c>
      <c r="BG1220" s="212">
        <f>IF(N1220="zákl. přenesená",J1220,0)</f>
        <v>0</v>
      </c>
      <c r="BH1220" s="212">
        <f>IF(N1220="sníž. přenesená",J1220,0)</f>
        <v>0</v>
      </c>
      <c r="BI1220" s="212">
        <f>IF(N1220="nulová",J1220,0)</f>
        <v>0</v>
      </c>
      <c r="BJ1220" s="17" t="s">
        <v>22</v>
      </c>
      <c r="BK1220" s="212">
        <f>ROUND(I1220*H1220,2)</f>
        <v>0</v>
      </c>
      <c r="BL1220" s="17" t="s">
        <v>260</v>
      </c>
      <c r="BM1220" s="17" t="s">
        <v>2007</v>
      </c>
    </row>
    <row r="1221" spans="2:65" s="1" customFormat="1" ht="16.5" customHeight="1">
      <c r="B1221" s="38"/>
      <c r="C1221" s="201" t="s">
        <v>2008</v>
      </c>
      <c r="D1221" s="201" t="s">
        <v>153</v>
      </c>
      <c r="E1221" s="202" t="s">
        <v>2009</v>
      </c>
      <c r="F1221" s="203" t="s">
        <v>2010</v>
      </c>
      <c r="G1221" s="204" t="s">
        <v>156</v>
      </c>
      <c r="H1221" s="205">
        <v>19.47</v>
      </c>
      <c r="I1221" s="206"/>
      <c r="J1221" s="207">
        <f>ROUND(I1221*H1221,2)</f>
        <v>0</v>
      </c>
      <c r="K1221" s="203" t="s">
        <v>157</v>
      </c>
      <c r="L1221" s="43"/>
      <c r="M1221" s="208" t="s">
        <v>20</v>
      </c>
      <c r="N1221" s="209" t="s">
        <v>49</v>
      </c>
      <c r="O1221" s="79"/>
      <c r="P1221" s="210">
        <f>O1221*H1221</f>
        <v>0</v>
      </c>
      <c r="Q1221" s="210">
        <v>0.00463</v>
      </c>
      <c r="R1221" s="210">
        <f>Q1221*H1221</f>
        <v>0.09014609999999999</v>
      </c>
      <c r="S1221" s="210">
        <v>0</v>
      </c>
      <c r="T1221" s="211">
        <f>S1221*H1221</f>
        <v>0</v>
      </c>
      <c r="AR1221" s="17" t="s">
        <v>260</v>
      </c>
      <c r="AT1221" s="17" t="s">
        <v>153</v>
      </c>
      <c r="AU1221" s="17" t="s">
        <v>87</v>
      </c>
      <c r="AY1221" s="17" t="s">
        <v>151</v>
      </c>
      <c r="BE1221" s="212">
        <f>IF(N1221="základní",J1221,0)</f>
        <v>0</v>
      </c>
      <c r="BF1221" s="212">
        <f>IF(N1221="snížená",J1221,0)</f>
        <v>0</v>
      </c>
      <c r="BG1221" s="212">
        <f>IF(N1221="zákl. přenesená",J1221,0)</f>
        <v>0</v>
      </c>
      <c r="BH1221" s="212">
        <f>IF(N1221="sníž. přenesená",J1221,0)</f>
        <v>0</v>
      </c>
      <c r="BI1221" s="212">
        <f>IF(N1221="nulová",J1221,0)</f>
        <v>0</v>
      </c>
      <c r="BJ1221" s="17" t="s">
        <v>22</v>
      </c>
      <c r="BK1221" s="212">
        <f>ROUND(I1221*H1221,2)</f>
        <v>0</v>
      </c>
      <c r="BL1221" s="17" t="s">
        <v>260</v>
      </c>
      <c r="BM1221" s="17" t="s">
        <v>2011</v>
      </c>
    </row>
    <row r="1222" spans="2:51" s="11" customFormat="1" ht="12">
      <c r="B1222" s="213"/>
      <c r="C1222" s="214"/>
      <c r="D1222" s="215" t="s">
        <v>160</v>
      </c>
      <c r="E1222" s="216" t="s">
        <v>20</v>
      </c>
      <c r="F1222" s="217" t="s">
        <v>326</v>
      </c>
      <c r="G1222" s="214"/>
      <c r="H1222" s="216" t="s">
        <v>20</v>
      </c>
      <c r="I1222" s="218"/>
      <c r="J1222" s="214"/>
      <c r="K1222" s="214"/>
      <c r="L1222" s="219"/>
      <c r="M1222" s="220"/>
      <c r="N1222" s="221"/>
      <c r="O1222" s="221"/>
      <c r="P1222" s="221"/>
      <c r="Q1222" s="221"/>
      <c r="R1222" s="221"/>
      <c r="S1222" s="221"/>
      <c r="T1222" s="222"/>
      <c r="AT1222" s="223" t="s">
        <v>160</v>
      </c>
      <c r="AU1222" s="223" t="s">
        <v>87</v>
      </c>
      <c r="AV1222" s="11" t="s">
        <v>22</v>
      </c>
      <c r="AW1222" s="11" t="s">
        <v>35</v>
      </c>
      <c r="AX1222" s="11" t="s">
        <v>78</v>
      </c>
      <c r="AY1222" s="223" t="s">
        <v>151</v>
      </c>
    </row>
    <row r="1223" spans="2:51" s="12" customFormat="1" ht="12">
      <c r="B1223" s="224"/>
      <c r="C1223" s="225"/>
      <c r="D1223" s="215" t="s">
        <v>160</v>
      </c>
      <c r="E1223" s="226" t="s">
        <v>20</v>
      </c>
      <c r="F1223" s="227" t="s">
        <v>1964</v>
      </c>
      <c r="G1223" s="225"/>
      <c r="H1223" s="228">
        <v>4.02705</v>
      </c>
      <c r="I1223" s="229"/>
      <c r="J1223" s="225"/>
      <c r="K1223" s="225"/>
      <c r="L1223" s="230"/>
      <c r="M1223" s="231"/>
      <c r="N1223" s="232"/>
      <c r="O1223" s="232"/>
      <c r="P1223" s="232"/>
      <c r="Q1223" s="232"/>
      <c r="R1223" s="232"/>
      <c r="S1223" s="232"/>
      <c r="T1223" s="233"/>
      <c r="AT1223" s="234" t="s">
        <v>160</v>
      </c>
      <c r="AU1223" s="234" t="s">
        <v>87</v>
      </c>
      <c r="AV1223" s="12" t="s">
        <v>87</v>
      </c>
      <c r="AW1223" s="12" t="s">
        <v>35</v>
      </c>
      <c r="AX1223" s="12" t="s">
        <v>78</v>
      </c>
      <c r="AY1223" s="234" t="s">
        <v>151</v>
      </c>
    </row>
    <row r="1224" spans="2:51" s="12" customFormat="1" ht="12">
      <c r="B1224" s="224"/>
      <c r="C1224" s="225"/>
      <c r="D1224" s="215" t="s">
        <v>160</v>
      </c>
      <c r="E1224" s="226" t="s">
        <v>20</v>
      </c>
      <c r="F1224" s="227" t="s">
        <v>1977</v>
      </c>
      <c r="G1224" s="225"/>
      <c r="H1224" s="228">
        <v>2.057</v>
      </c>
      <c r="I1224" s="229"/>
      <c r="J1224" s="225"/>
      <c r="K1224" s="225"/>
      <c r="L1224" s="230"/>
      <c r="M1224" s="231"/>
      <c r="N1224" s="232"/>
      <c r="O1224" s="232"/>
      <c r="P1224" s="232"/>
      <c r="Q1224" s="232"/>
      <c r="R1224" s="232"/>
      <c r="S1224" s="232"/>
      <c r="T1224" s="233"/>
      <c r="AT1224" s="234" t="s">
        <v>160</v>
      </c>
      <c r="AU1224" s="234" t="s">
        <v>87</v>
      </c>
      <c r="AV1224" s="12" t="s">
        <v>87</v>
      </c>
      <c r="AW1224" s="12" t="s">
        <v>35</v>
      </c>
      <c r="AX1224" s="12" t="s">
        <v>78</v>
      </c>
      <c r="AY1224" s="234" t="s">
        <v>151</v>
      </c>
    </row>
    <row r="1225" spans="2:51" s="12" customFormat="1" ht="12">
      <c r="B1225" s="224"/>
      <c r="C1225" s="225"/>
      <c r="D1225" s="215" t="s">
        <v>160</v>
      </c>
      <c r="E1225" s="226" t="s">
        <v>20</v>
      </c>
      <c r="F1225" s="227" t="s">
        <v>1978</v>
      </c>
      <c r="G1225" s="225"/>
      <c r="H1225" s="228">
        <v>6.59</v>
      </c>
      <c r="I1225" s="229"/>
      <c r="J1225" s="225"/>
      <c r="K1225" s="225"/>
      <c r="L1225" s="230"/>
      <c r="M1225" s="231"/>
      <c r="N1225" s="232"/>
      <c r="O1225" s="232"/>
      <c r="P1225" s="232"/>
      <c r="Q1225" s="232"/>
      <c r="R1225" s="232"/>
      <c r="S1225" s="232"/>
      <c r="T1225" s="233"/>
      <c r="AT1225" s="234" t="s">
        <v>160</v>
      </c>
      <c r="AU1225" s="234" t="s">
        <v>87</v>
      </c>
      <c r="AV1225" s="12" t="s">
        <v>87</v>
      </c>
      <c r="AW1225" s="12" t="s">
        <v>35</v>
      </c>
      <c r="AX1225" s="12" t="s">
        <v>78</v>
      </c>
      <c r="AY1225" s="234" t="s">
        <v>151</v>
      </c>
    </row>
    <row r="1226" spans="2:51" s="12" customFormat="1" ht="12">
      <c r="B1226" s="224"/>
      <c r="C1226" s="225"/>
      <c r="D1226" s="215" t="s">
        <v>160</v>
      </c>
      <c r="E1226" s="226" t="s">
        <v>20</v>
      </c>
      <c r="F1226" s="227" t="s">
        <v>1979</v>
      </c>
      <c r="G1226" s="225"/>
      <c r="H1226" s="228">
        <v>6.796</v>
      </c>
      <c r="I1226" s="229"/>
      <c r="J1226" s="225"/>
      <c r="K1226" s="225"/>
      <c r="L1226" s="230"/>
      <c r="M1226" s="231"/>
      <c r="N1226" s="232"/>
      <c r="O1226" s="232"/>
      <c r="P1226" s="232"/>
      <c r="Q1226" s="232"/>
      <c r="R1226" s="232"/>
      <c r="S1226" s="232"/>
      <c r="T1226" s="233"/>
      <c r="AT1226" s="234" t="s">
        <v>160</v>
      </c>
      <c r="AU1226" s="234" t="s">
        <v>87</v>
      </c>
      <c r="AV1226" s="12" t="s">
        <v>87</v>
      </c>
      <c r="AW1226" s="12" t="s">
        <v>35</v>
      </c>
      <c r="AX1226" s="12" t="s">
        <v>78</v>
      </c>
      <c r="AY1226" s="234" t="s">
        <v>151</v>
      </c>
    </row>
    <row r="1227" spans="2:51" s="14" customFormat="1" ht="12">
      <c r="B1227" s="246"/>
      <c r="C1227" s="247"/>
      <c r="D1227" s="215" t="s">
        <v>160</v>
      </c>
      <c r="E1227" s="248" t="s">
        <v>20</v>
      </c>
      <c r="F1227" s="249" t="s">
        <v>204</v>
      </c>
      <c r="G1227" s="247"/>
      <c r="H1227" s="250">
        <v>19.47005</v>
      </c>
      <c r="I1227" s="251"/>
      <c r="J1227" s="247"/>
      <c r="K1227" s="247"/>
      <c r="L1227" s="252"/>
      <c r="M1227" s="253"/>
      <c r="N1227" s="254"/>
      <c r="O1227" s="254"/>
      <c r="P1227" s="254"/>
      <c r="Q1227" s="254"/>
      <c r="R1227" s="254"/>
      <c r="S1227" s="254"/>
      <c r="T1227" s="255"/>
      <c r="AT1227" s="256" t="s">
        <v>160</v>
      </c>
      <c r="AU1227" s="256" t="s">
        <v>87</v>
      </c>
      <c r="AV1227" s="14" t="s">
        <v>158</v>
      </c>
      <c r="AW1227" s="14" t="s">
        <v>35</v>
      </c>
      <c r="AX1227" s="14" t="s">
        <v>22</v>
      </c>
      <c r="AY1227" s="256" t="s">
        <v>151</v>
      </c>
    </row>
    <row r="1228" spans="2:65" s="1" customFormat="1" ht="16.5" customHeight="1">
      <c r="B1228" s="38"/>
      <c r="C1228" s="201" t="s">
        <v>2012</v>
      </c>
      <c r="D1228" s="201" t="s">
        <v>153</v>
      </c>
      <c r="E1228" s="202" t="s">
        <v>2013</v>
      </c>
      <c r="F1228" s="203" t="s">
        <v>2014</v>
      </c>
      <c r="G1228" s="204" t="s">
        <v>345</v>
      </c>
      <c r="H1228" s="205">
        <v>41.29</v>
      </c>
      <c r="I1228" s="206"/>
      <c r="J1228" s="207">
        <f>ROUND(I1228*H1228,2)</f>
        <v>0</v>
      </c>
      <c r="K1228" s="203" t="s">
        <v>157</v>
      </c>
      <c r="L1228" s="43"/>
      <c r="M1228" s="208" t="s">
        <v>20</v>
      </c>
      <c r="N1228" s="209" t="s">
        <v>49</v>
      </c>
      <c r="O1228" s="79"/>
      <c r="P1228" s="210">
        <f>O1228*H1228</f>
        <v>0</v>
      </c>
      <c r="Q1228" s="210">
        <v>0.00022</v>
      </c>
      <c r="R1228" s="210">
        <f>Q1228*H1228</f>
        <v>0.0090838</v>
      </c>
      <c r="S1228" s="210">
        <v>0</v>
      </c>
      <c r="T1228" s="211">
        <f>S1228*H1228</f>
        <v>0</v>
      </c>
      <c r="AR1228" s="17" t="s">
        <v>260</v>
      </c>
      <c r="AT1228" s="17" t="s">
        <v>153</v>
      </c>
      <c r="AU1228" s="17" t="s">
        <v>87</v>
      </c>
      <c r="AY1228" s="17" t="s">
        <v>151</v>
      </c>
      <c r="BE1228" s="212">
        <f>IF(N1228="základní",J1228,0)</f>
        <v>0</v>
      </c>
      <c r="BF1228" s="212">
        <f>IF(N1228="snížená",J1228,0)</f>
        <v>0</v>
      </c>
      <c r="BG1228" s="212">
        <f>IF(N1228="zákl. přenesená",J1228,0)</f>
        <v>0</v>
      </c>
      <c r="BH1228" s="212">
        <f>IF(N1228="sníž. přenesená",J1228,0)</f>
        <v>0</v>
      </c>
      <c r="BI1228" s="212">
        <f>IF(N1228="nulová",J1228,0)</f>
        <v>0</v>
      </c>
      <c r="BJ1228" s="17" t="s">
        <v>22</v>
      </c>
      <c r="BK1228" s="212">
        <f>ROUND(I1228*H1228,2)</f>
        <v>0</v>
      </c>
      <c r="BL1228" s="17" t="s">
        <v>260</v>
      </c>
      <c r="BM1228" s="17" t="s">
        <v>2015</v>
      </c>
    </row>
    <row r="1229" spans="2:51" s="11" customFormat="1" ht="12">
      <c r="B1229" s="213"/>
      <c r="C1229" s="214"/>
      <c r="D1229" s="215" t="s">
        <v>160</v>
      </c>
      <c r="E1229" s="216" t="s">
        <v>20</v>
      </c>
      <c r="F1229" s="217" t="s">
        <v>326</v>
      </c>
      <c r="G1229" s="214"/>
      <c r="H1229" s="216" t="s">
        <v>20</v>
      </c>
      <c r="I1229" s="218"/>
      <c r="J1229" s="214"/>
      <c r="K1229" s="214"/>
      <c r="L1229" s="219"/>
      <c r="M1229" s="220"/>
      <c r="N1229" s="221"/>
      <c r="O1229" s="221"/>
      <c r="P1229" s="221"/>
      <c r="Q1229" s="221"/>
      <c r="R1229" s="221"/>
      <c r="S1229" s="221"/>
      <c r="T1229" s="222"/>
      <c r="AT1229" s="223" t="s">
        <v>160</v>
      </c>
      <c r="AU1229" s="223" t="s">
        <v>87</v>
      </c>
      <c r="AV1229" s="11" t="s">
        <v>22</v>
      </c>
      <c r="AW1229" s="11" t="s">
        <v>35</v>
      </c>
      <c r="AX1229" s="11" t="s">
        <v>78</v>
      </c>
      <c r="AY1229" s="223" t="s">
        <v>151</v>
      </c>
    </row>
    <row r="1230" spans="2:51" s="11" customFormat="1" ht="12">
      <c r="B1230" s="213"/>
      <c r="C1230" s="214"/>
      <c r="D1230" s="215" t="s">
        <v>160</v>
      </c>
      <c r="E1230" s="216" t="s">
        <v>20</v>
      </c>
      <c r="F1230" s="217" t="s">
        <v>327</v>
      </c>
      <c r="G1230" s="214"/>
      <c r="H1230" s="216" t="s">
        <v>20</v>
      </c>
      <c r="I1230" s="218"/>
      <c r="J1230" s="214"/>
      <c r="K1230" s="214"/>
      <c r="L1230" s="219"/>
      <c r="M1230" s="220"/>
      <c r="N1230" s="221"/>
      <c r="O1230" s="221"/>
      <c r="P1230" s="221"/>
      <c r="Q1230" s="221"/>
      <c r="R1230" s="221"/>
      <c r="S1230" s="221"/>
      <c r="T1230" s="222"/>
      <c r="AT1230" s="223" t="s">
        <v>160</v>
      </c>
      <c r="AU1230" s="223" t="s">
        <v>87</v>
      </c>
      <c r="AV1230" s="11" t="s">
        <v>22</v>
      </c>
      <c r="AW1230" s="11" t="s">
        <v>35</v>
      </c>
      <c r="AX1230" s="11" t="s">
        <v>78</v>
      </c>
      <c r="AY1230" s="223" t="s">
        <v>151</v>
      </c>
    </row>
    <row r="1231" spans="2:51" s="12" customFormat="1" ht="12">
      <c r="B1231" s="224"/>
      <c r="C1231" s="225"/>
      <c r="D1231" s="215" t="s">
        <v>160</v>
      </c>
      <c r="E1231" s="226" t="s">
        <v>20</v>
      </c>
      <c r="F1231" s="227" t="s">
        <v>2000</v>
      </c>
      <c r="G1231" s="225"/>
      <c r="H1231" s="228">
        <v>5.02</v>
      </c>
      <c r="I1231" s="229"/>
      <c r="J1231" s="225"/>
      <c r="K1231" s="225"/>
      <c r="L1231" s="230"/>
      <c r="M1231" s="231"/>
      <c r="N1231" s="232"/>
      <c r="O1231" s="232"/>
      <c r="P1231" s="232"/>
      <c r="Q1231" s="232"/>
      <c r="R1231" s="232"/>
      <c r="S1231" s="232"/>
      <c r="T1231" s="233"/>
      <c r="AT1231" s="234" t="s">
        <v>160</v>
      </c>
      <c r="AU1231" s="234" t="s">
        <v>87</v>
      </c>
      <c r="AV1231" s="12" t="s">
        <v>87</v>
      </c>
      <c r="AW1231" s="12" t="s">
        <v>35</v>
      </c>
      <c r="AX1231" s="12" t="s">
        <v>78</v>
      </c>
      <c r="AY1231" s="234" t="s">
        <v>151</v>
      </c>
    </row>
    <row r="1232" spans="2:51" s="12" customFormat="1" ht="12">
      <c r="B1232" s="224"/>
      <c r="C1232" s="225"/>
      <c r="D1232" s="215" t="s">
        <v>160</v>
      </c>
      <c r="E1232" s="226" t="s">
        <v>20</v>
      </c>
      <c r="F1232" s="227" t="s">
        <v>2001</v>
      </c>
      <c r="G1232" s="225"/>
      <c r="H1232" s="228">
        <v>7.47</v>
      </c>
      <c r="I1232" s="229"/>
      <c r="J1232" s="225"/>
      <c r="K1232" s="225"/>
      <c r="L1232" s="230"/>
      <c r="M1232" s="231"/>
      <c r="N1232" s="232"/>
      <c r="O1232" s="232"/>
      <c r="P1232" s="232"/>
      <c r="Q1232" s="232"/>
      <c r="R1232" s="232"/>
      <c r="S1232" s="232"/>
      <c r="T1232" s="233"/>
      <c r="AT1232" s="234" t="s">
        <v>160</v>
      </c>
      <c r="AU1232" s="234" t="s">
        <v>87</v>
      </c>
      <c r="AV1232" s="12" t="s">
        <v>87</v>
      </c>
      <c r="AW1232" s="12" t="s">
        <v>35</v>
      </c>
      <c r="AX1232" s="12" t="s">
        <v>78</v>
      </c>
      <c r="AY1232" s="234" t="s">
        <v>151</v>
      </c>
    </row>
    <row r="1233" spans="2:51" s="12" customFormat="1" ht="12">
      <c r="B1233" s="224"/>
      <c r="C1233" s="225"/>
      <c r="D1233" s="215" t="s">
        <v>160</v>
      </c>
      <c r="E1233" s="226" t="s">
        <v>20</v>
      </c>
      <c r="F1233" s="227" t="s">
        <v>2002</v>
      </c>
      <c r="G1233" s="225"/>
      <c r="H1233" s="228">
        <v>14.56</v>
      </c>
      <c r="I1233" s="229"/>
      <c r="J1233" s="225"/>
      <c r="K1233" s="225"/>
      <c r="L1233" s="230"/>
      <c r="M1233" s="231"/>
      <c r="N1233" s="232"/>
      <c r="O1233" s="232"/>
      <c r="P1233" s="232"/>
      <c r="Q1233" s="232"/>
      <c r="R1233" s="232"/>
      <c r="S1233" s="232"/>
      <c r="T1233" s="233"/>
      <c r="AT1233" s="234" t="s">
        <v>160</v>
      </c>
      <c r="AU1233" s="234" t="s">
        <v>87</v>
      </c>
      <c r="AV1233" s="12" t="s">
        <v>87</v>
      </c>
      <c r="AW1233" s="12" t="s">
        <v>35</v>
      </c>
      <c r="AX1233" s="12" t="s">
        <v>78</v>
      </c>
      <c r="AY1233" s="234" t="s">
        <v>151</v>
      </c>
    </row>
    <row r="1234" spans="2:51" s="12" customFormat="1" ht="12">
      <c r="B1234" s="224"/>
      <c r="C1234" s="225"/>
      <c r="D1234" s="215" t="s">
        <v>160</v>
      </c>
      <c r="E1234" s="226" t="s">
        <v>20</v>
      </c>
      <c r="F1234" s="227" t="s">
        <v>2003</v>
      </c>
      <c r="G1234" s="225"/>
      <c r="H1234" s="228">
        <v>14.24</v>
      </c>
      <c r="I1234" s="229"/>
      <c r="J1234" s="225"/>
      <c r="K1234" s="225"/>
      <c r="L1234" s="230"/>
      <c r="M1234" s="231"/>
      <c r="N1234" s="232"/>
      <c r="O1234" s="232"/>
      <c r="P1234" s="232"/>
      <c r="Q1234" s="232"/>
      <c r="R1234" s="232"/>
      <c r="S1234" s="232"/>
      <c r="T1234" s="233"/>
      <c r="AT1234" s="234" t="s">
        <v>160</v>
      </c>
      <c r="AU1234" s="234" t="s">
        <v>87</v>
      </c>
      <c r="AV1234" s="12" t="s">
        <v>87</v>
      </c>
      <c r="AW1234" s="12" t="s">
        <v>35</v>
      </c>
      <c r="AX1234" s="12" t="s">
        <v>78</v>
      </c>
      <c r="AY1234" s="234" t="s">
        <v>151</v>
      </c>
    </row>
    <row r="1235" spans="2:51" s="13" customFormat="1" ht="12">
      <c r="B1235" s="235"/>
      <c r="C1235" s="236"/>
      <c r="D1235" s="215" t="s">
        <v>160</v>
      </c>
      <c r="E1235" s="237" t="s">
        <v>20</v>
      </c>
      <c r="F1235" s="238" t="s">
        <v>384</v>
      </c>
      <c r="G1235" s="236"/>
      <c r="H1235" s="239">
        <v>41.29</v>
      </c>
      <c r="I1235" s="240"/>
      <c r="J1235" s="236"/>
      <c r="K1235" s="236"/>
      <c r="L1235" s="241"/>
      <c r="M1235" s="242"/>
      <c r="N1235" s="243"/>
      <c r="O1235" s="243"/>
      <c r="P1235" s="243"/>
      <c r="Q1235" s="243"/>
      <c r="R1235" s="243"/>
      <c r="S1235" s="243"/>
      <c r="T1235" s="244"/>
      <c r="AT1235" s="245" t="s">
        <v>160</v>
      </c>
      <c r="AU1235" s="245" t="s">
        <v>87</v>
      </c>
      <c r="AV1235" s="13" t="s">
        <v>181</v>
      </c>
      <c r="AW1235" s="13" t="s">
        <v>35</v>
      </c>
      <c r="AX1235" s="13" t="s">
        <v>22</v>
      </c>
      <c r="AY1235" s="245" t="s">
        <v>151</v>
      </c>
    </row>
    <row r="1236" spans="2:65" s="1" customFormat="1" ht="22.5" customHeight="1">
      <c r="B1236" s="38"/>
      <c r="C1236" s="201" t="s">
        <v>2016</v>
      </c>
      <c r="D1236" s="201" t="s">
        <v>153</v>
      </c>
      <c r="E1236" s="202" t="s">
        <v>2017</v>
      </c>
      <c r="F1236" s="203" t="s">
        <v>2018</v>
      </c>
      <c r="G1236" s="204" t="s">
        <v>910</v>
      </c>
      <c r="H1236" s="267"/>
      <c r="I1236" s="206"/>
      <c r="J1236" s="207">
        <f>ROUND(I1236*H1236,2)</f>
        <v>0</v>
      </c>
      <c r="K1236" s="203" t="s">
        <v>157</v>
      </c>
      <c r="L1236" s="43"/>
      <c r="M1236" s="208" t="s">
        <v>20</v>
      </c>
      <c r="N1236" s="209" t="s">
        <v>49</v>
      </c>
      <c r="O1236" s="79"/>
      <c r="P1236" s="210">
        <f>O1236*H1236</f>
        <v>0</v>
      </c>
      <c r="Q1236" s="210">
        <v>0</v>
      </c>
      <c r="R1236" s="210">
        <f>Q1236*H1236</f>
        <v>0</v>
      </c>
      <c r="S1236" s="210">
        <v>0</v>
      </c>
      <c r="T1236" s="211">
        <f>S1236*H1236</f>
        <v>0</v>
      </c>
      <c r="AR1236" s="17" t="s">
        <v>260</v>
      </c>
      <c r="AT1236" s="17" t="s">
        <v>153</v>
      </c>
      <c r="AU1236" s="17" t="s">
        <v>87</v>
      </c>
      <c r="AY1236" s="17" t="s">
        <v>151</v>
      </c>
      <c r="BE1236" s="212">
        <f>IF(N1236="základní",J1236,0)</f>
        <v>0</v>
      </c>
      <c r="BF1236" s="212">
        <f>IF(N1236="snížená",J1236,0)</f>
        <v>0</v>
      </c>
      <c r="BG1236" s="212">
        <f>IF(N1236="zákl. přenesená",J1236,0)</f>
        <v>0</v>
      </c>
      <c r="BH1236" s="212">
        <f>IF(N1236="sníž. přenesená",J1236,0)</f>
        <v>0</v>
      </c>
      <c r="BI1236" s="212">
        <f>IF(N1236="nulová",J1236,0)</f>
        <v>0</v>
      </c>
      <c r="BJ1236" s="17" t="s">
        <v>22</v>
      </c>
      <c r="BK1236" s="212">
        <f>ROUND(I1236*H1236,2)</f>
        <v>0</v>
      </c>
      <c r="BL1236" s="17" t="s">
        <v>260</v>
      </c>
      <c r="BM1236" s="17" t="s">
        <v>2019</v>
      </c>
    </row>
    <row r="1237" spans="2:63" s="10" customFormat="1" ht="22.8" customHeight="1">
      <c r="B1237" s="185"/>
      <c r="C1237" s="186"/>
      <c r="D1237" s="187" t="s">
        <v>77</v>
      </c>
      <c r="E1237" s="199" t="s">
        <v>2020</v>
      </c>
      <c r="F1237" s="199" t="s">
        <v>2021</v>
      </c>
      <c r="G1237" s="186"/>
      <c r="H1237" s="186"/>
      <c r="I1237" s="189"/>
      <c r="J1237" s="200">
        <f>BK1237</f>
        <v>0</v>
      </c>
      <c r="K1237" s="186"/>
      <c r="L1237" s="191"/>
      <c r="M1237" s="192"/>
      <c r="N1237" s="193"/>
      <c r="O1237" s="193"/>
      <c r="P1237" s="194">
        <f>SUM(P1238:P1273)</f>
        <v>0</v>
      </c>
      <c r="Q1237" s="193"/>
      <c r="R1237" s="194">
        <f>SUM(R1238:R1273)</f>
        <v>1.30825487</v>
      </c>
      <c r="S1237" s="193"/>
      <c r="T1237" s="195">
        <f>SUM(T1238:T1273)</f>
        <v>0.14943</v>
      </c>
      <c r="AR1237" s="196" t="s">
        <v>87</v>
      </c>
      <c r="AT1237" s="197" t="s">
        <v>77</v>
      </c>
      <c r="AU1237" s="197" t="s">
        <v>22</v>
      </c>
      <c r="AY1237" s="196" t="s">
        <v>151</v>
      </c>
      <c r="BK1237" s="198">
        <f>SUM(BK1238:BK1273)</f>
        <v>0</v>
      </c>
    </row>
    <row r="1238" spans="2:65" s="1" customFormat="1" ht="16.5" customHeight="1">
      <c r="B1238" s="38"/>
      <c r="C1238" s="201" t="s">
        <v>2022</v>
      </c>
      <c r="D1238" s="201" t="s">
        <v>153</v>
      </c>
      <c r="E1238" s="202" t="s">
        <v>2023</v>
      </c>
      <c r="F1238" s="203" t="s">
        <v>2024</v>
      </c>
      <c r="G1238" s="204" t="s">
        <v>156</v>
      </c>
      <c r="H1238" s="205">
        <v>59.772</v>
      </c>
      <c r="I1238" s="206"/>
      <c r="J1238" s="207">
        <f>ROUND(I1238*H1238,2)</f>
        <v>0</v>
      </c>
      <c r="K1238" s="203" t="s">
        <v>157</v>
      </c>
      <c r="L1238" s="43"/>
      <c r="M1238" s="208" t="s">
        <v>20</v>
      </c>
      <c r="N1238" s="209" t="s">
        <v>49</v>
      </c>
      <c r="O1238" s="79"/>
      <c r="P1238" s="210">
        <f>O1238*H1238</f>
        <v>0</v>
      </c>
      <c r="Q1238" s="210">
        <v>0</v>
      </c>
      <c r="R1238" s="210">
        <f>Q1238*H1238</f>
        <v>0</v>
      </c>
      <c r="S1238" s="210">
        <v>0.0025</v>
      </c>
      <c r="T1238" s="211">
        <f>S1238*H1238</f>
        <v>0.14943</v>
      </c>
      <c r="AR1238" s="17" t="s">
        <v>260</v>
      </c>
      <c r="AT1238" s="17" t="s">
        <v>153</v>
      </c>
      <c r="AU1238" s="17" t="s">
        <v>87</v>
      </c>
      <c r="AY1238" s="17" t="s">
        <v>151</v>
      </c>
      <c r="BE1238" s="212">
        <f>IF(N1238="základní",J1238,0)</f>
        <v>0</v>
      </c>
      <c r="BF1238" s="212">
        <f>IF(N1238="snížená",J1238,0)</f>
        <v>0</v>
      </c>
      <c r="BG1238" s="212">
        <f>IF(N1238="zákl. přenesená",J1238,0)</f>
        <v>0</v>
      </c>
      <c r="BH1238" s="212">
        <f>IF(N1238="sníž. přenesená",J1238,0)</f>
        <v>0</v>
      </c>
      <c r="BI1238" s="212">
        <f>IF(N1238="nulová",J1238,0)</f>
        <v>0</v>
      </c>
      <c r="BJ1238" s="17" t="s">
        <v>22</v>
      </c>
      <c r="BK1238" s="212">
        <f>ROUND(I1238*H1238,2)</f>
        <v>0</v>
      </c>
      <c r="BL1238" s="17" t="s">
        <v>260</v>
      </c>
      <c r="BM1238" s="17" t="s">
        <v>2025</v>
      </c>
    </row>
    <row r="1239" spans="2:51" s="12" customFormat="1" ht="12">
      <c r="B1239" s="224"/>
      <c r="C1239" s="225"/>
      <c r="D1239" s="215" t="s">
        <v>160</v>
      </c>
      <c r="E1239" s="226" t="s">
        <v>20</v>
      </c>
      <c r="F1239" s="227" t="s">
        <v>169</v>
      </c>
      <c r="G1239" s="225"/>
      <c r="H1239" s="228">
        <v>59.772</v>
      </c>
      <c r="I1239" s="229"/>
      <c r="J1239" s="225"/>
      <c r="K1239" s="225"/>
      <c r="L1239" s="230"/>
      <c r="M1239" s="231"/>
      <c r="N1239" s="232"/>
      <c r="O1239" s="232"/>
      <c r="P1239" s="232"/>
      <c r="Q1239" s="232"/>
      <c r="R1239" s="232"/>
      <c r="S1239" s="232"/>
      <c r="T1239" s="233"/>
      <c r="AT1239" s="234" t="s">
        <v>160</v>
      </c>
      <c r="AU1239" s="234" t="s">
        <v>87</v>
      </c>
      <c r="AV1239" s="12" t="s">
        <v>87</v>
      </c>
      <c r="AW1239" s="12" t="s">
        <v>35</v>
      </c>
      <c r="AX1239" s="12" t="s">
        <v>22</v>
      </c>
      <c r="AY1239" s="234" t="s">
        <v>151</v>
      </c>
    </row>
    <row r="1240" spans="2:65" s="1" customFormat="1" ht="16.5" customHeight="1">
      <c r="B1240" s="38"/>
      <c r="C1240" s="201" t="s">
        <v>2026</v>
      </c>
      <c r="D1240" s="201" t="s">
        <v>153</v>
      </c>
      <c r="E1240" s="202" t="s">
        <v>2027</v>
      </c>
      <c r="F1240" s="203" t="s">
        <v>2028</v>
      </c>
      <c r="G1240" s="204" t="s">
        <v>156</v>
      </c>
      <c r="H1240" s="205">
        <v>178.549</v>
      </c>
      <c r="I1240" s="206"/>
      <c r="J1240" s="207">
        <f>ROUND(I1240*H1240,2)</f>
        <v>0</v>
      </c>
      <c r="K1240" s="203" t="s">
        <v>157</v>
      </c>
      <c r="L1240" s="43"/>
      <c r="M1240" s="208" t="s">
        <v>20</v>
      </c>
      <c r="N1240" s="209" t="s">
        <v>49</v>
      </c>
      <c r="O1240" s="79"/>
      <c r="P1240" s="210">
        <f>O1240*H1240</f>
        <v>0</v>
      </c>
      <c r="Q1240" s="210">
        <v>0</v>
      </c>
      <c r="R1240" s="210">
        <f>Q1240*H1240</f>
        <v>0</v>
      </c>
      <c r="S1240" s="210">
        <v>0</v>
      </c>
      <c r="T1240" s="211">
        <f>S1240*H1240</f>
        <v>0</v>
      </c>
      <c r="AR1240" s="17" t="s">
        <v>260</v>
      </c>
      <c r="AT1240" s="17" t="s">
        <v>153</v>
      </c>
      <c r="AU1240" s="17" t="s">
        <v>87</v>
      </c>
      <c r="AY1240" s="17" t="s">
        <v>151</v>
      </c>
      <c r="BE1240" s="212">
        <f>IF(N1240="základní",J1240,0)</f>
        <v>0</v>
      </c>
      <c r="BF1240" s="212">
        <f>IF(N1240="snížená",J1240,0)</f>
        <v>0</v>
      </c>
      <c r="BG1240" s="212">
        <f>IF(N1240="zákl. přenesená",J1240,0)</f>
        <v>0</v>
      </c>
      <c r="BH1240" s="212">
        <f>IF(N1240="sníž. přenesená",J1240,0)</f>
        <v>0</v>
      </c>
      <c r="BI1240" s="212">
        <f>IF(N1240="nulová",J1240,0)</f>
        <v>0</v>
      </c>
      <c r="BJ1240" s="17" t="s">
        <v>22</v>
      </c>
      <c r="BK1240" s="212">
        <f>ROUND(I1240*H1240,2)</f>
        <v>0</v>
      </c>
      <c r="BL1240" s="17" t="s">
        <v>260</v>
      </c>
      <c r="BM1240" s="17" t="s">
        <v>2029</v>
      </c>
    </row>
    <row r="1241" spans="2:51" s="11" customFormat="1" ht="12">
      <c r="B1241" s="213"/>
      <c r="C1241" s="214"/>
      <c r="D1241" s="215" t="s">
        <v>160</v>
      </c>
      <c r="E1241" s="216" t="s">
        <v>20</v>
      </c>
      <c r="F1241" s="217" t="s">
        <v>326</v>
      </c>
      <c r="G1241" s="214"/>
      <c r="H1241" s="216" t="s">
        <v>20</v>
      </c>
      <c r="I1241" s="218"/>
      <c r="J1241" s="214"/>
      <c r="K1241" s="214"/>
      <c r="L1241" s="219"/>
      <c r="M1241" s="220"/>
      <c r="N1241" s="221"/>
      <c r="O1241" s="221"/>
      <c r="P1241" s="221"/>
      <c r="Q1241" s="221"/>
      <c r="R1241" s="221"/>
      <c r="S1241" s="221"/>
      <c r="T1241" s="222"/>
      <c r="AT1241" s="223" t="s">
        <v>160</v>
      </c>
      <c r="AU1241" s="223" t="s">
        <v>87</v>
      </c>
      <c r="AV1241" s="11" t="s">
        <v>22</v>
      </c>
      <c r="AW1241" s="11" t="s">
        <v>35</v>
      </c>
      <c r="AX1241" s="11" t="s">
        <v>78</v>
      </c>
      <c r="AY1241" s="223" t="s">
        <v>151</v>
      </c>
    </row>
    <row r="1242" spans="2:51" s="11" customFormat="1" ht="12">
      <c r="B1242" s="213"/>
      <c r="C1242" s="214"/>
      <c r="D1242" s="215" t="s">
        <v>160</v>
      </c>
      <c r="E1242" s="216" t="s">
        <v>20</v>
      </c>
      <c r="F1242" s="217" t="s">
        <v>327</v>
      </c>
      <c r="G1242" s="214"/>
      <c r="H1242" s="216" t="s">
        <v>20</v>
      </c>
      <c r="I1242" s="218"/>
      <c r="J1242" s="214"/>
      <c r="K1242" s="214"/>
      <c r="L1242" s="219"/>
      <c r="M1242" s="220"/>
      <c r="N1242" s="221"/>
      <c r="O1242" s="221"/>
      <c r="P1242" s="221"/>
      <c r="Q1242" s="221"/>
      <c r="R1242" s="221"/>
      <c r="S1242" s="221"/>
      <c r="T1242" s="222"/>
      <c r="AT1242" s="223" t="s">
        <v>160</v>
      </c>
      <c r="AU1242" s="223" t="s">
        <v>87</v>
      </c>
      <c r="AV1242" s="11" t="s">
        <v>22</v>
      </c>
      <c r="AW1242" s="11" t="s">
        <v>35</v>
      </c>
      <c r="AX1242" s="11" t="s">
        <v>78</v>
      </c>
      <c r="AY1242" s="223" t="s">
        <v>151</v>
      </c>
    </row>
    <row r="1243" spans="2:51" s="12" customFormat="1" ht="12">
      <c r="B1243" s="224"/>
      <c r="C1243" s="225"/>
      <c r="D1243" s="215" t="s">
        <v>160</v>
      </c>
      <c r="E1243" s="226" t="s">
        <v>20</v>
      </c>
      <c r="F1243" s="227" t="s">
        <v>612</v>
      </c>
      <c r="G1243" s="225"/>
      <c r="H1243" s="228">
        <v>61.34</v>
      </c>
      <c r="I1243" s="229"/>
      <c r="J1243" s="225"/>
      <c r="K1243" s="225"/>
      <c r="L1243" s="230"/>
      <c r="M1243" s="231"/>
      <c r="N1243" s="232"/>
      <c r="O1243" s="232"/>
      <c r="P1243" s="232"/>
      <c r="Q1243" s="232"/>
      <c r="R1243" s="232"/>
      <c r="S1243" s="232"/>
      <c r="T1243" s="233"/>
      <c r="AT1243" s="234" t="s">
        <v>160</v>
      </c>
      <c r="AU1243" s="234" t="s">
        <v>87</v>
      </c>
      <c r="AV1243" s="12" t="s">
        <v>87</v>
      </c>
      <c r="AW1243" s="12" t="s">
        <v>35</v>
      </c>
      <c r="AX1243" s="12" t="s">
        <v>78</v>
      </c>
      <c r="AY1243" s="234" t="s">
        <v>151</v>
      </c>
    </row>
    <row r="1244" spans="2:51" s="12" customFormat="1" ht="12">
      <c r="B1244" s="224"/>
      <c r="C1244" s="225"/>
      <c r="D1244" s="215" t="s">
        <v>160</v>
      </c>
      <c r="E1244" s="226" t="s">
        <v>20</v>
      </c>
      <c r="F1244" s="227" t="s">
        <v>613</v>
      </c>
      <c r="G1244" s="225"/>
      <c r="H1244" s="228">
        <v>49.0566</v>
      </c>
      <c r="I1244" s="229"/>
      <c r="J1244" s="225"/>
      <c r="K1244" s="225"/>
      <c r="L1244" s="230"/>
      <c r="M1244" s="231"/>
      <c r="N1244" s="232"/>
      <c r="O1244" s="232"/>
      <c r="P1244" s="232"/>
      <c r="Q1244" s="232"/>
      <c r="R1244" s="232"/>
      <c r="S1244" s="232"/>
      <c r="T1244" s="233"/>
      <c r="AT1244" s="234" t="s">
        <v>160</v>
      </c>
      <c r="AU1244" s="234" t="s">
        <v>87</v>
      </c>
      <c r="AV1244" s="12" t="s">
        <v>87</v>
      </c>
      <c r="AW1244" s="12" t="s">
        <v>35</v>
      </c>
      <c r="AX1244" s="12" t="s">
        <v>78</v>
      </c>
      <c r="AY1244" s="234" t="s">
        <v>151</v>
      </c>
    </row>
    <row r="1245" spans="2:51" s="12" customFormat="1" ht="12">
      <c r="B1245" s="224"/>
      <c r="C1245" s="225"/>
      <c r="D1245" s="215" t="s">
        <v>160</v>
      </c>
      <c r="E1245" s="226" t="s">
        <v>20</v>
      </c>
      <c r="F1245" s="227" t="s">
        <v>614</v>
      </c>
      <c r="G1245" s="225"/>
      <c r="H1245" s="228">
        <v>54.808</v>
      </c>
      <c r="I1245" s="229"/>
      <c r="J1245" s="225"/>
      <c r="K1245" s="225"/>
      <c r="L1245" s="230"/>
      <c r="M1245" s="231"/>
      <c r="N1245" s="232"/>
      <c r="O1245" s="232"/>
      <c r="P1245" s="232"/>
      <c r="Q1245" s="232"/>
      <c r="R1245" s="232"/>
      <c r="S1245" s="232"/>
      <c r="T1245" s="233"/>
      <c r="AT1245" s="234" t="s">
        <v>160</v>
      </c>
      <c r="AU1245" s="234" t="s">
        <v>87</v>
      </c>
      <c r="AV1245" s="12" t="s">
        <v>87</v>
      </c>
      <c r="AW1245" s="12" t="s">
        <v>35</v>
      </c>
      <c r="AX1245" s="12" t="s">
        <v>78</v>
      </c>
      <c r="AY1245" s="234" t="s">
        <v>151</v>
      </c>
    </row>
    <row r="1246" spans="2:51" s="12" customFormat="1" ht="12">
      <c r="B1246" s="224"/>
      <c r="C1246" s="225"/>
      <c r="D1246" s="215" t="s">
        <v>160</v>
      </c>
      <c r="E1246" s="226" t="s">
        <v>20</v>
      </c>
      <c r="F1246" s="227" t="s">
        <v>615</v>
      </c>
      <c r="G1246" s="225"/>
      <c r="H1246" s="228">
        <v>13.344</v>
      </c>
      <c r="I1246" s="229"/>
      <c r="J1246" s="225"/>
      <c r="K1246" s="225"/>
      <c r="L1246" s="230"/>
      <c r="M1246" s="231"/>
      <c r="N1246" s="232"/>
      <c r="O1246" s="232"/>
      <c r="P1246" s="232"/>
      <c r="Q1246" s="232"/>
      <c r="R1246" s="232"/>
      <c r="S1246" s="232"/>
      <c r="T1246" s="233"/>
      <c r="AT1246" s="234" t="s">
        <v>160</v>
      </c>
      <c r="AU1246" s="234" t="s">
        <v>87</v>
      </c>
      <c r="AV1246" s="12" t="s">
        <v>87</v>
      </c>
      <c r="AW1246" s="12" t="s">
        <v>35</v>
      </c>
      <c r="AX1246" s="12" t="s">
        <v>78</v>
      </c>
      <c r="AY1246" s="234" t="s">
        <v>151</v>
      </c>
    </row>
    <row r="1247" spans="2:51" s="13" customFormat="1" ht="12">
      <c r="B1247" s="235"/>
      <c r="C1247" s="236"/>
      <c r="D1247" s="215" t="s">
        <v>160</v>
      </c>
      <c r="E1247" s="237" t="s">
        <v>20</v>
      </c>
      <c r="F1247" s="238" t="s">
        <v>384</v>
      </c>
      <c r="G1247" s="236"/>
      <c r="H1247" s="239">
        <v>178.5486</v>
      </c>
      <c r="I1247" s="240"/>
      <c r="J1247" s="236"/>
      <c r="K1247" s="236"/>
      <c r="L1247" s="241"/>
      <c r="M1247" s="242"/>
      <c r="N1247" s="243"/>
      <c r="O1247" s="243"/>
      <c r="P1247" s="243"/>
      <c r="Q1247" s="243"/>
      <c r="R1247" s="243"/>
      <c r="S1247" s="243"/>
      <c r="T1247" s="244"/>
      <c r="AT1247" s="245" t="s">
        <v>160</v>
      </c>
      <c r="AU1247" s="245" t="s">
        <v>87</v>
      </c>
      <c r="AV1247" s="13" t="s">
        <v>181</v>
      </c>
      <c r="AW1247" s="13" t="s">
        <v>35</v>
      </c>
      <c r="AX1247" s="13" t="s">
        <v>22</v>
      </c>
      <c r="AY1247" s="245" t="s">
        <v>151</v>
      </c>
    </row>
    <row r="1248" spans="2:65" s="1" customFormat="1" ht="16.5" customHeight="1">
      <c r="B1248" s="38"/>
      <c r="C1248" s="201" t="s">
        <v>2030</v>
      </c>
      <c r="D1248" s="201" t="s">
        <v>153</v>
      </c>
      <c r="E1248" s="202" t="s">
        <v>2031</v>
      </c>
      <c r="F1248" s="203" t="s">
        <v>2032</v>
      </c>
      <c r="G1248" s="204" t="s">
        <v>156</v>
      </c>
      <c r="H1248" s="205">
        <v>178.549</v>
      </c>
      <c r="I1248" s="206"/>
      <c r="J1248" s="207">
        <f>ROUND(I1248*H1248,2)</f>
        <v>0</v>
      </c>
      <c r="K1248" s="203" t="s">
        <v>157</v>
      </c>
      <c r="L1248" s="43"/>
      <c r="M1248" s="208" t="s">
        <v>20</v>
      </c>
      <c r="N1248" s="209" t="s">
        <v>49</v>
      </c>
      <c r="O1248" s="79"/>
      <c r="P1248" s="210">
        <f>O1248*H1248</f>
        <v>0</v>
      </c>
      <c r="Q1248" s="210">
        <v>0</v>
      </c>
      <c r="R1248" s="210">
        <f>Q1248*H1248</f>
        <v>0</v>
      </c>
      <c r="S1248" s="210">
        <v>0</v>
      </c>
      <c r="T1248" s="211">
        <f>S1248*H1248</f>
        <v>0</v>
      </c>
      <c r="AR1248" s="17" t="s">
        <v>260</v>
      </c>
      <c r="AT1248" s="17" t="s">
        <v>153</v>
      </c>
      <c r="AU1248" s="17" t="s">
        <v>87</v>
      </c>
      <c r="AY1248" s="17" t="s">
        <v>151</v>
      </c>
      <c r="BE1248" s="212">
        <f>IF(N1248="základní",J1248,0)</f>
        <v>0</v>
      </c>
      <c r="BF1248" s="212">
        <f>IF(N1248="snížená",J1248,0)</f>
        <v>0</v>
      </c>
      <c r="BG1248" s="212">
        <f>IF(N1248="zákl. přenesená",J1248,0)</f>
        <v>0</v>
      </c>
      <c r="BH1248" s="212">
        <f>IF(N1248="sníž. přenesená",J1248,0)</f>
        <v>0</v>
      </c>
      <c r="BI1248" s="212">
        <f>IF(N1248="nulová",J1248,0)</f>
        <v>0</v>
      </c>
      <c r="BJ1248" s="17" t="s">
        <v>22</v>
      </c>
      <c r="BK1248" s="212">
        <f>ROUND(I1248*H1248,2)</f>
        <v>0</v>
      </c>
      <c r="BL1248" s="17" t="s">
        <v>260</v>
      </c>
      <c r="BM1248" s="17" t="s">
        <v>2033</v>
      </c>
    </row>
    <row r="1249" spans="2:65" s="1" customFormat="1" ht="16.5" customHeight="1">
      <c r="B1249" s="38"/>
      <c r="C1249" s="201" t="s">
        <v>2034</v>
      </c>
      <c r="D1249" s="201" t="s">
        <v>153</v>
      </c>
      <c r="E1249" s="202" t="s">
        <v>2035</v>
      </c>
      <c r="F1249" s="203" t="s">
        <v>2036</v>
      </c>
      <c r="G1249" s="204" t="s">
        <v>156</v>
      </c>
      <c r="H1249" s="205">
        <v>178.549</v>
      </c>
      <c r="I1249" s="206"/>
      <c r="J1249" s="207">
        <f>ROUND(I1249*H1249,2)</f>
        <v>0</v>
      </c>
      <c r="K1249" s="203" t="s">
        <v>157</v>
      </c>
      <c r="L1249" s="43"/>
      <c r="M1249" s="208" t="s">
        <v>20</v>
      </c>
      <c r="N1249" s="209" t="s">
        <v>49</v>
      </c>
      <c r="O1249" s="79"/>
      <c r="P1249" s="210">
        <f>O1249*H1249</f>
        <v>0</v>
      </c>
      <c r="Q1249" s="210">
        <v>3E-05</v>
      </c>
      <c r="R1249" s="210">
        <f>Q1249*H1249</f>
        <v>0.00535647</v>
      </c>
      <c r="S1249" s="210">
        <v>0</v>
      </c>
      <c r="T1249" s="211">
        <f>S1249*H1249</f>
        <v>0</v>
      </c>
      <c r="AR1249" s="17" t="s">
        <v>260</v>
      </c>
      <c r="AT1249" s="17" t="s">
        <v>153</v>
      </c>
      <c r="AU1249" s="17" t="s">
        <v>87</v>
      </c>
      <c r="AY1249" s="17" t="s">
        <v>151</v>
      </c>
      <c r="BE1249" s="212">
        <f>IF(N1249="základní",J1249,0)</f>
        <v>0</v>
      </c>
      <c r="BF1249" s="212">
        <f>IF(N1249="snížená",J1249,0)</f>
        <v>0</v>
      </c>
      <c r="BG1249" s="212">
        <f>IF(N1249="zákl. přenesená",J1249,0)</f>
        <v>0</v>
      </c>
      <c r="BH1249" s="212">
        <f>IF(N1249="sníž. přenesená",J1249,0)</f>
        <v>0</v>
      </c>
      <c r="BI1249" s="212">
        <f>IF(N1249="nulová",J1249,0)</f>
        <v>0</v>
      </c>
      <c r="BJ1249" s="17" t="s">
        <v>22</v>
      </c>
      <c r="BK1249" s="212">
        <f>ROUND(I1249*H1249,2)</f>
        <v>0</v>
      </c>
      <c r="BL1249" s="17" t="s">
        <v>260</v>
      </c>
      <c r="BM1249" s="17" t="s">
        <v>2037</v>
      </c>
    </row>
    <row r="1250" spans="2:65" s="1" customFormat="1" ht="16.5" customHeight="1">
      <c r="B1250" s="38"/>
      <c r="C1250" s="201" t="s">
        <v>2038</v>
      </c>
      <c r="D1250" s="201" t="s">
        <v>153</v>
      </c>
      <c r="E1250" s="202" t="s">
        <v>2039</v>
      </c>
      <c r="F1250" s="203" t="s">
        <v>2040</v>
      </c>
      <c r="G1250" s="204" t="s">
        <v>156</v>
      </c>
      <c r="H1250" s="205">
        <v>178.549</v>
      </c>
      <c r="I1250" s="206"/>
      <c r="J1250" s="207">
        <f>ROUND(I1250*H1250,2)</f>
        <v>0</v>
      </c>
      <c r="K1250" s="203" t="s">
        <v>157</v>
      </c>
      <c r="L1250" s="43"/>
      <c r="M1250" s="208" t="s">
        <v>20</v>
      </c>
      <c r="N1250" s="209" t="s">
        <v>49</v>
      </c>
      <c r="O1250" s="79"/>
      <c r="P1250" s="210">
        <f>O1250*H1250</f>
        <v>0</v>
      </c>
      <c r="Q1250" s="210">
        <v>0.00455</v>
      </c>
      <c r="R1250" s="210">
        <f>Q1250*H1250</f>
        <v>0.81239795</v>
      </c>
      <c r="S1250" s="210">
        <v>0</v>
      </c>
      <c r="T1250" s="211">
        <f>S1250*H1250</f>
        <v>0</v>
      </c>
      <c r="AR1250" s="17" t="s">
        <v>260</v>
      </c>
      <c r="AT1250" s="17" t="s">
        <v>153</v>
      </c>
      <c r="AU1250" s="17" t="s">
        <v>87</v>
      </c>
      <c r="AY1250" s="17" t="s">
        <v>151</v>
      </c>
      <c r="BE1250" s="212">
        <f>IF(N1250="základní",J1250,0)</f>
        <v>0</v>
      </c>
      <c r="BF1250" s="212">
        <f>IF(N1250="snížená",J1250,0)</f>
        <v>0</v>
      </c>
      <c r="BG1250" s="212">
        <f>IF(N1250="zákl. přenesená",J1250,0)</f>
        <v>0</v>
      </c>
      <c r="BH1250" s="212">
        <f>IF(N1250="sníž. přenesená",J1250,0)</f>
        <v>0</v>
      </c>
      <c r="BI1250" s="212">
        <f>IF(N1250="nulová",J1250,0)</f>
        <v>0</v>
      </c>
      <c r="BJ1250" s="17" t="s">
        <v>22</v>
      </c>
      <c r="BK1250" s="212">
        <f>ROUND(I1250*H1250,2)</f>
        <v>0</v>
      </c>
      <c r="BL1250" s="17" t="s">
        <v>260</v>
      </c>
      <c r="BM1250" s="17" t="s">
        <v>2041</v>
      </c>
    </row>
    <row r="1251" spans="2:65" s="1" customFormat="1" ht="16.5" customHeight="1">
      <c r="B1251" s="38"/>
      <c r="C1251" s="201" t="s">
        <v>2042</v>
      </c>
      <c r="D1251" s="201" t="s">
        <v>153</v>
      </c>
      <c r="E1251" s="202" t="s">
        <v>2043</v>
      </c>
      <c r="F1251" s="203" t="s">
        <v>2044</v>
      </c>
      <c r="G1251" s="204" t="s">
        <v>339</v>
      </c>
      <c r="H1251" s="205">
        <v>110.085</v>
      </c>
      <c r="I1251" s="206"/>
      <c r="J1251" s="207">
        <f>ROUND(I1251*H1251,2)</f>
        <v>0</v>
      </c>
      <c r="K1251" s="203" t="s">
        <v>157</v>
      </c>
      <c r="L1251" s="43"/>
      <c r="M1251" s="208" t="s">
        <v>20</v>
      </c>
      <c r="N1251" s="209" t="s">
        <v>49</v>
      </c>
      <c r="O1251" s="79"/>
      <c r="P1251" s="210">
        <f>O1251*H1251</f>
        <v>0</v>
      </c>
      <c r="Q1251" s="210">
        <v>0</v>
      </c>
      <c r="R1251" s="210">
        <f>Q1251*H1251</f>
        <v>0</v>
      </c>
      <c r="S1251" s="210">
        <v>0</v>
      </c>
      <c r="T1251" s="211">
        <f>S1251*H1251</f>
        <v>0</v>
      </c>
      <c r="AR1251" s="17" t="s">
        <v>260</v>
      </c>
      <c r="AT1251" s="17" t="s">
        <v>153</v>
      </c>
      <c r="AU1251" s="17" t="s">
        <v>87</v>
      </c>
      <c r="AY1251" s="17" t="s">
        <v>151</v>
      </c>
      <c r="BE1251" s="212">
        <f>IF(N1251="základní",J1251,0)</f>
        <v>0</v>
      </c>
      <c r="BF1251" s="212">
        <f>IF(N1251="snížená",J1251,0)</f>
        <v>0</v>
      </c>
      <c r="BG1251" s="212">
        <f>IF(N1251="zákl. přenesená",J1251,0)</f>
        <v>0</v>
      </c>
      <c r="BH1251" s="212">
        <f>IF(N1251="sníž. přenesená",J1251,0)</f>
        <v>0</v>
      </c>
      <c r="BI1251" s="212">
        <f>IF(N1251="nulová",J1251,0)</f>
        <v>0</v>
      </c>
      <c r="BJ1251" s="17" t="s">
        <v>22</v>
      </c>
      <c r="BK1251" s="212">
        <f>ROUND(I1251*H1251,2)</f>
        <v>0</v>
      </c>
      <c r="BL1251" s="17" t="s">
        <v>260</v>
      </c>
      <c r="BM1251" s="17" t="s">
        <v>2045</v>
      </c>
    </row>
    <row r="1252" spans="2:51" s="11" customFormat="1" ht="12">
      <c r="B1252" s="213"/>
      <c r="C1252" s="214"/>
      <c r="D1252" s="215" t="s">
        <v>160</v>
      </c>
      <c r="E1252" s="216" t="s">
        <v>20</v>
      </c>
      <c r="F1252" s="217" t="s">
        <v>327</v>
      </c>
      <c r="G1252" s="214"/>
      <c r="H1252" s="216" t="s">
        <v>20</v>
      </c>
      <c r="I1252" s="218"/>
      <c r="J1252" s="214"/>
      <c r="K1252" s="214"/>
      <c r="L1252" s="219"/>
      <c r="M1252" s="220"/>
      <c r="N1252" s="221"/>
      <c r="O1252" s="221"/>
      <c r="P1252" s="221"/>
      <c r="Q1252" s="221"/>
      <c r="R1252" s="221"/>
      <c r="S1252" s="221"/>
      <c r="T1252" s="222"/>
      <c r="AT1252" s="223" t="s">
        <v>160</v>
      </c>
      <c r="AU1252" s="223" t="s">
        <v>87</v>
      </c>
      <c r="AV1252" s="11" t="s">
        <v>22</v>
      </c>
      <c r="AW1252" s="11" t="s">
        <v>35</v>
      </c>
      <c r="AX1252" s="11" t="s">
        <v>78</v>
      </c>
      <c r="AY1252" s="223" t="s">
        <v>151</v>
      </c>
    </row>
    <row r="1253" spans="2:51" s="12" customFormat="1" ht="12">
      <c r="B1253" s="224"/>
      <c r="C1253" s="225"/>
      <c r="D1253" s="215" t="s">
        <v>160</v>
      </c>
      <c r="E1253" s="226" t="s">
        <v>20</v>
      </c>
      <c r="F1253" s="227" t="s">
        <v>2046</v>
      </c>
      <c r="G1253" s="225"/>
      <c r="H1253" s="228">
        <v>46.925</v>
      </c>
      <c r="I1253" s="229"/>
      <c r="J1253" s="225"/>
      <c r="K1253" s="225"/>
      <c r="L1253" s="230"/>
      <c r="M1253" s="231"/>
      <c r="N1253" s="232"/>
      <c r="O1253" s="232"/>
      <c r="P1253" s="232"/>
      <c r="Q1253" s="232"/>
      <c r="R1253" s="232"/>
      <c r="S1253" s="232"/>
      <c r="T1253" s="233"/>
      <c r="AT1253" s="234" t="s">
        <v>160</v>
      </c>
      <c r="AU1253" s="234" t="s">
        <v>87</v>
      </c>
      <c r="AV1253" s="12" t="s">
        <v>87</v>
      </c>
      <c r="AW1253" s="12" t="s">
        <v>35</v>
      </c>
      <c r="AX1253" s="12" t="s">
        <v>78</v>
      </c>
      <c r="AY1253" s="234" t="s">
        <v>151</v>
      </c>
    </row>
    <row r="1254" spans="2:51" s="12" customFormat="1" ht="12">
      <c r="B1254" s="224"/>
      <c r="C1254" s="225"/>
      <c r="D1254" s="215" t="s">
        <v>160</v>
      </c>
      <c r="E1254" s="226" t="s">
        <v>20</v>
      </c>
      <c r="F1254" s="227" t="s">
        <v>2047</v>
      </c>
      <c r="G1254" s="225"/>
      <c r="H1254" s="228">
        <v>25.65</v>
      </c>
      <c r="I1254" s="229"/>
      <c r="J1254" s="225"/>
      <c r="K1254" s="225"/>
      <c r="L1254" s="230"/>
      <c r="M1254" s="231"/>
      <c r="N1254" s="232"/>
      <c r="O1254" s="232"/>
      <c r="P1254" s="232"/>
      <c r="Q1254" s="232"/>
      <c r="R1254" s="232"/>
      <c r="S1254" s="232"/>
      <c r="T1254" s="233"/>
      <c r="AT1254" s="234" t="s">
        <v>160</v>
      </c>
      <c r="AU1254" s="234" t="s">
        <v>87</v>
      </c>
      <c r="AV1254" s="12" t="s">
        <v>87</v>
      </c>
      <c r="AW1254" s="12" t="s">
        <v>35</v>
      </c>
      <c r="AX1254" s="12" t="s">
        <v>78</v>
      </c>
      <c r="AY1254" s="234" t="s">
        <v>151</v>
      </c>
    </row>
    <row r="1255" spans="2:51" s="12" customFormat="1" ht="12">
      <c r="B1255" s="224"/>
      <c r="C1255" s="225"/>
      <c r="D1255" s="215" t="s">
        <v>160</v>
      </c>
      <c r="E1255" s="226" t="s">
        <v>20</v>
      </c>
      <c r="F1255" s="227" t="s">
        <v>2048</v>
      </c>
      <c r="G1255" s="225"/>
      <c r="H1255" s="228">
        <v>24.88</v>
      </c>
      <c r="I1255" s="229"/>
      <c r="J1255" s="225"/>
      <c r="K1255" s="225"/>
      <c r="L1255" s="230"/>
      <c r="M1255" s="231"/>
      <c r="N1255" s="232"/>
      <c r="O1255" s="232"/>
      <c r="P1255" s="232"/>
      <c r="Q1255" s="232"/>
      <c r="R1255" s="232"/>
      <c r="S1255" s="232"/>
      <c r="T1255" s="233"/>
      <c r="AT1255" s="234" t="s">
        <v>160</v>
      </c>
      <c r="AU1255" s="234" t="s">
        <v>87</v>
      </c>
      <c r="AV1255" s="12" t="s">
        <v>87</v>
      </c>
      <c r="AW1255" s="12" t="s">
        <v>35</v>
      </c>
      <c r="AX1255" s="12" t="s">
        <v>78</v>
      </c>
      <c r="AY1255" s="234" t="s">
        <v>151</v>
      </c>
    </row>
    <row r="1256" spans="2:51" s="12" customFormat="1" ht="12">
      <c r="B1256" s="224"/>
      <c r="C1256" s="225"/>
      <c r="D1256" s="215" t="s">
        <v>160</v>
      </c>
      <c r="E1256" s="226" t="s">
        <v>20</v>
      </c>
      <c r="F1256" s="227" t="s">
        <v>2049</v>
      </c>
      <c r="G1256" s="225"/>
      <c r="H1256" s="228">
        <v>12.63</v>
      </c>
      <c r="I1256" s="229"/>
      <c r="J1256" s="225"/>
      <c r="K1256" s="225"/>
      <c r="L1256" s="230"/>
      <c r="M1256" s="231"/>
      <c r="N1256" s="232"/>
      <c r="O1256" s="232"/>
      <c r="P1256" s="232"/>
      <c r="Q1256" s="232"/>
      <c r="R1256" s="232"/>
      <c r="S1256" s="232"/>
      <c r="T1256" s="233"/>
      <c r="AT1256" s="234" t="s">
        <v>160</v>
      </c>
      <c r="AU1256" s="234" t="s">
        <v>87</v>
      </c>
      <c r="AV1256" s="12" t="s">
        <v>87</v>
      </c>
      <c r="AW1256" s="12" t="s">
        <v>35</v>
      </c>
      <c r="AX1256" s="12" t="s">
        <v>78</v>
      </c>
      <c r="AY1256" s="234" t="s">
        <v>151</v>
      </c>
    </row>
    <row r="1257" spans="2:51" s="14" customFormat="1" ht="12">
      <c r="B1257" s="246"/>
      <c r="C1257" s="247"/>
      <c r="D1257" s="215" t="s">
        <v>160</v>
      </c>
      <c r="E1257" s="248" t="s">
        <v>20</v>
      </c>
      <c r="F1257" s="249" t="s">
        <v>204</v>
      </c>
      <c r="G1257" s="247"/>
      <c r="H1257" s="250">
        <v>110.085</v>
      </c>
      <c r="I1257" s="251"/>
      <c r="J1257" s="247"/>
      <c r="K1257" s="247"/>
      <c r="L1257" s="252"/>
      <c r="M1257" s="253"/>
      <c r="N1257" s="254"/>
      <c r="O1257" s="254"/>
      <c r="P1257" s="254"/>
      <c r="Q1257" s="254"/>
      <c r="R1257" s="254"/>
      <c r="S1257" s="254"/>
      <c r="T1257" s="255"/>
      <c r="AT1257" s="256" t="s">
        <v>160</v>
      </c>
      <c r="AU1257" s="256" t="s">
        <v>87</v>
      </c>
      <c r="AV1257" s="14" t="s">
        <v>158</v>
      </c>
      <c r="AW1257" s="14" t="s">
        <v>35</v>
      </c>
      <c r="AX1257" s="14" t="s">
        <v>22</v>
      </c>
      <c r="AY1257" s="256" t="s">
        <v>151</v>
      </c>
    </row>
    <row r="1258" spans="2:65" s="1" customFormat="1" ht="16.5" customHeight="1">
      <c r="B1258" s="38"/>
      <c r="C1258" s="257" t="s">
        <v>2050</v>
      </c>
      <c r="D1258" s="257" t="s">
        <v>235</v>
      </c>
      <c r="E1258" s="258" t="s">
        <v>2051</v>
      </c>
      <c r="F1258" s="259" t="s">
        <v>2052</v>
      </c>
      <c r="G1258" s="260" t="s">
        <v>339</v>
      </c>
      <c r="H1258" s="261">
        <v>121.094</v>
      </c>
      <c r="I1258" s="262"/>
      <c r="J1258" s="263">
        <f>ROUND(I1258*H1258,2)</f>
        <v>0</v>
      </c>
      <c r="K1258" s="259" t="s">
        <v>157</v>
      </c>
      <c r="L1258" s="264"/>
      <c r="M1258" s="265" t="s">
        <v>20</v>
      </c>
      <c r="N1258" s="266" t="s">
        <v>49</v>
      </c>
      <c r="O1258" s="79"/>
      <c r="P1258" s="210">
        <f>O1258*H1258</f>
        <v>0</v>
      </c>
      <c r="Q1258" s="210">
        <v>0.0003</v>
      </c>
      <c r="R1258" s="210">
        <f>Q1258*H1258</f>
        <v>0.0363282</v>
      </c>
      <c r="S1258" s="210">
        <v>0</v>
      </c>
      <c r="T1258" s="211">
        <f>S1258*H1258</f>
        <v>0</v>
      </c>
      <c r="AR1258" s="17" t="s">
        <v>379</v>
      </c>
      <c r="AT1258" s="17" t="s">
        <v>235</v>
      </c>
      <c r="AU1258" s="17" t="s">
        <v>87</v>
      </c>
      <c r="AY1258" s="17" t="s">
        <v>151</v>
      </c>
      <c r="BE1258" s="212">
        <f>IF(N1258="základní",J1258,0)</f>
        <v>0</v>
      </c>
      <c r="BF1258" s="212">
        <f>IF(N1258="snížená",J1258,0)</f>
        <v>0</v>
      </c>
      <c r="BG1258" s="212">
        <f>IF(N1258="zákl. přenesená",J1258,0)</f>
        <v>0</v>
      </c>
      <c r="BH1258" s="212">
        <f>IF(N1258="sníž. přenesená",J1258,0)</f>
        <v>0</v>
      </c>
      <c r="BI1258" s="212">
        <f>IF(N1258="nulová",J1258,0)</f>
        <v>0</v>
      </c>
      <c r="BJ1258" s="17" t="s">
        <v>22</v>
      </c>
      <c r="BK1258" s="212">
        <f>ROUND(I1258*H1258,2)</f>
        <v>0</v>
      </c>
      <c r="BL1258" s="17" t="s">
        <v>260</v>
      </c>
      <c r="BM1258" s="17" t="s">
        <v>2053</v>
      </c>
    </row>
    <row r="1259" spans="2:51" s="12" customFormat="1" ht="12">
      <c r="B1259" s="224"/>
      <c r="C1259" s="225"/>
      <c r="D1259" s="215" t="s">
        <v>160</v>
      </c>
      <c r="E1259" s="225"/>
      <c r="F1259" s="227" t="s">
        <v>2054</v>
      </c>
      <c r="G1259" s="225"/>
      <c r="H1259" s="228">
        <v>121.094</v>
      </c>
      <c r="I1259" s="229"/>
      <c r="J1259" s="225"/>
      <c r="K1259" s="225"/>
      <c r="L1259" s="230"/>
      <c r="M1259" s="231"/>
      <c r="N1259" s="232"/>
      <c r="O1259" s="232"/>
      <c r="P1259" s="232"/>
      <c r="Q1259" s="232"/>
      <c r="R1259" s="232"/>
      <c r="S1259" s="232"/>
      <c r="T1259" s="233"/>
      <c r="AT1259" s="234" t="s">
        <v>160</v>
      </c>
      <c r="AU1259" s="234" t="s">
        <v>87</v>
      </c>
      <c r="AV1259" s="12" t="s">
        <v>87</v>
      </c>
      <c r="AW1259" s="12" t="s">
        <v>4</v>
      </c>
      <c r="AX1259" s="12" t="s">
        <v>22</v>
      </c>
      <c r="AY1259" s="234" t="s">
        <v>151</v>
      </c>
    </row>
    <row r="1260" spans="2:65" s="1" customFormat="1" ht="16.5" customHeight="1">
      <c r="B1260" s="38"/>
      <c r="C1260" s="201" t="s">
        <v>2055</v>
      </c>
      <c r="D1260" s="201" t="s">
        <v>153</v>
      </c>
      <c r="E1260" s="202" t="s">
        <v>2056</v>
      </c>
      <c r="F1260" s="203" t="s">
        <v>2057</v>
      </c>
      <c r="G1260" s="204" t="s">
        <v>156</v>
      </c>
      <c r="H1260" s="205">
        <v>178.549</v>
      </c>
      <c r="I1260" s="206"/>
      <c r="J1260" s="207">
        <f>ROUND(I1260*H1260,2)</f>
        <v>0</v>
      </c>
      <c r="K1260" s="203" t="s">
        <v>157</v>
      </c>
      <c r="L1260" s="43"/>
      <c r="M1260" s="208" t="s">
        <v>20</v>
      </c>
      <c r="N1260" s="209" t="s">
        <v>49</v>
      </c>
      <c r="O1260" s="79"/>
      <c r="P1260" s="210">
        <f>O1260*H1260</f>
        <v>0</v>
      </c>
      <c r="Q1260" s="210">
        <v>0.0005</v>
      </c>
      <c r="R1260" s="210">
        <f>Q1260*H1260</f>
        <v>0.0892745</v>
      </c>
      <c r="S1260" s="210">
        <v>0</v>
      </c>
      <c r="T1260" s="211">
        <f>S1260*H1260</f>
        <v>0</v>
      </c>
      <c r="AR1260" s="17" t="s">
        <v>260</v>
      </c>
      <c r="AT1260" s="17" t="s">
        <v>153</v>
      </c>
      <c r="AU1260" s="17" t="s">
        <v>87</v>
      </c>
      <c r="AY1260" s="17" t="s">
        <v>151</v>
      </c>
      <c r="BE1260" s="212">
        <f>IF(N1260="základní",J1260,0)</f>
        <v>0</v>
      </c>
      <c r="BF1260" s="212">
        <f>IF(N1260="snížená",J1260,0)</f>
        <v>0</v>
      </c>
      <c r="BG1260" s="212">
        <f>IF(N1260="zákl. přenesená",J1260,0)</f>
        <v>0</v>
      </c>
      <c r="BH1260" s="212">
        <f>IF(N1260="sníž. přenesená",J1260,0)</f>
        <v>0</v>
      </c>
      <c r="BI1260" s="212">
        <f>IF(N1260="nulová",J1260,0)</f>
        <v>0</v>
      </c>
      <c r="BJ1260" s="17" t="s">
        <v>22</v>
      </c>
      <c r="BK1260" s="212">
        <f>ROUND(I1260*H1260,2)</f>
        <v>0</v>
      </c>
      <c r="BL1260" s="17" t="s">
        <v>260</v>
      </c>
      <c r="BM1260" s="17" t="s">
        <v>2058</v>
      </c>
    </row>
    <row r="1261" spans="2:51" s="11" customFormat="1" ht="12">
      <c r="B1261" s="213"/>
      <c r="C1261" s="214"/>
      <c r="D1261" s="215" t="s">
        <v>160</v>
      </c>
      <c r="E1261" s="216" t="s">
        <v>20</v>
      </c>
      <c r="F1261" s="217" t="s">
        <v>326</v>
      </c>
      <c r="G1261" s="214"/>
      <c r="H1261" s="216" t="s">
        <v>20</v>
      </c>
      <c r="I1261" s="218"/>
      <c r="J1261" s="214"/>
      <c r="K1261" s="214"/>
      <c r="L1261" s="219"/>
      <c r="M1261" s="220"/>
      <c r="N1261" s="221"/>
      <c r="O1261" s="221"/>
      <c r="P1261" s="221"/>
      <c r="Q1261" s="221"/>
      <c r="R1261" s="221"/>
      <c r="S1261" s="221"/>
      <c r="T1261" s="222"/>
      <c r="AT1261" s="223" t="s">
        <v>160</v>
      </c>
      <c r="AU1261" s="223" t="s">
        <v>87</v>
      </c>
      <c r="AV1261" s="11" t="s">
        <v>22</v>
      </c>
      <c r="AW1261" s="11" t="s">
        <v>35</v>
      </c>
      <c r="AX1261" s="11" t="s">
        <v>78</v>
      </c>
      <c r="AY1261" s="223" t="s">
        <v>151</v>
      </c>
    </row>
    <row r="1262" spans="2:51" s="11" customFormat="1" ht="12">
      <c r="B1262" s="213"/>
      <c r="C1262" s="214"/>
      <c r="D1262" s="215" t="s">
        <v>160</v>
      </c>
      <c r="E1262" s="216" t="s">
        <v>20</v>
      </c>
      <c r="F1262" s="217" t="s">
        <v>327</v>
      </c>
      <c r="G1262" s="214"/>
      <c r="H1262" s="216" t="s">
        <v>20</v>
      </c>
      <c r="I1262" s="218"/>
      <c r="J1262" s="214"/>
      <c r="K1262" s="214"/>
      <c r="L1262" s="219"/>
      <c r="M1262" s="220"/>
      <c r="N1262" s="221"/>
      <c r="O1262" s="221"/>
      <c r="P1262" s="221"/>
      <c r="Q1262" s="221"/>
      <c r="R1262" s="221"/>
      <c r="S1262" s="221"/>
      <c r="T1262" s="222"/>
      <c r="AT1262" s="223" t="s">
        <v>160</v>
      </c>
      <c r="AU1262" s="223" t="s">
        <v>87</v>
      </c>
      <c r="AV1262" s="11" t="s">
        <v>22</v>
      </c>
      <c r="AW1262" s="11" t="s">
        <v>35</v>
      </c>
      <c r="AX1262" s="11" t="s">
        <v>78</v>
      </c>
      <c r="AY1262" s="223" t="s">
        <v>151</v>
      </c>
    </row>
    <row r="1263" spans="2:51" s="12" customFormat="1" ht="12">
      <c r="B1263" s="224"/>
      <c r="C1263" s="225"/>
      <c r="D1263" s="215" t="s">
        <v>160</v>
      </c>
      <c r="E1263" s="226" t="s">
        <v>20</v>
      </c>
      <c r="F1263" s="227" t="s">
        <v>612</v>
      </c>
      <c r="G1263" s="225"/>
      <c r="H1263" s="228">
        <v>61.34</v>
      </c>
      <c r="I1263" s="229"/>
      <c r="J1263" s="225"/>
      <c r="K1263" s="225"/>
      <c r="L1263" s="230"/>
      <c r="M1263" s="231"/>
      <c r="N1263" s="232"/>
      <c r="O1263" s="232"/>
      <c r="P1263" s="232"/>
      <c r="Q1263" s="232"/>
      <c r="R1263" s="232"/>
      <c r="S1263" s="232"/>
      <c r="T1263" s="233"/>
      <c r="AT1263" s="234" t="s">
        <v>160</v>
      </c>
      <c r="AU1263" s="234" t="s">
        <v>87</v>
      </c>
      <c r="AV1263" s="12" t="s">
        <v>87</v>
      </c>
      <c r="AW1263" s="12" t="s">
        <v>35</v>
      </c>
      <c r="AX1263" s="12" t="s">
        <v>78</v>
      </c>
      <c r="AY1263" s="234" t="s">
        <v>151</v>
      </c>
    </row>
    <row r="1264" spans="2:51" s="12" customFormat="1" ht="12">
      <c r="B1264" s="224"/>
      <c r="C1264" s="225"/>
      <c r="D1264" s="215" t="s">
        <v>160</v>
      </c>
      <c r="E1264" s="226" t="s">
        <v>20</v>
      </c>
      <c r="F1264" s="227" t="s">
        <v>613</v>
      </c>
      <c r="G1264" s="225"/>
      <c r="H1264" s="228">
        <v>49.0566</v>
      </c>
      <c r="I1264" s="229"/>
      <c r="J1264" s="225"/>
      <c r="K1264" s="225"/>
      <c r="L1264" s="230"/>
      <c r="M1264" s="231"/>
      <c r="N1264" s="232"/>
      <c r="O1264" s="232"/>
      <c r="P1264" s="232"/>
      <c r="Q1264" s="232"/>
      <c r="R1264" s="232"/>
      <c r="S1264" s="232"/>
      <c r="T1264" s="233"/>
      <c r="AT1264" s="234" t="s">
        <v>160</v>
      </c>
      <c r="AU1264" s="234" t="s">
        <v>87</v>
      </c>
      <c r="AV1264" s="12" t="s">
        <v>87</v>
      </c>
      <c r="AW1264" s="12" t="s">
        <v>35</v>
      </c>
      <c r="AX1264" s="12" t="s">
        <v>78</v>
      </c>
      <c r="AY1264" s="234" t="s">
        <v>151</v>
      </c>
    </row>
    <row r="1265" spans="2:51" s="12" customFormat="1" ht="12">
      <c r="B1265" s="224"/>
      <c r="C1265" s="225"/>
      <c r="D1265" s="215" t="s">
        <v>160</v>
      </c>
      <c r="E1265" s="226" t="s">
        <v>20</v>
      </c>
      <c r="F1265" s="227" t="s">
        <v>614</v>
      </c>
      <c r="G1265" s="225"/>
      <c r="H1265" s="228">
        <v>54.808</v>
      </c>
      <c r="I1265" s="229"/>
      <c r="J1265" s="225"/>
      <c r="K1265" s="225"/>
      <c r="L1265" s="230"/>
      <c r="M1265" s="231"/>
      <c r="N1265" s="232"/>
      <c r="O1265" s="232"/>
      <c r="P1265" s="232"/>
      <c r="Q1265" s="232"/>
      <c r="R1265" s="232"/>
      <c r="S1265" s="232"/>
      <c r="T1265" s="233"/>
      <c r="AT1265" s="234" t="s">
        <v>160</v>
      </c>
      <c r="AU1265" s="234" t="s">
        <v>87</v>
      </c>
      <c r="AV1265" s="12" t="s">
        <v>87</v>
      </c>
      <c r="AW1265" s="12" t="s">
        <v>35</v>
      </c>
      <c r="AX1265" s="12" t="s">
        <v>78</v>
      </c>
      <c r="AY1265" s="234" t="s">
        <v>151</v>
      </c>
    </row>
    <row r="1266" spans="2:51" s="12" customFormat="1" ht="12">
      <c r="B1266" s="224"/>
      <c r="C1266" s="225"/>
      <c r="D1266" s="215" t="s">
        <v>160</v>
      </c>
      <c r="E1266" s="226" t="s">
        <v>20</v>
      </c>
      <c r="F1266" s="227" t="s">
        <v>615</v>
      </c>
      <c r="G1266" s="225"/>
      <c r="H1266" s="228">
        <v>13.344</v>
      </c>
      <c r="I1266" s="229"/>
      <c r="J1266" s="225"/>
      <c r="K1266" s="225"/>
      <c r="L1266" s="230"/>
      <c r="M1266" s="231"/>
      <c r="N1266" s="232"/>
      <c r="O1266" s="232"/>
      <c r="P1266" s="232"/>
      <c r="Q1266" s="232"/>
      <c r="R1266" s="232"/>
      <c r="S1266" s="232"/>
      <c r="T1266" s="233"/>
      <c r="AT1266" s="234" t="s">
        <v>160</v>
      </c>
      <c r="AU1266" s="234" t="s">
        <v>87</v>
      </c>
      <c r="AV1266" s="12" t="s">
        <v>87</v>
      </c>
      <c r="AW1266" s="12" t="s">
        <v>35</v>
      </c>
      <c r="AX1266" s="12" t="s">
        <v>78</v>
      </c>
      <c r="AY1266" s="234" t="s">
        <v>151</v>
      </c>
    </row>
    <row r="1267" spans="2:51" s="13" customFormat="1" ht="12">
      <c r="B1267" s="235"/>
      <c r="C1267" s="236"/>
      <c r="D1267" s="215" t="s">
        <v>160</v>
      </c>
      <c r="E1267" s="237" t="s">
        <v>20</v>
      </c>
      <c r="F1267" s="238" t="s">
        <v>384</v>
      </c>
      <c r="G1267" s="236"/>
      <c r="H1267" s="239">
        <v>178.5486</v>
      </c>
      <c r="I1267" s="240"/>
      <c r="J1267" s="236"/>
      <c r="K1267" s="236"/>
      <c r="L1267" s="241"/>
      <c r="M1267" s="242"/>
      <c r="N1267" s="243"/>
      <c r="O1267" s="243"/>
      <c r="P1267" s="243"/>
      <c r="Q1267" s="243"/>
      <c r="R1267" s="243"/>
      <c r="S1267" s="243"/>
      <c r="T1267" s="244"/>
      <c r="AT1267" s="245" t="s">
        <v>160</v>
      </c>
      <c r="AU1267" s="245" t="s">
        <v>87</v>
      </c>
      <c r="AV1267" s="13" t="s">
        <v>181</v>
      </c>
      <c r="AW1267" s="13" t="s">
        <v>35</v>
      </c>
      <c r="AX1267" s="13" t="s">
        <v>22</v>
      </c>
      <c r="AY1267" s="245" t="s">
        <v>151</v>
      </c>
    </row>
    <row r="1268" spans="2:65" s="1" customFormat="1" ht="16.5" customHeight="1">
      <c r="B1268" s="38"/>
      <c r="C1268" s="257" t="s">
        <v>2059</v>
      </c>
      <c r="D1268" s="257" t="s">
        <v>235</v>
      </c>
      <c r="E1268" s="258" t="s">
        <v>2060</v>
      </c>
      <c r="F1268" s="259" t="s">
        <v>2061</v>
      </c>
      <c r="G1268" s="260" t="s">
        <v>156</v>
      </c>
      <c r="H1268" s="261">
        <v>208.513</v>
      </c>
      <c r="I1268" s="262"/>
      <c r="J1268" s="263">
        <f>ROUND(I1268*H1268,2)</f>
        <v>0</v>
      </c>
      <c r="K1268" s="259" t="s">
        <v>157</v>
      </c>
      <c r="L1268" s="264"/>
      <c r="M1268" s="265" t="s">
        <v>20</v>
      </c>
      <c r="N1268" s="266" t="s">
        <v>49</v>
      </c>
      <c r="O1268" s="79"/>
      <c r="P1268" s="210">
        <f>O1268*H1268</f>
        <v>0</v>
      </c>
      <c r="Q1268" s="210">
        <v>0.00175</v>
      </c>
      <c r="R1268" s="210">
        <f>Q1268*H1268</f>
        <v>0.36489775</v>
      </c>
      <c r="S1268" s="210">
        <v>0</v>
      </c>
      <c r="T1268" s="211">
        <f>S1268*H1268</f>
        <v>0</v>
      </c>
      <c r="AR1268" s="17" t="s">
        <v>379</v>
      </c>
      <c r="AT1268" s="17" t="s">
        <v>235</v>
      </c>
      <c r="AU1268" s="17" t="s">
        <v>87</v>
      </c>
      <c r="AY1268" s="17" t="s">
        <v>151</v>
      </c>
      <c r="BE1268" s="212">
        <f>IF(N1268="základní",J1268,0)</f>
        <v>0</v>
      </c>
      <c r="BF1268" s="212">
        <f>IF(N1268="snížená",J1268,0)</f>
        <v>0</v>
      </c>
      <c r="BG1268" s="212">
        <f>IF(N1268="zákl. přenesená",J1268,0)</f>
        <v>0</v>
      </c>
      <c r="BH1268" s="212">
        <f>IF(N1268="sníž. přenesená",J1268,0)</f>
        <v>0</v>
      </c>
      <c r="BI1268" s="212">
        <f>IF(N1268="nulová",J1268,0)</f>
        <v>0</v>
      </c>
      <c r="BJ1268" s="17" t="s">
        <v>22</v>
      </c>
      <c r="BK1268" s="212">
        <f>ROUND(I1268*H1268,2)</f>
        <v>0</v>
      </c>
      <c r="BL1268" s="17" t="s">
        <v>260</v>
      </c>
      <c r="BM1268" s="17" t="s">
        <v>2062</v>
      </c>
    </row>
    <row r="1269" spans="2:51" s="12" customFormat="1" ht="12">
      <c r="B1269" s="224"/>
      <c r="C1269" s="225"/>
      <c r="D1269" s="215" t="s">
        <v>160</v>
      </c>
      <c r="E1269" s="226" t="s">
        <v>20</v>
      </c>
      <c r="F1269" s="227" t="s">
        <v>2063</v>
      </c>
      <c r="G1269" s="225"/>
      <c r="H1269" s="228">
        <v>178.549</v>
      </c>
      <c r="I1269" s="229"/>
      <c r="J1269" s="225"/>
      <c r="K1269" s="225"/>
      <c r="L1269" s="230"/>
      <c r="M1269" s="231"/>
      <c r="N1269" s="232"/>
      <c r="O1269" s="232"/>
      <c r="P1269" s="232"/>
      <c r="Q1269" s="232"/>
      <c r="R1269" s="232"/>
      <c r="S1269" s="232"/>
      <c r="T1269" s="233"/>
      <c r="AT1269" s="234" t="s">
        <v>160</v>
      </c>
      <c r="AU1269" s="234" t="s">
        <v>87</v>
      </c>
      <c r="AV1269" s="12" t="s">
        <v>87</v>
      </c>
      <c r="AW1269" s="12" t="s">
        <v>35</v>
      </c>
      <c r="AX1269" s="12" t="s">
        <v>78</v>
      </c>
      <c r="AY1269" s="234" t="s">
        <v>151</v>
      </c>
    </row>
    <row r="1270" spans="2:51" s="12" customFormat="1" ht="12">
      <c r="B1270" s="224"/>
      <c r="C1270" s="225"/>
      <c r="D1270" s="215" t="s">
        <v>160</v>
      </c>
      <c r="E1270" s="226" t="s">
        <v>20</v>
      </c>
      <c r="F1270" s="227" t="s">
        <v>2064</v>
      </c>
      <c r="G1270" s="225"/>
      <c r="H1270" s="228">
        <v>11.0085</v>
      </c>
      <c r="I1270" s="229"/>
      <c r="J1270" s="225"/>
      <c r="K1270" s="225"/>
      <c r="L1270" s="230"/>
      <c r="M1270" s="231"/>
      <c r="N1270" s="232"/>
      <c r="O1270" s="232"/>
      <c r="P1270" s="232"/>
      <c r="Q1270" s="232"/>
      <c r="R1270" s="232"/>
      <c r="S1270" s="232"/>
      <c r="T1270" s="233"/>
      <c r="AT1270" s="234" t="s">
        <v>160</v>
      </c>
      <c r="AU1270" s="234" t="s">
        <v>87</v>
      </c>
      <c r="AV1270" s="12" t="s">
        <v>87</v>
      </c>
      <c r="AW1270" s="12" t="s">
        <v>35</v>
      </c>
      <c r="AX1270" s="12" t="s">
        <v>78</v>
      </c>
      <c r="AY1270" s="234" t="s">
        <v>151</v>
      </c>
    </row>
    <row r="1271" spans="2:51" s="14" customFormat="1" ht="12">
      <c r="B1271" s="246"/>
      <c r="C1271" s="247"/>
      <c r="D1271" s="215" t="s">
        <v>160</v>
      </c>
      <c r="E1271" s="248" t="s">
        <v>20</v>
      </c>
      <c r="F1271" s="249" t="s">
        <v>204</v>
      </c>
      <c r="G1271" s="247"/>
      <c r="H1271" s="250">
        <v>189.5575</v>
      </c>
      <c r="I1271" s="251"/>
      <c r="J1271" s="247"/>
      <c r="K1271" s="247"/>
      <c r="L1271" s="252"/>
      <c r="M1271" s="253"/>
      <c r="N1271" s="254"/>
      <c r="O1271" s="254"/>
      <c r="P1271" s="254"/>
      <c r="Q1271" s="254"/>
      <c r="R1271" s="254"/>
      <c r="S1271" s="254"/>
      <c r="T1271" s="255"/>
      <c r="AT1271" s="256" t="s">
        <v>160</v>
      </c>
      <c r="AU1271" s="256" t="s">
        <v>87</v>
      </c>
      <c r="AV1271" s="14" t="s">
        <v>158</v>
      </c>
      <c r="AW1271" s="14" t="s">
        <v>35</v>
      </c>
      <c r="AX1271" s="14" t="s">
        <v>22</v>
      </c>
      <c r="AY1271" s="256" t="s">
        <v>151</v>
      </c>
    </row>
    <row r="1272" spans="2:51" s="12" customFormat="1" ht="12">
      <c r="B1272" s="224"/>
      <c r="C1272" s="225"/>
      <c r="D1272" s="215" t="s">
        <v>160</v>
      </c>
      <c r="E1272" s="225"/>
      <c r="F1272" s="227" t="s">
        <v>2065</v>
      </c>
      <c r="G1272" s="225"/>
      <c r="H1272" s="228">
        <v>208.513</v>
      </c>
      <c r="I1272" s="229"/>
      <c r="J1272" s="225"/>
      <c r="K1272" s="225"/>
      <c r="L1272" s="230"/>
      <c r="M1272" s="231"/>
      <c r="N1272" s="232"/>
      <c r="O1272" s="232"/>
      <c r="P1272" s="232"/>
      <c r="Q1272" s="232"/>
      <c r="R1272" s="232"/>
      <c r="S1272" s="232"/>
      <c r="T1272" s="233"/>
      <c r="AT1272" s="234" t="s">
        <v>160</v>
      </c>
      <c r="AU1272" s="234" t="s">
        <v>87</v>
      </c>
      <c r="AV1272" s="12" t="s">
        <v>87</v>
      </c>
      <c r="AW1272" s="12" t="s">
        <v>4</v>
      </c>
      <c r="AX1272" s="12" t="s">
        <v>22</v>
      </c>
      <c r="AY1272" s="234" t="s">
        <v>151</v>
      </c>
    </row>
    <row r="1273" spans="2:65" s="1" customFormat="1" ht="22.5" customHeight="1">
      <c r="B1273" s="38"/>
      <c r="C1273" s="201" t="s">
        <v>2066</v>
      </c>
      <c r="D1273" s="201" t="s">
        <v>153</v>
      </c>
      <c r="E1273" s="202" t="s">
        <v>2067</v>
      </c>
      <c r="F1273" s="203" t="s">
        <v>2068</v>
      </c>
      <c r="G1273" s="204" t="s">
        <v>910</v>
      </c>
      <c r="H1273" s="267"/>
      <c r="I1273" s="206"/>
      <c r="J1273" s="207">
        <f>ROUND(I1273*H1273,2)</f>
        <v>0</v>
      </c>
      <c r="K1273" s="203" t="s">
        <v>157</v>
      </c>
      <c r="L1273" s="43"/>
      <c r="M1273" s="208" t="s">
        <v>20</v>
      </c>
      <c r="N1273" s="209" t="s">
        <v>49</v>
      </c>
      <c r="O1273" s="79"/>
      <c r="P1273" s="210">
        <f>O1273*H1273</f>
        <v>0</v>
      </c>
      <c r="Q1273" s="210">
        <v>0</v>
      </c>
      <c r="R1273" s="210">
        <f>Q1273*H1273</f>
        <v>0</v>
      </c>
      <c r="S1273" s="210">
        <v>0</v>
      </c>
      <c r="T1273" s="211">
        <f>S1273*H1273</f>
        <v>0</v>
      </c>
      <c r="AR1273" s="17" t="s">
        <v>260</v>
      </c>
      <c r="AT1273" s="17" t="s">
        <v>153</v>
      </c>
      <c r="AU1273" s="17" t="s">
        <v>87</v>
      </c>
      <c r="AY1273" s="17" t="s">
        <v>151</v>
      </c>
      <c r="BE1273" s="212">
        <f>IF(N1273="základní",J1273,0)</f>
        <v>0</v>
      </c>
      <c r="BF1273" s="212">
        <f>IF(N1273="snížená",J1273,0)</f>
        <v>0</v>
      </c>
      <c r="BG1273" s="212">
        <f>IF(N1273="zákl. přenesená",J1273,0)</f>
        <v>0</v>
      </c>
      <c r="BH1273" s="212">
        <f>IF(N1273="sníž. přenesená",J1273,0)</f>
        <v>0</v>
      </c>
      <c r="BI1273" s="212">
        <f>IF(N1273="nulová",J1273,0)</f>
        <v>0</v>
      </c>
      <c r="BJ1273" s="17" t="s">
        <v>22</v>
      </c>
      <c r="BK1273" s="212">
        <f>ROUND(I1273*H1273,2)</f>
        <v>0</v>
      </c>
      <c r="BL1273" s="17" t="s">
        <v>260</v>
      </c>
      <c r="BM1273" s="17" t="s">
        <v>2069</v>
      </c>
    </row>
    <row r="1274" spans="2:63" s="10" customFormat="1" ht="22.8" customHeight="1">
      <c r="B1274" s="185"/>
      <c r="C1274" s="186"/>
      <c r="D1274" s="187" t="s">
        <v>77</v>
      </c>
      <c r="E1274" s="199" t="s">
        <v>2070</v>
      </c>
      <c r="F1274" s="199" t="s">
        <v>2071</v>
      </c>
      <c r="G1274" s="186"/>
      <c r="H1274" s="186"/>
      <c r="I1274" s="189"/>
      <c r="J1274" s="200">
        <f>BK1274</f>
        <v>0</v>
      </c>
      <c r="K1274" s="186"/>
      <c r="L1274" s="191"/>
      <c r="M1274" s="192"/>
      <c r="N1274" s="193"/>
      <c r="O1274" s="193"/>
      <c r="P1274" s="194">
        <f>SUM(P1275:P1284)</f>
        <v>0</v>
      </c>
      <c r="Q1274" s="193"/>
      <c r="R1274" s="194">
        <f>SUM(R1275:R1284)</f>
        <v>0.2296174</v>
      </c>
      <c r="S1274" s="193"/>
      <c r="T1274" s="195">
        <f>SUM(T1275:T1284)</f>
        <v>0</v>
      </c>
      <c r="AR1274" s="196" t="s">
        <v>87</v>
      </c>
      <c r="AT1274" s="197" t="s">
        <v>77</v>
      </c>
      <c r="AU1274" s="197" t="s">
        <v>22</v>
      </c>
      <c r="AY1274" s="196" t="s">
        <v>151</v>
      </c>
      <c r="BK1274" s="198">
        <f>SUM(BK1275:BK1284)</f>
        <v>0</v>
      </c>
    </row>
    <row r="1275" spans="2:65" s="1" customFormat="1" ht="16.5" customHeight="1">
      <c r="B1275" s="38"/>
      <c r="C1275" s="201" t="s">
        <v>2072</v>
      </c>
      <c r="D1275" s="201" t="s">
        <v>153</v>
      </c>
      <c r="E1275" s="202" t="s">
        <v>2073</v>
      </c>
      <c r="F1275" s="203" t="s">
        <v>2074</v>
      </c>
      <c r="G1275" s="204" t="s">
        <v>156</v>
      </c>
      <c r="H1275" s="205">
        <v>51.595</v>
      </c>
      <c r="I1275" s="206"/>
      <c r="J1275" s="207">
        <f>ROUND(I1275*H1275,2)</f>
        <v>0</v>
      </c>
      <c r="K1275" s="203" t="s">
        <v>157</v>
      </c>
      <c r="L1275" s="43"/>
      <c r="M1275" s="208" t="s">
        <v>20</v>
      </c>
      <c r="N1275" s="209" t="s">
        <v>49</v>
      </c>
      <c r="O1275" s="79"/>
      <c r="P1275" s="210">
        <f>O1275*H1275</f>
        <v>0</v>
      </c>
      <c r="Q1275" s="210">
        <v>0.0034</v>
      </c>
      <c r="R1275" s="210">
        <f>Q1275*H1275</f>
        <v>0.175423</v>
      </c>
      <c r="S1275" s="210">
        <v>0</v>
      </c>
      <c r="T1275" s="211">
        <f>S1275*H1275</f>
        <v>0</v>
      </c>
      <c r="AR1275" s="17" t="s">
        <v>260</v>
      </c>
      <c r="AT1275" s="17" t="s">
        <v>153</v>
      </c>
      <c r="AU1275" s="17" t="s">
        <v>87</v>
      </c>
      <c r="AY1275" s="17" t="s">
        <v>151</v>
      </c>
      <c r="BE1275" s="212">
        <f>IF(N1275="základní",J1275,0)</f>
        <v>0</v>
      </c>
      <c r="BF1275" s="212">
        <f>IF(N1275="snížená",J1275,0)</f>
        <v>0</v>
      </c>
      <c r="BG1275" s="212">
        <f>IF(N1275="zákl. přenesená",J1275,0)</f>
        <v>0</v>
      </c>
      <c r="BH1275" s="212">
        <f>IF(N1275="sníž. přenesená",J1275,0)</f>
        <v>0</v>
      </c>
      <c r="BI1275" s="212">
        <f>IF(N1275="nulová",J1275,0)</f>
        <v>0</v>
      </c>
      <c r="BJ1275" s="17" t="s">
        <v>22</v>
      </c>
      <c r="BK1275" s="212">
        <f>ROUND(I1275*H1275,2)</f>
        <v>0</v>
      </c>
      <c r="BL1275" s="17" t="s">
        <v>260</v>
      </c>
      <c r="BM1275" s="17" t="s">
        <v>2075</v>
      </c>
    </row>
    <row r="1276" spans="2:51" s="11" customFormat="1" ht="12">
      <c r="B1276" s="213"/>
      <c r="C1276" s="214"/>
      <c r="D1276" s="215" t="s">
        <v>160</v>
      </c>
      <c r="E1276" s="216" t="s">
        <v>20</v>
      </c>
      <c r="F1276" s="217" t="s">
        <v>326</v>
      </c>
      <c r="G1276" s="214"/>
      <c r="H1276" s="216" t="s">
        <v>20</v>
      </c>
      <c r="I1276" s="218"/>
      <c r="J1276" s="214"/>
      <c r="K1276" s="214"/>
      <c r="L1276" s="219"/>
      <c r="M1276" s="220"/>
      <c r="N1276" s="221"/>
      <c r="O1276" s="221"/>
      <c r="P1276" s="221"/>
      <c r="Q1276" s="221"/>
      <c r="R1276" s="221"/>
      <c r="S1276" s="221"/>
      <c r="T1276" s="222"/>
      <c r="AT1276" s="223" t="s">
        <v>160</v>
      </c>
      <c r="AU1276" s="223" t="s">
        <v>87</v>
      </c>
      <c r="AV1276" s="11" t="s">
        <v>22</v>
      </c>
      <c r="AW1276" s="11" t="s">
        <v>35</v>
      </c>
      <c r="AX1276" s="11" t="s">
        <v>78</v>
      </c>
      <c r="AY1276" s="223" t="s">
        <v>151</v>
      </c>
    </row>
    <row r="1277" spans="2:51" s="11" customFormat="1" ht="12">
      <c r="B1277" s="213"/>
      <c r="C1277" s="214"/>
      <c r="D1277" s="215" t="s">
        <v>160</v>
      </c>
      <c r="E1277" s="216" t="s">
        <v>20</v>
      </c>
      <c r="F1277" s="217" t="s">
        <v>327</v>
      </c>
      <c r="G1277" s="214"/>
      <c r="H1277" s="216" t="s">
        <v>20</v>
      </c>
      <c r="I1277" s="218"/>
      <c r="J1277" s="214"/>
      <c r="K1277" s="214"/>
      <c r="L1277" s="219"/>
      <c r="M1277" s="220"/>
      <c r="N1277" s="221"/>
      <c r="O1277" s="221"/>
      <c r="P1277" s="221"/>
      <c r="Q1277" s="221"/>
      <c r="R1277" s="221"/>
      <c r="S1277" s="221"/>
      <c r="T1277" s="222"/>
      <c r="AT1277" s="223" t="s">
        <v>160</v>
      </c>
      <c r="AU1277" s="223" t="s">
        <v>87</v>
      </c>
      <c r="AV1277" s="11" t="s">
        <v>22</v>
      </c>
      <c r="AW1277" s="11" t="s">
        <v>35</v>
      </c>
      <c r="AX1277" s="11" t="s">
        <v>78</v>
      </c>
      <c r="AY1277" s="223" t="s">
        <v>151</v>
      </c>
    </row>
    <row r="1278" spans="2:51" s="12" customFormat="1" ht="12">
      <c r="B1278" s="224"/>
      <c r="C1278" s="225"/>
      <c r="D1278" s="215" t="s">
        <v>160</v>
      </c>
      <c r="E1278" s="226" t="s">
        <v>20</v>
      </c>
      <c r="F1278" s="227" t="s">
        <v>619</v>
      </c>
      <c r="G1278" s="225"/>
      <c r="H1278" s="228">
        <v>15.0945</v>
      </c>
      <c r="I1278" s="229"/>
      <c r="J1278" s="225"/>
      <c r="K1278" s="225"/>
      <c r="L1278" s="230"/>
      <c r="M1278" s="231"/>
      <c r="N1278" s="232"/>
      <c r="O1278" s="232"/>
      <c r="P1278" s="232"/>
      <c r="Q1278" s="232"/>
      <c r="R1278" s="232"/>
      <c r="S1278" s="232"/>
      <c r="T1278" s="233"/>
      <c r="AT1278" s="234" t="s">
        <v>160</v>
      </c>
      <c r="AU1278" s="234" t="s">
        <v>87</v>
      </c>
      <c r="AV1278" s="12" t="s">
        <v>87</v>
      </c>
      <c r="AW1278" s="12" t="s">
        <v>35</v>
      </c>
      <c r="AX1278" s="12" t="s">
        <v>78</v>
      </c>
      <c r="AY1278" s="234" t="s">
        <v>151</v>
      </c>
    </row>
    <row r="1279" spans="2:51" s="12" customFormat="1" ht="12">
      <c r="B1279" s="224"/>
      <c r="C1279" s="225"/>
      <c r="D1279" s="215" t="s">
        <v>160</v>
      </c>
      <c r="E1279" s="226" t="s">
        <v>20</v>
      </c>
      <c r="F1279" s="227" t="s">
        <v>2076</v>
      </c>
      <c r="G1279" s="225"/>
      <c r="H1279" s="228">
        <v>36.5</v>
      </c>
      <c r="I1279" s="229"/>
      <c r="J1279" s="225"/>
      <c r="K1279" s="225"/>
      <c r="L1279" s="230"/>
      <c r="M1279" s="231"/>
      <c r="N1279" s="232"/>
      <c r="O1279" s="232"/>
      <c r="P1279" s="232"/>
      <c r="Q1279" s="232"/>
      <c r="R1279" s="232"/>
      <c r="S1279" s="232"/>
      <c r="T1279" s="233"/>
      <c r="AT1279" s="234" t="s">
        <v>160</v>
      </c>
      <c r="AU1279" s="234" t="s">
        <v>87</v>
      </c>
      <c r="AV1279" s="12" t="s">
        <v>87</v>
      </c>
      <c r="AW1279" s="12" t="s">
        <v>35</v>
      </c>
      <c r="AX1279" s="12" t="s">
        <v>78</v>
      </c>
      <c r="AY1279" s="234" t="s">
        <v>151</v>
      </c>
    </row>
    <row r="1280" spans="2:51" s="14" customFormat="1" ht="12">
      <c r="B1280" s="246"/>
      <c r="C1280" s="247"/>
      <c r="D1280" s="215" t="s">
        <v>160</v>
      </c>
      <c r="E1280" s="248" t="s">
        <v>20</v>
      </c>
      <c r="F1280" s="249" t="s">
        <v>204</v>
      </c>
      <c r="G1280" s="247"/>
      <c r="H1280" s="250">
        <v>51.5945</v>
      </c>
      <c r="I1280" s="251"/>
      <c r="J1280" s="247"/>
      <c r="K1280" s="247"/>
      <c r="L1280" s="252"/>
      <c r="M1280" s="253"/>
      <c r="N1280" s="254"/>
      <c r="O1280" s="254"/>
      <c r="P1280" s="254"/>
      <c r="Q1280" s="254"/>
      <c r="R1280" s="254"/>
      <c r="S1280" s="254"/>
      <c r="T1280" s="255"/>
      <c r="AT1280" s="256" t="s">
        <v>160</v>
      </c>
      <c r="AU1280" s="256" t="s">
        <v>87</v>
      </c>
      <c r="AV1280" s="14" t="s">
        <v>158</v>
      </c>
      <c r="AW1280" s="14" t="s">
        <v>35</v>
      </c>
      <c r="AX1280" s="14" t="s">
        <v>22</v>
      </c>
      <c r="AY1280" s="256" t="s">
        <v>151</v>
      </c>
    </row>
    <row r="1281" spans="2:65" s="1" customFormat="1" ht="16.5" customHeight="1">
      <c r="B1281" s="38"/>
      <c r="C1281" s="201" t="s">
        <v>2077</v>
      </c>
      <c r="D1281" s="201" t="s">
        <v>153</v>
      </c>
      <c r="E1281" s="202" t="s">
        <v>2078</v>
      </c>
      <c r="F1281" s="203" t="s">
        <v>2079</v>
      </c>
      <c r="G1281" s="204" t="s">
        <v>339</v>
      </c>
      <c r="H1281" s="205">
        <v>17.37</v>
      </c>
      <c r="I1281" s="206"/>
      <c r="J1281" s="207">
        <f>ROUND(I1281*H1281,2)</f>
        <v>0</v>
      </c>
      <c r="K1281" s="203" t="s">
        <v>20</v>
      </c>
      <c r="L1281" s="43"/>
      <c r="M1281" s="208" t="s">
        <v>20</v>
      </c>
      <c r="N1281" s="209" t="s">
        <v>49</v>
      </c>
      <c r="O1281" s="79"/>
      <c r="P1281" s="210">
        <f>O1281*H1281</f>
        <v>0</v>
      </c>
      <c r="Q1281" s="210">
        <v>0.00312</v>
      </c>
      <c r="R1281" s="210">
        <f>Q1281*H1281</f>
        <v>0.054194400000000004</v>
      </c>
      <c r="S1281" s="210">
        <v>0</v>
      </c>
      <c r="T1281" s="211">
        <f>S1281*H1281</f>
        <v>0</v>
      </c>
      <c r="AR1281" s="17" t="s">
        <v>260</v>
      </c>
      <c r="AT1281" s="17" t="s">
        <v>153</v>
      </c>
      <c r="AU1281" s="17" t="s">
        <v>87</v>
      </c>
      <c r="AY1281" s="17" t="s">
        <v>151</v>
      </c>
      <c r="BE1281" s="212">
        <f>IF(N1281="základní",J1281,0)</f>
        <v>0</v>
      </c>
      <c r="BF1281" s="212">
        <f>IF(N1281="snížená",J1281,0)</f>
        <v>0</v>
      </c>
      <c r="BG1281" s="212">
        <f>IF(N1281="zákl. přenesená",J1281,0)</f>
        <v>0</v>
      </c>
      <c r="BH1281" s="212">
        <f>IF(N1281="sníž. přenesená",J1281,0)</f>
        <v>0</v>
      </c>
      <c r="BI1281" s="212">
        <f>IF(N1281="nulová",J1281,0)</f>
        <v>0</v>
      </c>
      <c r="BJ1281" s="17" t="s">
        <v>22</v>
      </c>
      <c r="BK1281" s="212">
        <f>ROUND(I1281*H1281,2)</f>
        <v>0</v>
      </c>
      <c r="BL1281" s="17" t="s">
        <v>260</v>
      </c>
      <c r="BM1281" s="17" t="s">
        <v>2080</v>
      </c>
    </row>
    <row r="1282" spans="2:51" s="11" customFormat="1" ht="12">
      <c r="B1282" s="213"/>
      <c r="C1282" s="214"/>
      <c r="D1282" s="215" t="s">
        <v>160</v>
      </c>
      <c r="E1282" s="216" t="s">
        <v>20</v>
      </c>
      <c r="F1282" s="217" t="s">
        <v>326</v>
      </c>
      <c r="G1282" s="214"/>
      <c r="H1282" s="216" t="s">
        <v>20</v>
      </c>
      <c r="I1282" s="218"/>
      <c r="J1282" s="214"/>
      <c r="K1282" s="214"/>
      <c r="L1282" s="219"/>
      <c r="M1282" s="220"/>
      <c r="N1282" s="221"/>
      <c r="O1282" s="221"/>
      <c r="P1282" s="221"/>
      <c r="Q1282" s="221"/>
      <c r="R1282" s="221"/>
      <c r="S1282" s="221"/>
      <c r="T1282" s="222"/>
      <c r="AT1282" s="223" t="s">
        <v>160</v>
      </c>
      <c r="AU1282" s="223" t="s">
        <v>87</v>
      </c>
      <c r="AV1282" s="11" t="s">
        <v>22</v>
      </c>
      <c r="AW1282" s="11" t="s">
        <v>35</v>
      </c>
      <c r="AX1282" s="11" t="s">
        <v>78</v>
      </c>
      <c r="AY1282" s="223" t="s">
        <v>151</v>
      </c>
    </row>
    <row r="1283" spans="2:51" s="11" customFormat="1" ht="12">
      <c r="B1283" s="213"/>
      <c r="C1283" s="214"/>
      <c r="D1283" s="215" t="s">
        <v>160</v>
      </c>
      <c r="E1283" s="216" t="s">
        <v>20</v>
      </c>
      <c r="F1283" s="217" t="s">
        <v>327</v>
      </c>
      <c r="G1283" s="214"/>
      <c r="H1283" s="216" t="s">
        <v>20</v>
      </c>
      <c r="I1283" s="218"/>
      <c r="J1283" s="214"/>
      <c r="K1283" s="214"/>
      <c r="L1283" s="219"/>
      <c r="M1283" s="220"/>
      <c r="N1283" s="221"/>
      <c r="O1283" s="221"/>
      <c r="P1283" s="221"/>
      <c r="Q1283" s="221"/>
      <c r="R1283" s="221"/>
      <c r="S1283" s="221"/>
      <c r="T1283" s="222"/>
      <c r="AT1283" s="223" t="s">
        <v>160</v>
      </c>
      <c r="AU1283" s="223" t="s">
        <v>87</v>
      </c>
      <c r="AV1283" s="11" t="s">
        <v>22</v>
      </c>
      <c r="AW1283" s="11" t="s">
        <v>35</v>
      </c>
      <c r="AX1283" s="11" t="s">
        <v>78</v>
      </c>
      <c r="AY1283" s="223" t="s">
        <v>151</v>
      </c>
    </row>
    <row r="1284" spans="2:51" s="12" customFormat="1" ht="12">
      <c r="B1284" s="224"/>
      <c r="C1284" s="225"/>
      <c r="D1284" s="215" t="s">
        <v>160</v>
      </c>
      <c r="E1284" s="226" t="s">
        <v>20</v>
      </c>
      <c r="F1284" s="227" t="s">
        <v>2081</v>
      </c>
      <c r="G1284" s="225"/>
      <c r="H1284" s="228">
        <v>17.37</v>
      </c>
      <c r="I1284" s="229"/>
      <c r="J1284" s="225"/>
      <c r="K1284" s="225"/>
      <c r="L1284" s="230"/>
      <c r="M1284" s="231"/>
      <c r="N1284" s="232"/>
      <c r="O1284" s="232"/>
      <c r="P1284" s="232"/>
      <c r="Q1284" s="232"/>
      <c r="R1284" s="232"/>
      <c r="S1284" s="232"/>
      <c r="T1284" s="233"/>
      <c r="AT1284" s="234" t="s">
        <v>160</v>
      </c>
      <c r="AU1284" s="234" t="s">
        <v>87</v>
      </c>
      <c r="AV1284" s="12" t="s">
        <v>87</v>
      </c>
      <c r="AW1284" s="12" t="s">
        <v>35</v>
      </c>
      <c r="AX1284" s="12" t="s">
        <v>22</v>
      </c>
      <c r="AY1284" s="234" t="s">
        <v>151</v>
      </c>
    </row>
    <row r="1285" spans="2:63" s="10" customFormat="1" ht="22.8" customHeight="1">
      <c r="B1285" s="185"/>
      <c r="C1285" s="186"/>
      <c r="D1285" s="187" t="s">
        <v>77</v>
      </c>
      <c r="E1285" s="199" t="s">
        <v>2082</v>
      </c>
      <c r="F1285" s="199" t="s">
        <v>2083</v>
      </c>
      <c r="G1285" s="186"/>
      <c r="H1285" s="186"/>
      <c r="I1285" s="189"/>
      <c r="J1285" s="200">
        <f>BK1285</f>
        <v>0</v>
      </c>
      <c r="K1285" s="186"/>
      <c r="L1285" s="191"/>
      <c r="M1285" s="192"/>
      <c r="N1285" s="193"/>
      <c r="O1285" s="193"/>
      <c r="P1285" s="194">
        <f>SUM(P1286:P1307)</f>
        <v>0</v>
      </c>
      <c r="Q1285" s="193"/>
      <c r="R1285" s="194">
        <f>SUM(R1286:R1307)</f>
        <v>2.0838050000000004</v>
      </c>
      <c r="S1285" s="193"/>
      <c r="T1285" s="195">
        <f>SUM(T1286:T1307)</f>
        <v>0</v>
      </c>
      <c r="AR1285" s="196" t="s">
        <v>87</v>
      </c>
      <c r="AT1285" s="197" t="s">
        <v>77</v>
      </c>
      <c r="AU1285" s="197" t="s">
        <v>22</v>
      </c>
      <c r="AY1285" s="196" t="s">
        <v>151</v>
      </c>
      <c r="BK1285" s="198">
        <f>SUM(BK1286:BK1307)</f>
        <v>0</v>
      </c>
    </row>
    <row r="1286" spans="2:65" s="1" customFormat="1" ht="16.5" customHeight="1">
      <c r="B1286" s="38"/>
      <c r="C1286" s="201" t="s">
        <v>2084</v>
      </c>
      <c r="D1286" s="201" t="s">
        <v>153</v>
      </c>
      <c r="E1286" s="202" t="s">
        <v>2085</v>
      </c>
      <c r="F1286" s="203" t="s">
        <v>2086</v>
      </c>
      <c r="G1286" s="204" t="s">
        <v>156</v>
      </c>
      <c r="H1286" s="205">
        <v>74.371</v>
      </c>
      <c r="I1286" s="206"/>
      <c r="J1286" s="207">
        <f>ROUND(I1286*H1286,2)</f>
        <v>0</v>
      </c>
      <c r="K1286" s="203" t="s">
        <v>157</v>
      </c>
      <c r="L1286" s="43"/>
      <c r="M1286" s="208" t="s">
        <v>20</v>
      </c>
      <c r="N1286" s="209" t="s">
        <v>49</v>
      </c>
      <c r="O1286" s="79"/>
      <c r="P1286" s="210">
        <f>O1286*H1286</f>
        <v>0</v>
      </c>
      <c r="Q1286" s="210">
        <v>0.0003</v>
      </c>
      <c r="R1286" s="210">
        <f>Q1286*H1286</f>
        <v>0.022311299999999996</v>
      </c>
      <c r="S1286" s="210">
        <v>0</v>
      </c>
      <c r="T1286" s="211">
        <f>S1286*H1286</f>
        <v>0</v>
      </c>
      <c r="AR1286" s="17" t="s">
        <v>260</v>
      </c>
      <c r="AT1286" s="17" t="s">
        <v>153</v>
      </c>
      <c r="AU1286" s="17" t="s">
        <v>87</v>
      </c>
      <c r="AY1286" s="17" t="s">
        <v>151</v>
      </c>
      <c r="BE1286" s="212">
        <f>IF(N1286="základní",J1286,0)</f>
        <v>0</v>
      </c>
      <c r="BF1286" s="212">
        <f>IF(N1286="snížená",J1286,0)</f>
        <v>0</v>
      </c>
      <c r="BG1286" s="212">
        <f>IF(N1286="zákl. přenesená",J1286,0)</f>
        <v>0</v>
      </c>
      <c r="BH1286" s="212">
        <f>IF(N1286="sníž. přenesená",J1286,0)</f>
        <v>0</v>
      </c>
      <c r="BI1286" s="212">
        <f>IF(N1286="nulová",J1286,0)</f>
        <v>0</v>
      </c>
      <c r="BJ1286" s="17" t="s">
        <v>22</v>
      </c>
      <c r="BK1286" s="212">
        <f>ROUND(I1286*H1286,2)</f>
        <v>0</v>
      </c>
      <c r="BL1286" s="17" t="s">
        <v>260</v>
      </c>
      <c r="BM1286" s="17" t="s">
        <v>2087</v>
      </c>
    </row>
    <row r="1287" spans="2:51" s="11" customFormat="1" ht="12">
      <c r="B1287" s="213"/>
      <c r="C1287" s="214"/>
      <c r="D1287" s="215" t="s">
        <v>160</v>
      </c>
      <c r="E1287" s="216" t="s">
        <v>20</v>
      </c>
      <c r="F1287" s="217" t="s">
        <v>297</v>
      </c>
      <c r="G1287" s="214"/>
      <c r="H1287" s="216" t="s">
        <v>20</v>
      </c>
      <c r="I1287" s="218"/>
      <c r="J1287" s="214"/>
      <c r="K1287" s="214"/>
      <c r="L1287" s="219"/>
      <c r="M1287" s="220"/>
      <c r="N1287" s="221"/>
      <c r="O1287" s="221"/>
      <c r="P1287" s="221"/>
      <c r="Q1287" s="221"/>
      <c r="R1287" s="221"/>
      <c r="S1287" s="221"/>
      <c r="T1287" s="222"/>
      <c r="AT1287" s="223" t="s">
        <v>160</v>
      </c>
      <c r="AU1287" s="223" t="s">
        <v>87</v>
      </c>
      <c r="AV1287" s="11" t="s">
        <v>22</v>
      </c>
      <c r="AW1287" s="11" t="s">
        <v>35</v>
      </c>
      <c r="AX1287" s="11" t="s">
        <v>78</v>
      </c>
      <c r="AY1287" s="223" t="s">
        <v>151</v>
      </c>
    </row>
    <row r="1288" spans="2:51" s="12" customFormat="1" ht="12">
      <c r="B1288" s="224"/>
      <c r="C1288" s="225"/>
      <c r="D1288" s="215" t="s">
        <v>160</v>
      </c>
      <c r="E1288" s="226" t="s">
        <v>20</v>
      </c>
      <c r="F1288" s="227" t="s">
        <v>2088</v>
      </c>
      <c r="G1288" s="225"/>
      <c r="H1288" s="228">
        <v>16.763</v>
      </c>
      <c r="I1288" s="229"/>
      <c r="J1288" s="225"/>
      <c r="K1288" s="225"/>
      <c r="L1288" s="230"/>
      <c r="M1288" s="231"/>
      <c r="N1288" s="232"/>
      <c r="O1288" s="232"/>
      <c r="P1288" s="232"/>
      <c r="Q1288" s="232"/>
      <c r="R1288" s="232"/>
      <c r="S1288" s="232"/>
      <c r="T1288" s="233"/>
      <c r="AT1288" s="234" t="s">
        <v>160</v>
      </c>
      <c r="AU1288" s="234" t="s">
        <v>87</v>
      </c>
      <c r="AV1288" s="12" t="s">
        <v>87</v>
      </c>
      <c r="AW1288" s="12" t="s">
        <v>35</v>
      </c>
      <c r="AX1288" s="12" t="s">
        <v>78</v>
      </c>
      <c r="AY1288" s="234" t="s">
        <v>151</v>
      </c>
    </row>
    <row r="1289" spans="2:51" s="12" customFormat="1" ht="12">
      <c r="B1289" s="224"/>
      <c r="C1289" s="225"/>
      <c r="D1289" s="215" t="s">
        <v>160</v>
      </c>
      <c r="E1289" s="226" t="s">
        <v>20</v>
      </c>
      <c r="F1289" s="227" t="s">
        <v>2089</v>
      </c>
      <c r="G1289" s="225"/>
      <c r="H1289" s="228">
        <v>28.313</v>
      </c>
      <c r="I1289" s="229"/>
      <c r="J1289" s="225"/>
      <c r="K1289" s="225"/>
      <c r="L1289" s="230"/>
      <c r="M1289" s="231"/>
      <c r="N1289" s="232"/>
      <c r="O1289" s="232"/>
      <c r="P1289" s="232"/>
      <c r="Q1289" s="232"/>
      <c r="R1289" s="232"/>
      <c r="S1289" s="232"/>
      <c r="T1289" s="233"/>
      <c r="AT1289" s="234" t="s">
        <v>160</v>
      </c>
      <c r="AU1289" s="234" t="s">
        <v>87</v>
      </c>
      <c r="AV1289" s="12" t="s">
        <v>87</v>
      </c>
      <c r="AW1289" s="12" t="s">
        <v>35</v>
      </c>
      <c r="AX1289" s="12" t="s">
        <v>78</v>
      </c>
      <c r="AY1289" s="234" t="s">
        <v>151</v>
      </c>
    </row>
    <row r="1290" spans="2:51" s="12" customFormat="1" ht="12">
      <c r="B1290" s="224"/>
      <c r="C1290" s="225"/>
      <c r="D1290" s="215" t="s">
        <v>160</v>
      </c>
      <c r="E1290" s="226" t="s">
        <v>20</v>
      </c>
      <c r="F1290" s="227" t="s">
        <v>2090</v>
      </c>
      <c r="G1290" s="225"/>
      <c r="H1290" s="228">
        <v>29.295</v>
      </c>
      <c r="I1290" s="229"/>
      <c r="J1290" s="225"/>
      <c r="K1290" s="225"/>
      <c r="L1290" s="230"/>
      <c r="M1290" s="231"/>
      <c r="N1290" s="232"/>
      <c r="O1290" s="232"/>
      <c r="P1290" s="232"/>
      <c r="Q1290" s="232"/>
      <c r="R1290" s="232"/>
      <c r="S1290" s="232"/>
      <c r="T1290" s="233"/>
      <c r="AT1290" s="234" t="s">
        <v>160</v>
      </c>
      <c r="AU1290" s="234" t="s">
        <v>87</v>
      </c>
      <c r="AV1290" s="12" t="s">
        <v>87</v>
      </c>
      <c r="AW1290" s="12" t="s">
        <v>35</v>
      </c>
      <c r="AX1290" s="12" t="s">
        <v>78</v>
      </c>
      <c r="AY1290" s="234" t="s">
        <v>151</v>
      </c>
    </row>
    <row r="1291" spans="2:51" s="14" customFormat="1" ht="12">
      <c r="B1291" s="246"/>
      <c r="C1291" s="247"/>
      <c r="D1291" s="215" t="s">
        <v>160</v>
      </c>
      <c r="E1291" s="248" t="s">
        <v>20</v>
      </c>
      <c r="F1291" s="249" t="s">
        <v>204</v>
      </c>
      <c r="G1291" s="247"/>
      <c r="H1291" s="250">
        <v>74.371</v>
      </c>
      <c r="I1291" s="251"/>
      <c r="J1291" s="247"/>
      <c r="K1291" s="247"/>
      <c r="L1291" s="252"/>
      <c r="M1291" s="253"/>
      <c r="N1291" s="254"/>
      <c r="O1291" s="254"/>
      <c r="P1291" s="254"/>
      <c r="Q1291" s="254"/>
      <c r="R1291" s="254"/>
      <c r="S1291" s="254"/>
      <c r="T1291" s="255"/>
      <c r="AT1291" s="256" t="s">
        <v>160</v>
      </c>
      <c r="AU1291" s="256" t="s">
        <v>87</v>
      </c>
      <c r="AV1291" s="14" t="s">
        <v>158</v>
      </c>
      <c r="AW1291" s="14" t="s">
        <v>35</v>
      </c>
      <c r="AX1291" s="14" t="s">
        <v>22</v>
      </c>
      <c r="AY1291" s="256" t="s">
        <v>151</v>
      </c>
    </row>
    <row r="1292" spans="2:65" s="1" customFormat="1" ht="22.5" customHeight="1">
      <c r="B1292" s="38"/>
      <c r="C1292" s="201" t="s">
        <v>2091</v>
      </c>
      <c r="D1292" s="201" t="s">
        <v>153</v>
      </c>
      <c r="E1292" s="202" t="s">
        <v>2092</v>
      </c>
      <c r="F1292" s="203" t="s">
        <v>2093</v>
      </c>
      <c r="G1292" s="204" t="s">
        <v>156</v>
      </c>
      <c r="H1292" s="205">
        <v>74.371</v>
      </c>
      <c r="I1292" s="206"/>
      <c r="J1292" s="207">
        <f>ROUND(I1292*H1292,2)</f>
        <v>0</v>
      </c>
      <c r="K1292" s="203" t="s">
        <v>157</v>
      </c>
      <c r="L1292" s="43"/>
      <c r="M1292" s="208" t="s">
        <v>20</v>
      </c>
      <c r="N1292" s="209" t="s">
        <v>49</v>
      </c>
      <c r="O1292" s="79"/>
      <c r="P1292" s="210">
        <f>O1292*H1292</f>
        <v>0</v>
      </c>
      <c r="Q1292" s="210">
        <v>0.0073</v>
      </c>
      <c r="R1292" s="210">
        <f>Q1292*H1292</f>
        <v>0.5429083</v>
      </c>
      <c r="S1292" s="210">
        <v>0</v>
      </c>
      <c r="T1292" s="211">
        <f>S1292*H1292</f>
        <v>0</v>
      </c>
      <c r="AR1292" s="17" t="s">
        <v>260</v>
      </c>
      <c r="AT1292" s="17" t="s">
        <v>153</v>
      </c>
      <c r="AU1292" s="17" t="s">
        <v>87</v>
      </c>
      <c r="AY1292" s="17" t="s">
        <v>151</v>
      </c>
      <c r="BE1292" s="212">
        <f>IF(N1292="základní",J1292,0)</f>
        <v>0</v>
      </c>
      <c r="BF1292" s="212">
        <f>IF(N1292="snížená",J1292,0)</f>
        <v>0</v>
      </c>
      <c r="BG1292" s="212">
        <f>IF(N1292="zákl. přenesená",J1292,0)</f>
        <v>0</v>
      </c>
      <c r="BH1292" s="212">
        <f>IF(N1292="sníž. přenesená",J1292,0)</f>
        <v>0</v>
      </c>
      <c r="BI1292" s="212">
        <f>IF(N1292="nulová",J1292,0)</f>
        <v>0</v>
      </c>
      <c r="BJ1292" s="17" t="s">
        <v>22</v>
      </c>
      <c r="BK1292" s="212">
        <f>ROUND(I1292*H1292,2)</f>
        <v>0</v>
      </c>
      <c r="BL1292" s="17" t="s">
        <v>260</v>
      </c>
      <c r="BM1292" s="17" t="s">
        <v>2094</v>
      </c>
    </row>
    <row r="1293" spans="2:51" s="11" customFormat="1" ht="12">
      <c r="B1293" s="213"/>
      <c r="C1293" s="214"/>
      <c r="D1293" s="215" t="s">
        <v>160</v>
      </c>
      <c r="E1293" s="216" t="s">
        <v>20</v>
      </c>
      <c r="F1293" s="217" t="s">
        <v>297</v>
      </c>
      <c r="G1293" s="214"/>
      <c r="H1293" s="216" t="s">
        <v>20</v>
      </c>
      <c r="I1293" s="218"/>
      <c r="J1293" s="214"/>
      <c r="K1293" s="214"/>
      <c r="L1293" s="219"/>
      <c r="M1293" s="220"/>
      <c r="N1293" s="221"/>
      <c r="O1293" s="221"/>
      <c r="P1293" s="221"/>
      <c r="Q1293" s="221"/>
      <c r="R1293" s="221"/>
      <c r="S1293" s="221"/>
      <c r="T1293" s="222"/>
      <c r="AT1293" s="223" t="s">
        <v>160</v>
      </c>
      <c r="AU1293" s="223" t="s">
        <v>87</v>
      </c>
      <c r="AV1293" s="11" t="s">
        <v>22</v>
      </c>
      <c r="AW1293" s="11" t="s">
        <v>35</v>
      </c>
      <c r="AX1293" s="11" t="s">
        <v>78</v>
      </c>
      <c r="AY1293" s="223" t="s">
        <v>151</v>
      </c>
    </row>
    <row r="1294" spans="2:51" s="12" customFormat="1" ht="12">
      <c r="B1294" s="224"/>
      <c r="C1294" s="225"/>
      <c r="D1294" s="215" t="s">
        <v>160</v>
      </c>
      <c r="E1294" s="226" t="s">
        <v>20</v>
      </c>
      <c r="F1294" s="227" t="s">
        <v>2088</v>
      </c>
      <c r="G1294" s="225"/>
      <c r="H1294" s="228">
        <v>16.763</v>
      </c>
      <c r="I1294" s="229"/>
      <c r="J1294" s="225"/>
      <c r="K1294" s="225"/>
      <c r="L1294" s="230"/>
      <c r="M1294" s="231"/>
      <c r="N1294" s="232"/>
      <c r="O1294" s="232"/>
      <c r="P1294" s="232"/>
      <c r="Q1294" s="232"/>
      <c r="R1294" s="232"/>
      <c r="S1294" s="232"/>
      <c r="T1294" s="233"/>
      <c r="AT1294" s="234" t="s">
        <v>160</v>
      </c>
      <c r="AU1294" s="234" t="s">
        <v>87</v>
      </c>
      <c r="AV1294" s="12" t="s">
        <v>87</v>
      </c>
      <c r="AW1294" s="12" t="s">
        <v>35</v>
      </c>
      <c r="AX1294" s="12" t="s">
        <v>78</v>
      </c>
      <c r="AY1294" s="234" t="s">
        <v>151</v>
      </c>
    </row>
    <row r="1295" spans="2:51" s="12" customFormat="1" ht="12">
      <c r="B1295" s="224"/>
      <c r="C1295" s="225"/>
      <c r="D1295" s="215" t="s">
        <v>160</v>
      </c>
      <c r="E1295" s="226" t="s">
        <v>20</v>
      </c>
      <c r="F1295" s="227" t="s">
        <v>2089</v>
      </c>
      <c r="G1295" s="225"/>
      <c r="H1295" s="228">
        <v>28.313</v>
      </c>
      <c r="I1295" s="229"/>
      <c r="J1295" s="225"/>
      <c r="K1295" s="225"/>
      <c r="L1295" s="230"/>
      <c r="M1295" s="231"/>
      <c r="N1295" s="232"/>
      <c r="O1295" s="232"/>
      <c r="P1295" s="232"/>
      <c r="Q1295" s="232"/>
      <c r="R1295" s="232"/>
      <c r="S1295" s="232"/>
      <c r="T1295" s="233"/>
      <c r="AT1295" s="234" t="s">
        <v>160</v>
      </c>
      <c r="AU1295" s="234" t="s">
        <v>87</v>
      </c>
      <c r="AV1295" s="12" t="s">
        <v>87</v>
      </c>
      <c r="AW1295" s="12" t="s">
        <v>35</v>
      </c>
      <c r="AX1295" s="12" t="s">
        <v>78</v>
      </c>
      <c r="AY1295" s="234" t="s">
        <v>151</v>
      </c>
    </row>
    <row r="1296" spans="2:51" s="12" customFormat="1" ht="12">
      <c r="B1296" s="224"/>
      <c r="C1296" s="225"/>
      <c r="D1296" s="215" t="s">
        <v>160</v>
      </c>
      <c r="E1296" s="226" t="s">
        <v>20</v>
      </c>
      <c r="F1296" s="227" t="s">
        <v>2090</v>
      </c>
      <c r="G1296" s="225"/>
      <c r="H1296" s="228">
        <v>29.295</v>
      </c>
      <c r="I1296" s="229"/>
      <c r="J1296" s="225"/>
      <c r="K1296" s="225"/>
      <c r="L1296" s="230"/>
      <c r="M1296" s="231"/>
      <c r="N1296" s="232"/>
      <c r="O1296" s="232"/>
      <c r="P1296" s="232"/>
      <c r="Q1296" s="232"/>
      <c r="R1296" s="232"/>
      <c r="S1296" s="232"/>
      <c r="T1296" s="233"/>
      <c r="AT1296" s="234" t="s">
        <v>160</v>
      </c>
      <c r="AU1296" s="234" t="s">
        <v>87</v>
      </c>
      <c r="AV1296" s="12" t="s">
        <v>87</v>
      </c>
      <c r="AW1296" s="12" t="s">
        <v>35</v>
      </c>
      <c r="AX1296" s="12" t="s">
        <v>78</v>
      </c>
      <c r="AY1296" s="234" t="s">
        <v>151</v>
      </c>
    </row>
    <row r="1297" spans="2:51" s="14" customFormat="1" ht="12">
      <c r="B1297" s="246"/>
      <c r="C1297" s="247"/>
      <c r="D1297" s="215" t="s">
        <v>160</v>
      </c>
      <c r="E1297" s="248" t="s">
        <v>20</v>
      </c>
      <c r="F1297" s="249" t="s">
        <v>204</v>
      </c>
      <c r="G1297" s="247"/>
      <c r="H1297" s="250">
        <v>74.371</v>
      </c>
      <c r="I1297" s="251"/>
      <c r="J1297" s="247"/>
      <c r="K1297" s="247"/>
      <c r="L1297" s="252"/>
      <c r="M1297" s="253"/>
      <c r="N1297" s="254"/>
      <c r="O1297" s="254"/>
      <c r="P1297" s="254"/>
      <c r="Q1297" s="254"/>
      <c r="R1297" s="254"/>
      <c r="S1297" s="254"/>
      <c r="T1297" s="255"/>
      <c r="AT1297" s="256" t="s">
        <v>160</v>
      </c>
      <c r="AU1297" s="256" t="s">
        <v>87</v>
      </c>
      <c r="AV1297" s="14" t="s">
        <v>158</v>
      </c>
      <c r="AW1297" s="14" t="s">
        <v>35</v>
      </c>
      <c r="AX1297" s="14" t="s">
        <v>22</v>
      </c>
      <c r="AY1297" s="256" t="s">
        <v>151</v>
      </c>
    </row>
    <row r="1298" spans="2:65" s="1" customFormat="1" ht="16.5" customHeight="1">
      <c r="B1298" s="38"/>
      <c r="C1298" s="257" t="s">
        <v>2095</v>
      </c>
      <c r="D1298" s="257" t="s">
        <v>235</v>
      </c>
      <c r="E1298" s="258" t="s">
        <v>2096</v>
      </c>
      <c r="F1298" s="259" t="s">
        <v>2097</v>
      </c>
      <c r="G1298" s="260" t="s">
        <v>156</v>
      </c>
      <c r="H1298" s="261">
        <v>78.023</v>
      </c>
      <c r="I1298" s="262"/>
      <c r="J1298" s="263">
        <f>ROUND(I1298*H1298,2)</f>
        <v>0</v>
      </c>
      <c r="K1298" s="259" t="s">
        <v>157</v>
      </c>
      <c r="L1298" s="264"/>
      <c r="M1298" s="265" t="s">
        <v>20</v>
      </c>
      <c r="N1298" s="266" t="s">
        <v>49</v>
      </c>
      <c r="O1298" s="79"/>
      <c r="P1298" s="210">
        <f>O1298*H1298</f>
        <v>0</v>
      </c>
      <c r="Q1298" s="210">
        <v>0.0118</v>
      </c>
      <c r="R1298" s="210">
        <f>Q1298*H1298</f>
        <v>0.9206713999999999</v>
      </c>
      <c r="S1298" s="210">
        <v>0</v>
      </c>
      <c r="T1298" s="211">
        <f>S1298*H1298</f>
        <v>0</v>
      </c>
      <c r="AR1298" s="17" t="s">
        <v>379</v>
      </c>
      <c r="AT1298" s="17" t="s">
        <v>235</v>
      </c>
      <c r="AU1298" s="17" t="s">
        <v>87</v>
      </c>
      <c r="AY1298" s="17" t="s">
        <v>151</v>
      </c>
      <c r="BE1298" s="212">
        <f>IF(N1298="základní",J1298,0)</f>
        <v>0</v>
      </c>
      <c r="BF1298" s="212">
        <f>IF(N1298="snížená",J1298,0)</f>
        <v>0</v>
      </c>
      <c r="BG1298" s="212">
        <f>IF(N1298="zákl. přenesená",J1298,0)</f>
        <v>0</v>
      </c>
      <c r="BH1298" s="212">
        <f>IF(N1298="sníž. přenesená",J1298,0)</f>
        <v>0</v>
      </c>
      <c r="BI1298" s="212">
        <f>IF(N1298="nulová",J1298,0)</f>
        <v>0</v>
      </c>
      <c r="BJ1298" s="17" t="s">
        <v>22</v>
      </c>
      <c r="BK1298" s="212">
        <f>ROUND(I1298*H1298,2)</f>
        <v>0</v>
      </c>
      <c r="BL1298" s="17" t="s">
        <v>260</v>
      </c>
      <c r="BM1298" s="17" t="s">
        <v>2098</v>
      </c>
    </row>
    <row r="1299" spans="2:51" s="12" customFormat="1" ht="12">
      <c r="B1299" s="224"/>
      <c r="C1299" s="225"/>
      <c r="D1299" s="215" t="s">
        <v>160</v>
      </c>
      <c r="E1299" s="225"/>
      <c r="F1299" s="227" t="s">
        <v>2099</v>
      </c>
      <c r="G1299" s="225"/>
      <c r="H1299" s="228">
        <v>78.023</v>
      </c>
      <c r="I1299" s="229"/>
      <c r="J1299" s="225"/>
      <c r="K1299" s="225"/>
      <c r="L1299" s="230"/>
      <c r="M1299" s="231"/>
      <c r="N1299" s="232"/>
      <c r="O1299" s="232"/>
      <c r="P1299" s="232"/>
      <c r="Q1299" s="232"/>
      <c r="R1299" s="232"/>
      <c r="S1299" s="232"/>
      <c r="T1299" s="233"/>
      <c r="AT1299" s="234" t="s">
        <v>160</v>
      </c>
      <c r="AU1299" s="234" t="s">
        <v>87</v>
      </c>
      <c r="AV1299" s="12" t="s">
        <v>87</v>
      </c>
      <c r="AW1299" s="12" t="s">
        <v>4</v>
      </c>
      <c r="AX1299" s="12" t="s">
        <v>22</v>
      </c>
      <c r="AY1299" s="234" t="s">
        <v>151</v>
      </c>
    </row>
    <row r="1300" spans="2:65" s="1" customFormat="1" ht="22.5" customHeight="1">
      <c r="B1300" s="38"/>
      <c r="C1300" s="201" t="s">
        <v>2100</v>
      </c>
      <c r="D1300" s="201" t="s">
        <v>153</v>
      </c>
      <c r="E1300" s="202" t="s">
        <v>2101</v>
      </c>
      <c r="F1300" s="203" t="s">
        <v>2102</v>
      </c>
      <c r="G1300" s="204" t="s">
        <v>156</v>
      </c>
      <c r="H1300" s="205">
        <v>74.371</v>
      </c>
      <c r="I1300" s="206"/>
      <c r="J1300" s="207">
        <f>ROUND(I1300*H1300,2)</f>
        <v>0</v>
      </c>
      <c r="K1300" s="203" t="s">
        <v>157</v>
      </c>
      <c r="L1300" s="43"/>
      <c r="M1300" s="208" t="s">
        <v>20</v>
      </c>
      <c r="N1300" s="209" t="s">
        <v>49</v>
      </c>
      <c r="O1300" s="79"/>
      <c r="P1300" s="210">
        <f>O1300*H1300</f>
        <v>0</v>
      </c>
      <c r="Q1300" s="210">
        <v>0.008</v>
      </c>
      <c r="R1300" s="210">
        <f>Q1300*H1300</f>
        <v>0.5949679999999999</v>
      </c>
      <c r="S1300" s="210">
        <v>0</v>
      </c>
      <c r="T1300" s="211">
        <f>S1300*H1300</f>
        <v>0</v>
      </c>
      <c r="AR1300" s="17" t="s">
        <v>260</v>
      </c>
      <c r="AT1300" s="17" t="s">
        <v>153</v>
      </c>
      <c r="AU1300" s="17" t="s">
        <v>87</v>
      </c>
      <c r="AY1300" s="17" t="s">
        <v>151</v>
      </c>
      <c r="BE1300" s="212">
        <f>IF(N1300="základní",J1300,0)</f>
        <v>0</v>
      </c>
      <c r="BF1300" s="212">
        <f>IF(N1300="snížená",J1300,0)</f>
        <v>0</v>
      </c>
      <c r="BG1300" s="212">
        <f>IF(N1300="zákl. přenesená",J1300,0)</f>
        <v>0</v>
      </c>
      <c r="BH1300" s="212">
        <f>IF(N1300="sníž. přenesená",J1300,0)</f>
        <v>0</v>
      </c>
      <c r="BI1300" s="212">
        <f>IF(N1300="nulová",J1300,0)</f>
        <v>0</v>
      </c>
      <c r="BJ1300" s="17" t="s">
        <v>22</v>
      </c>
      <c r="BK1300" s="212">
        <f>ROUND(I1300*H1300,2)</f>
        <v>0</v>
      </c>
      <c r="BL1300" s="17" t="s">
        <v>260</v>
      </c>
      <c r="BM1300" s="17" t="s">
        <v>2103</v>
      </c>
    </row>
    <row r="1301" spans="2:65" s="1" customFormat="1" ht="16.5" customHeight="1">
      <c r="B1301" s="38"/>
      <c r="C1301" s="201" t="s">
        <v>2104</v>
      </c>
      <c r="D1301" s="201" t="s">
        <v>153</v>
      </c>
      <c r="E1301" s="202" t="s">
        <v>2105</v>
      </c>
      <c r="F1301" s="203" t="s">
        <v>2106</v>
      </c>
      <c r="G1301" s="204" t="s">
        <v>156</v>
      </c>
      <c r="H1301" s="205">
        <v>74.371</v>
      </c>
      <c r="I1301" s="206"/>
      <c r="J1301" s="207">
        <f>ROUND(I1301*H1301,2)</f>
        <v>0</v>
      </c>
      <c r="K1301" s="203" t="s">
        <v>157</v>
      </c>
      <c r="L1301" s="43"/>
      <c r="M1301" s="208" t="s">
        <v>20</v>
      </c>
      <c r="N1301" s="209" t="s">
        <v>49</v>
      </c>
      <c r="O1301" s="79"/>
      <c r="P1301" s="210">
        <f>O1301*H1301</f>
        <v>0</v>
      </c>
      <c r="Q1301" s="210">
        <v>0</v>
      </c>
      <c r="R1301" s="210">
        <f>Q1301*H1301</f>
        <v>0</v>
      </c>
      <c r="S1301" s="210">
        <v>0</v>
      </c>
      <c r="T1301" s="211">
        <f>S1301*H1301</f>
        <v>0</v>
      </c>
      <c r="AR1301" s="17" t="s">
        <v>260</v>
      </c>
      <c r="AT1301" s="17" t="s">
        <v>153</v>
      </c>
      <c r="AU1301" s="17" t="s">
        <v>87</v>
      </c>
      <c r="AY1301" s="17" t="s">
        <v>151</v>
      </c>
      <c r="BE1301" s="212">
        <f>IF(N1301="základní",J1301,0)</f>
        <v>0</v>
      </c>
      <c r="BF1301" s="212">
        <f>IF(N1301="snížená",J1301,0)</f>
        <v>0</v>
      </c>
      <c r="BG1301" s="212">
        <f>IF(N1301="zákl. přenesená",J1301,0)</f>
        <v>0</v>
      </c>
      <c r="BH1301" s="212">
        <f>IF(N1301="sníž. přenesená",J1301,0)</f>
        <v>0</v>
      </c>
      <c r="BI1301" s="212">
        <f>IF(N1301="nulová",J1301,0)</f>
        <v>0</v>
      </c>
      <c r="BJ1301" s="17" t="s">
        <v>22</v>
      </c>
      <c r="BK1301" s="212">
        <f>ROUND(I1301*H1301,2)</f>
        <v>0</v>
      </c>
      <c r="BL1301" s="17" t="s">
        <v>260</v>
      </c>
      <c r="BM1301" s="17" t="s">
        <v>2107</v>
      </c>
    </row>
    <row r="1302" spans="2:65" s="1" customFormat="1" ht="16.5" customHeight="1">
      <c r="B1302" s="38"/>
      <c r="C1302" s="201" t="s">
        <v>2108</v>
      </c>
      <c r="D1302" s="201" t="s">
        <v>153</v>
      </c>
      <c r="E1302" s="202" t="s">
        <v>2109</v>
      </c>
      <c r="F1302" s="203" t="s">
        <v>2110</v>
      </c>
      <c r="G1302" s="204" t="s">
        <v>339</v>
      </c>
      <c r="H1302" s="205">
        <v>98.2</v>
      </c>
      <c r="I1302" s="206"/>
      <c r="J1302" s="207">
        <f>ROUND(I1302*H1302,2)</f>
        <v>0</v>
      </c>
      <c r="K1302" s="203" t="s">
        <v>157</v>
      </c>
      <c r="L1302" s="43"/>
      <c r="M1302" s="208" t="s">
        <v>20</v>
      </c>
      <c r="N1302" s="209" t="s">
        <v>49</v>
      </c>
      <c r="O1302" s="79"/>
      <c r="P1302" s="210">
        <f>O1302*H1302</f>
        <v>0</v>
      </c>
      <c r="Q1302" s="210">
        <v>3E-05</v>
      </c>
      <c r="R1302" s="210">
        <f>Q1302*H1302</f>
        <v>0.0029460000000000003</v>
      </c>
      <c r="S1302" s="210">
        <v>0</v>
      </c>
      <c r="T1302" s="211">
        <f>S1302*H1302</f>
        <v>0</v>
      </c>
      <c r="AR1302" s="17" t="s">
        <v>260</v>
      </c>
      <c r="AT1302" s="17" t="s">
        <v>153</v>
      </c>
      <c r="AU1302" s="17" t="s">
        <v>87</v>
      </c>
      <c r="AY1302" s="17" t="s">
        <v>151</v>
      </c>
      <c r="BE1302" s="212">
        <f>IF(N1302="základní",J1302,0)</f>
        <v>0</v>
      </c>
      <c r="BF1302" s="212">
        <f>IF(N1302="snížená",J1302,0)</f>
        <v>0</v>
      </c>
      <c r="BG1302" s="212">
        <f>IF(N1302="zákl. přenesená",J1302,0)</f>
        <v>0</v>
      </c>
      <c r="BH1302" s="212">
        <f>IF(N1302="sníž. přenesená",J1302,0)</f>
        <v>0</v>
      </c>
      <c r="BI1302" s="212">
        <f>IF(N1302="nulová",J1302,0)</f>
        <v>0</v>
      </c>
      <c r="BJ1302" s="17" t="s">
        <v>22</v>
      </c>
      <c r="BK1302" s="212">
        <f>ROUND(I1302*H1302,2)</f>
        <v>0</v>
      </c>
      <c r="BL1302" s="17" t="s">
        <v>260</v>
      </c>
      <c r="BM1302" s="17" t="s">
        <v>2111</v>
      </c>
    </row>
    <row r="1303" spans="2:51" s="11" customFormat="1" ht="12">
      <c r="B1303" s="213"/>
      <c r="C1303" s="214"/>
      <c r="D1303" s="215" t="s">
        <v>160</v>
      </c>
      <c r="E1303" s="216" t="s">
        <v>20</v>
      </c>
      <c r="F1303" s="217" t="s">
        <v>297</v>
      </c>
      <c r="G1303" s="214"/>
      <c r="H1303" s="216" t="s">
        <v>20</v>
      </c>
      <c r="I1303" s="218"/>
      <c r="J1303" s="214"/>
      <c r="K1303" s="214"/>
      <c r="L1303" s="219"/>
      <c r="M1303" s="220"/>
      <c r="N1303" s="221"/>
      <c r="O1303" s="221"/>
      <c r="P1303" s="221"/>
      <c r="Q1303" s="221"/>
      <c r="R1303" s="221"/>
      <c r="S1303" s="221"/>
      <c r="T1303" s="222"/>
      <c r="AT1303" s="223" t="s">
        <v>160</v>
      </c>
      <c r="AU1303" s="223" t="s">
        <v>87</v>
      </c>
      <c r="AV1303" s="11" t="s">
        <v>22</v>
      </c>
      <c r="AW1303" s="11" t="s">
        <v>35</v>
      </c>
      <c r="AX1303" s="11" t="s">
        <v>78</v>
      </c>
      <c r="AY1303" s="223" t="s">
        <v>151</v>
      </c>
    </row>
    <row r="1304" spans="2:51" s="12" customFormat="1" ht="12">
      <c r="B1304" s="224"/>
      <c r="C1304" s="225"/>
      <c r="D1304" s="215" t="s">
        <v>160</v>
      </c>
      <c r="E1304" s="226" t="s">
        <v>20</v>
      </c>
      <c r="F1304" s="227" t="s">
        <v>2112</v>
      </c>
      <c r="G1304" s="225"/>
      <c r="H1304" s="228">
        <v>84</v>
      </c>
      <c r="I1304" s="229"/>
      <c r="J1304" s="225"/>
      <c r="K1304" s="225"/>
      <c r="L1304" s="230"/>
      <c r="M1304" s="231"/>
      <c r="N1304" s="232"/>
      <c r="O1304" s="232"/>
      <c r="P1304" s="232"/>
      <c r="Q1304" s="232"/>
      <c r="R1304" s="232"/>
      <c r="S1304" s="232"/>
      <c r="T1304" s="233"/>
      <c r="AT1304" s="234" t="s">
        <v>160</v>
      </c>
      <c r="AU1304" s="234" t="s">
        <v>87</v>
      </c>
      <c r="AV1304" s="12" t="s">
        <v>87</v>
      </c>
      <c r="AW1304" s="12" t="s">
        <v>35</v>
      </c>
      <c r="AX1304" s="12" t="s">
        <v>78</v>
      </c>
      <c r="AY1304" s="234" t="s">
        <v>151</v>
      </c>
    </row>
    <row r="1305" spans="2:51" s="12" customFormat="1" ht="12">
      <c r="B1305" s="224"/>
      <c r="C1305" s="225"/>
      <c r="D1305" s="215" t="s">
        <v>160</v>
      </c>
      <c r="E1305" s="226" t="s">
        <v>20</v>
      </c>
      <c r="F1305" s="227" t="s">
        <v>2113</v>
      </c>
      <c r="G1305" s="225"/>
      <c r="H1305" s="228">
        <v>14.2</v>
      </c>
      <c r="I1305" s="229"/>
      <c r="J1305" s="225"/>
      <c r="K1305" s="225"/>
      <c r="L1305" s="230"/>
      <c r="M1305" s="231"/>
      <c r="N1305" s="232"/>
      <c r="O1305" s="232"/>
      <c r="P1305" s="232"/>
      <c r="Q1305" s="232"/>
      <c r="R1305" s="232"/>
      <c r="S1305" s="232"/>
      <c r="T1305" s="233"/>
      <c r="AT1305" s="234" t="s">
        <v>160</v>
      </c>
      <c r="AU1305" s="234" t="s">
        <v>87</v>
      </c>
      <c r="AV1305" s="12" t="s">
        <v>87</v>
      </c>
      <c r="AW1305" s="12" t="s">
        <v>35</v>
      </c>
      <c r="AX1305" s="12" t="s">
        <v>78</v>
      </c>
      <c r="AY1305" s="234" t="s">
        <v>151</v>
      </c>
    </row>
    <row r="1306" spans="2:51" s="14" customFormat="1" ht="12">
      <c r="B1306" s="246"/>
      <c r="C1306" s="247"/>
      <c r="D1306" s="215" t="s">
        <v>160</v>
      </c>
      <c r="E1306" s="248" t="s">
        <v>20</v>
      </c>
      <c r="F1306" s="249" t="s">
        <v>204</v>
      </c>
      <c r="G1306" s="247"/>
      <c r="H1306" s="250">
        <v>98.2</v>
      </c>
      <c r="I1306" s="251"/>
      <c r="J1306" s="247"/>
      <c r="K1306" s="247"/>
      <c r="L1306" s="252"/>
      <c r="M1306" s="253"/>
      <c r="N1306" s="254"/>
      <c r="O1306" s="254"/>
      <c r="P1306" s="254"/>
      <c r="Q1306" s="254"/>
      <c r="R1306" s="254"/>
      <c r="S1306" s="254"/>
      <c r="T1306" s="255"/>
      <c r="AT1306" s="256" t="s">
        <v>160</v>
      </c>
      <c r="AU1306" s="256" t="s">
        <v>87</v>
      </c>
      <c r="AV1306" s="14" t="s">
        <v>158</v>
      </c>
      <c r="AW1306" s="14" t="s">
        <v>35</v>
      </c>
      <c r="AX1306" s="14" t="s">
        <v>22</v>
      </c>
      <c r="AY1306" s="256" t="s">
        <v>151</v>
      </c>
    </row>
    <row r="1307" spans="2:65" s="1" customFormat="1" ht="22.5" customHeight="1">
      <c r="B1307" s="38"/>
      <c r="C1307" s="201" t="s">
        <v>2114</v>
      </c>
      <c r="D1307" s="201" t="s">
        <v>153</v>
      </c>
      <c r="E1307" s="202" t="s">
        <v>2115</v>
      </c>
      <c r="F1307" s="203" t="s">
        <v>2116</v>
      </c>
      <c r="G1307" s="204" t="s">
        <v>910</v>
      </c>
      <c r="H1307" s="267"/>
      <c r="I1307" s="206"/>
      <c r="J1307" s="207">
        <f>ROUND(I1307*H1307,2)</f>
        <v>0</v>
      </c>
      <c r="K1307" s="203" t="s">
        <v>157</v>
      </c>
      <c r="L1307" s="43"/>
      <c r="M1307" s="208" t="s">
        <v>20</v>
      </c>
      <c r="N1307" s="209" t="s">
        <v>49</v>
      </c>
      <c r="O1307" s="79"/>
      <c r="P1307" s="210">
        <f>O1307*H1307</f>
        <v>0</v>
      </c>
      <c r="Q1307" s="210">
        <v>0</v>
      </c>
      <c r="R1307" s="210">
        <f>Q1307*H1307</f>
        <v>0</v>
      </c>
      <c r="S1307" s="210">
        <v>0</v>
      </c>
      <c r="T1307" s="211">
        <f>S1307*H1307</f>
        <v>0</v>
      </c>
      <c r="AR1307" s="17" t="s">
        <v>260</v>
      </c>
      <c r="AT1307" s="17" t="s">
        <v>153</v>
      </c>
      <c r="AU1307" s="17" t="s">
        <v>87</v>
      </c>
      <c r="AY1307" s="17" t="s">
        <v>151</v>
      </c>
      <c r="BE1307" s="212">
        <f>IF(N1307="základní",J1307,0)</f>
        <v>0</v>
      </c>
      <c r="BF1307" s="212">
        <f>IF(N1307="snížená",J1307,0)</f>
        <v>0</v>
      </c>
      <c r="BG1307" s="212">
        <f>IF(N1307="zákl. přenesená",J1307,0)</f>
        <v>0</v>
      </c>
      <c r="BH1307" s="212">
        <f>IF(N1307="sníž. přenesená",J1307,0)</f>
        <v>0</v>
      </c>
      <c r="BI1307" s="212">
        <f>IF(N1307="nulová",J1307,0)</f>
        <v>0</v>
      </c>
      <c r="BJ1307" s="17" t="s">
        <v>22</v>
      </c>
      <c r="BK1307" s="212">
        <f>ROUND(I1307*H1307,2)</f>
        <v>0</v>
      </c>
      <c r="BL1307" s="17" t="s">
        <v>260</v>
      </c>
      <c r="BM1307" s="17" t="s">
        <v>2117</v>
      </c>
    </row>
    <row r="1308" spans="2:63" s="10" customFormat="1" ht="22.8" customHeight="1">
      <c r="B1308" s="185"/>
      <c r="C1308" s="186"/>
      <c r="D1308" s="187" t="s">
        <v>77</v>
      </c>
      <c r="E1308" s="199" t="s">
        <v>2118</v>
      </c>
      <c r="F1308" s="199" t="s">
        <v>2119</v>
      </c>
      <c r="G1308" s="186"/>
      <c r="H1308" s="186"/>
      <c r="I1308" s="189"/>
      <c r="J1308" s="200">
        <f>BK1308</f>
        <v>0</v>
      </c>
      <c r="K1308" s="186"/>
      <c r="L1308" s="191"/>
      <c r="M1308" s="192"/>
      <c r="N1308" s="193"/>
      <c r="O1308" s="193"/>
      <c r="P1308" s="194">
        <f>SUM(P1309:P1311)</f>
        <v>0</v>
      </c>
      <c r="Q1308" s="193"/>
      <c r="R1308" s="194">
        <f>SUM(R1309:R1311)</f>
        <v>0.08412903999999999</v>
      </c>
      <c r="S1308" s="193"/>
      <c r="T1308" s="195">
        <f>SUM(T1309:T1311)</f>
        <v>0</v>
      </c>
      <c r="AR1308" s="196" t="s">
        <v>87</v>
      </c>
      <c r="AT1308" s="197" t="s">
        <v>77</v>
      </c>
      <c r="AU1308" s="197" t="s">
        <v>22</v>
      </c>
      <c r="AY1308" s="196" t="s">
        <v>151</v>
      </c>
      <c r="BK1308" s="198">
        <f>SUM(BK1309:BK1311)</f>
        <v>0</v>
      </c>
    </row>
    <row r="1309" spans="2:65" s="1" customFormat="1" ht="16.5" customHeight="1">
      <c r="B1309" s="38"/>
      <c r="C1309" s="201" t="s">
        <v>2120</v>
      </c>
      <c r="D1309" s="201" t="s">
        <v>153</v>
      </c>
      <c r="E1309" s="202" t="s">
        <v>2121</v>
      </c>
      <c r="F1309" s="203" t="s">
        <v>2122</v>
      </c>
      <c r="G1309" s="204" t="s">
        <v>1324</v>
      </c>
      <c r="H1309" s="205">
        <v>8</v>
      </c>
      <c r="I1309" s="206"/>
      <c r="J1309" s="207">
        <f>ROUND(I1309*H1309,2)</f>
        <v>0</v>
      </c>
      <c r="K1309" s="203" t="s">
        <v>20</v>
      </c>
      <c r="L1309" s="43"/>
      <c r="M1309" s="208" t="s">
        <v>20</v>
      </c>
      <c r="N1309" s="209" t="s">
        <v>49</v>
      </c>
      <c r="O1309" s="79"/>
      <c r="P1309" s="210">
        <f>O1309*H1309</f>
        <v>0</v>
      </c>
      <c r="Q1309" s="210">
        <v>0.00032</v>
      </c>
      <c r="R1309" s="210">
        <f>Q1309*H1309</f>
        <v>0.00256</v>
      </c>
      <c r="S1309" s="210">
        <v>0</v>
      </c>
      <c r="T1309" s="211">
        <f>S1309*H1309</f>
        <v>0</v>
      </c>
      <c r="AR1309" s="17" t="s">
        <v>260</v>
      </c>
      <c r="AT1309" s="17" t="s">
        <v>153</v>
      </c>
      <c r="AU1309" s="17" t="s">
        <v>87</v>
      </c>
      <c r="AY1309" s="17" t="s">
        <v>151</v>
      </c>
      <c r="BE1309" s="212">
        <f>IF(N1309="základní",J1309,0)</f>
        <v>0</v>
      </c>
      <c r="BF1309" s="212">
        <f>IF(N1309="snížená",J1309,0)</f>
        <v>0</v>
      </c>
      <c r="BG1309" s="212">
        <f>IF(N1309="zákl. přenesená",J1309,0)</f>
        <v>0</v>
      </c>
      <c r="BH1309" s="212">
        <f>IF(N1309="sníž. přenesená",J1309,0)</f>
        <v>0</v>
      </c>
      <c r="BI1309" s="212">
        <f>IF(N1309="nulová",J1309,0)</f>
        <v>0</v>
      </c>
      <c r="BJ1309" s="17" t="s">
        <v>22</v>
      </c>
      <c r="BK1309" s="212">
        <f>ROUND(I1309*H1309,2)</f>
        <v>0</v>
      </c>
      <c r="BL1309" s="17" t="s">
        <v>260</v>
      </c>
      <c r="BM1309" s="17" t="s">
        <v>2123</v>
      </c>
    </row>
    <row r="1310" spans="2:65" s="1" customFormat="1" ht="22.5" customHeight="1">
      <c r="B1310" s="38"/>
      <c r="C1310" s="201" t="s">
        <v>2124</v>
      </c>
      <c r="D1310" s="201" t="s">
        <v>153</v>
      </c>
      <c r="E1310" s="202" t="s">
        <v>2125</v>
      </c>
      <c r="F1310" s="203" t="s">
        <v>2126</v>
      </c>
      <c r="G1310" s="204" t="s">
        <v>156</v>
      </c>
      <c r="H1310" s="205">
        <v>582.636</v>
      </c>
      <c r="I1310" s="206"/>
      <c r="J1310" s="207">
        <f>ROUND(I1310*H1310,2)</f>
        <v>0</v>
      </c>
      <c r="K1310" s="203" t="s">
        <v>157</v>
      </c>
      <c r="L1310" s="43"/>
      <c r="M1310" s="208" t="s">
        <v>20</v>
      </c>
      <c r="N1310" s="209" t="s">
        <v>49</v>
      </c>
      <c r="O1310" s="79"/>
      <c r="P1310" s="210">
        <f>O1310*H1310</f>
        <v>0</v>
      </c>
      <c r="Q1310" s="210">
        <v>0.00014</v>
      </c>
      <c r="R1310" s="210">
        <f>Q1310*H1310</f>
        <v>0.08156903999999998</v>
      </c>
      <c r="S1310" s="210">
        <v>0</v>
      </c>
      <c r="T1310" s="211">
        <f>S1310*H1310</f>
        <v>0</v>
      </c>
      <c r="AR1310" s="17" t="s">
        <v>260</v>
      </c>
      <c r="AT1310" s="17" t="s">
        <v>153</v>
      </c>
      <c r="AU1310" s="17" t="s">
        <v>87</v>
      </c>
      <c r="AY1310" s="17" t="s">
        <v>151</v>
      </c>
      <c r="BE1310" s="212">
        <f>IF(N1310="základní",J1310,0)</f>
        <v>0</v>
      </c>
      <c r="BF1310" s="212">
        <f>IF(N1310="snížená",J1310,0)</f>
        <v>0</v>
      </c>
      <c r="BG1310" s="212">
        <f>IF(N1310="zákl. přenesená",J1310,0)</f>
        <v>0</v>
      </c>
      <c r="BH1310" s="212">
        <f>IF(N1310="sníž. přenesená",J1310,0)</f>
        <v>0</v>
      </c>
      <c r="BI1310" s="212">
        <f>IF(N1310="nulová",J1310,0)</f>
        <v>0</v>
      </c>
      <c r="BJ1310" s="17" t="s">
        <v>22</v>
      </c>
      <c r="BK1310" s="212">
        <f>ROUND(I1310*H1310,2)</f>
        <v>0</v>
      </c>
      <c r="BL1310" s="17" t="s">
        <v>260</v>
      </c>
      <c r="BM1310" s="17" t="s">
        <v>2127</v>
      </c>
    </row>
    <row r="1311" spans="2:51" s="12" customFormat="1" ht="12">
      <c r="B1311" s="224"/>
      <c r="C1311" s="225"/>
      <c r="D1311" s="215" t="s">
        <v>160</v>
      </c>
      <c r="E1311" s="226" t="s">
        <v>20</v>
      </c>
      <c r="F1311" s="227" t="s">
        <v>2128</v>
      </c>
      <c r="G1311" s="225"/>
      <c r="H1311" s="228">
        <v>582.636</v>
      </c>
      <c r="I1311" s="229"/>
      <c r="J1311" s="225"/>
      <c r="K1311" s="225"/>
      <c r="L1311" s="230"/>
      <c r="M1311" s="231"/>
      <c r="N1311" s="232"/>
      <c r="O1311" s="232"/>
      <c r="P1311" s="232"/>
      <c r="Q1311" s="232"/>
      <c r="R1311" s="232"/>
      <c r="S1311" s="232"/>
      <c r="T1311" s="233"/>
      <c r="AT1311" s="234" t="s">
        <v>160</v>
      </c>
      <c r="AU1311" s="234" t="s">
        <v>87</v>
      </c>
      <c r="AV1311" s="12" t="s">
        <v>87</v>
      </c>
      <c r="AW1311" s="12" t="s">
        <v>35</v>
      </c>
      <c r="AX1311" s="12" t="s">
        <v>22</v>
      </c>
      <c r="AY1311" s="234" t="s">
        <v>151</v>
      </c>
    </row>
    <row r="1312" spans="2:63" s="10" customFormat="1" ht="22.8" customHeight="1">
      <c r="B1312" s="185"/>
      <c r="C1312" s="186"/>
      <c r="D1312" s="187" t="s">
        <v>77</v>
      </c>
      <c r="E1312" s="199" t="s">
        <v>2129</v>
      </c>
      <c r="F1312" s="199" t="s">
        <v>2130</v>
      </c>
      <c r="G1312" s="186"/>
      <c r="H1312" s="186"/>
      <c r="I1312" s="189"/>
      <c r="J1312" s="200">
        <f>BK1312</f>
        <v>0</v>
      </c>
      <c r="K1312" s="186"/>
      <c r="L1312" s="191"/>
      <c r="M1312" s="192"/>
      <c r="N1312" s="193"/>
      <c r="O1312" s="193"/>
      <c r="P1312" s="194">
        <f>SUM(P1313:P1327)</f>
        <v>0</v>
      </c>
      <c r="Q1312" s="193"/>
      <c r="R1312" s="194">
        <f>SUM(R1313:R1327)</f>
        <v>0.39077216</v>
      </c>
      <c r="S1312" s="193"/>
      <c r="T1312" s="195">
        <f>SUM(T1313:T1327)</f>
        <v>0</v>
      </c>
      <c r="AR1312" s="196" t="s">
        <v>87</v>
      </c>
      <c r="AT1312" s="197" t="s">
        <v>77</v>
      </c>
      <c r="AU1312" s="197" t="s">
        <v>22</v>
      </c>
      <c r="AY1312" s="196" t="s">
        <v>151</v>
      </c>
      <c r="BK1312" s="198">
        <f>SUM(BK1313:BK1327)</f>
        <v>0</v>
      </c>
    </row>
    <row r="1313" spans="2:65" s="1" customFormat="1" ht="16.5" customHeight="1">
      <c r="B1313" s="38"/>
      <c r="C1313" s="201" t="s">
        <v>2131</v>
      </c>
      <c r="D1313" s="201" t="s">
        <v>153</v>
      </c>
      <c r="E1313" s="202" t="s">
        <v>2132</v>
      </c>
      <c r="F1313" s="203" t="s">
        <v>2133</v>
      </c>
      <c r="G1313" s="204" t="s">
        <v>156</v>
      </c>
      <c r="H1313" s="205">
        <v>711.3</v>
      </c>
      <c r="I1313" s="206"/>
      <c r="J1313" s="207">
        <f>ROUND(I1313*H1313,2)</f>
        <v>0</v>
      </c>
      <c r="K1313" s="203" t="s">
        <v>157</v>
      </c>
      <c r="L1313" s="43"/>
      <c r="M1313" s="208" t="s">
        <v>20</v>
      </c>
      <c r="N1313" s="209" t="s">
        <v>49</v>
      </c>
      <c r="O1313" s="79"/>
      <c r="P1313" s="210">
        <f>O1313*H1313</f>
        <v>0</v>
      </c>
      <c r="Q1313" s="210">
        <v>0.0002</v>
      </c>
      <c r="R1313" s="210">
        <f>Q1313*H1313</f>
        <v>0.14226</v>
      </c>
      <c r="S1313" s="210">
        <v>0</v>
      </c>
      <c r="T1313" s="211">
        <f>S1313*H1313</f>
        <v>0</v>
      </c>
      <c r="AR1313" s="17" t="s">
        <v>260</v>
      </c>
      <c r="AT1313" s="17" t="s">
        <v>153</v>
      </c>
      <c r="AU1313" s="17" t="s">
        <v>87</v>
      </c>
      <c r="AY1313" s="17" t="s">
        <v>151</v>
      </c>
      <c r="BE1313" s="212">
        <f>IF(N1313="základní",J1313,0)</f>
        <v>0</v>
      </c>
      <c r="BF1313" s="212">
        <f>IF(N1313="snížená",J1313,0)</f>
        <v>0</v>
      </c>
      <c r="BG1313" s="212">
        <f>IF(N1313="zákl. přenesená",J1313,0)</f>
        <v>0</v>
      </c>
      <c r="BH1313" s="212">
        <f>IF(N1313="sníž. přenesená",J1313,0)</f>
        <v>0</v>
      </c>
      <c r="BI1313" s="212">
        <f>IF(N1313="nulová",J1313,0)</f>
        <v>0</v>
      </c>
      <c r="BJ1313" s="17" t="s">
        <v>22</v>
      </c>
      <c r="BK1313" s="212">
        <f>ROUND(I1313*H1313,2)</f>
        <v>0</v>
      </c>
      <c r="BL1313" s="17" t="s">
        <v>260</v>
      </c>
      <c r="BM1313" s="17" t="s">
        <v>2134</v>
      </c>
    </row>
    <row r="1314" spans="2:51" s="12" customFormat="1" ht="12">
      <c r="B1314" s="224"/>
      <c r="C1314" s="225"/>
      <c r="D1314" s="215" t="s">
        <v>160</v>
      </c>
      <c r="E1314" s="226" t="s">
        <v>20</v>
      </c>
      <c r="F1314" s="227" t="s">
        <v>2135</v>
      </c>
      <c r="G1314" s="225"/>
      <c r="H1314" s="228">
        <v>42.663</v>
      </c>
      <c r="I1314" s="229"/>
      <c r="J1314" s="225"/>
      <c r="K1314" s="225"/>
      <c r="L1314" s="230"/>
      <c r="M1314" s="231"/>
      <c r="N1314" s="232"/>
      <c r="O1314" s="232"/>
      <c r="P1314" s="232"/>
      <c r="Q1314" s="232"/>
      <c r="R1314" s="232"/>
      <c r="S1314" s="232"/>
      <c r="T1314" s="233"/>
      <c r="AT1314" s="234" t="s">
        <v>160</v>
      </c>
      <c r="AU1314" s="234" t="s">
        <v>87</v>
      </c>
      <c r="AV1314" s="12" t="s">
        <v>87</v>
      </c>
      <c r="AW1314" s="12" t="s">
        <v>35</v>
      </c>
      <c r="AX1314" s="12" t="s">
        <v>78</v>
      </c>
      <c r="AY1314" s="234" t="s">
        <v>151</v>
      </c>
    </row>
    <row r="1315" spans="2:51" s="12" customFormat="1" ht="12">
      <c r="B1315" s="224"/>
      <c r="C1315" s="225"/>
      <c r="D1315" s="215" t="s">
        <v>160</v>
      </c>
      <c r="E1315" s="226" t="s">
        <v>20</v>
      </c>
      <c r="F1315" s="227" t="s">
        <v>2136</v>
      </c>
      <c r="G1315" s="225"/>
      <c r="H1315" s="228">
        <v>354.522</v>
      </c>
      <c r="I1315" s="229"/>
      <c r="J1315" s="225"/>
      <c r="K1315" s="225"/>
      <c r="L1315" s="230"/>
      <c r="M1315" s="231"/>
      <c r="N1315" s="232"/>
      <c r="O1315" s="232"/>
      <c r="P1315" s="232"/>
      <c r="Q1315" s="232"/>
      <c r="R1315" s="232"/>
      <c r="S1315" s="232"/>
      <c r="T1315" s="233"/>
      <c r="AT1315" s="234" t="s">
        <v>160</v>
      </c>
      <c r="AU1315" s="234" t="s">
        <v>87</v>
      </c>
      <c r="AV1315" s="12" t="s">
        <v>87</v>
      </c>
      <c r="AW1315" s="12" t="s">
        <v>35</v>
      </c>
      <c r="AX1315" s="12" t="s">
        <v>78</v>
      </c>
      <c r="AY1315" s="234" t="s">
        <v>151</v>
      </c>
    </row>
    <row r="1316" spans="2:51" s="12" customFormat="1" ht="12">
      <c r="B1316" s="224"/>
      <c r="C1316" s="225"/>
      <c r="D1316" s="215" t="s">
        <v>160</v>
      </c>
      <c r="E1316" s="226" t="s">
        <v>20</v>
      </c>
      <c r="F1316" s="227" t="s">
        <v>2137</v>
      </c>
      <c r="G1316" s="225"/>
      <c r="H1316" s="228">
        <v>52.414</v>
      </c>
      <c r="I1316" s="229"/>
      <c r="J1316" s="225"/>
      <c r="K1316" s="225"/>
      <c r="L1316" s="230"/>
      <c r="M1316" s="231"/>
      <c r="N1316" s="232"/>
      <c r="O1316" s="232"/>
      <c r="P1316" s="232"/>
      <c r="Q1316" s="232"/>
      <c r="R1316" s="232"/>
      <c r="S1316" s="232"/>
      <c r="T1316" s="233"/>
      <c r="AT1316" s="234" t="s">
        <v>160</v>
      </c>
      <c r="AU1316" s="234" t="s">
        <v>87</v>
      </c>
      <c r="AV1316" s="12" t="s">
        <v>87</v>
      </c>
      <c r="AW1316" s="12" t="s">
        <v>35</v>
      </c>
      <c r="AX1316" s="12" t="s">
        <v>78</v>
      </c>
      <c r="AY1316" s="234" t="s">
        <v>151</v>
      </c>
    </row>
    <row r="1317" spans="2:51" s="12" customFormat="1" ht="12">
      <c r="B1317" s="224"/>
      <c r="C1317" s="225"/>
      <c r="D1317" s="215" t="s">
        <v>160</v>
      </c>
      <c r="E1317" s="226" t="s">
        <v>20</v>
      </c>
      <c r="F1317" s="227" t="s">
        <v>2138</v>
      </c>
      <c r="G1317" s="225"/>
      <c r="H1317" s="228">
        <v>11.678</v>
      </c>
      <c r="I1317" s="229"/>
      <c r="J1317" s="225"/>
      <c r="K1317" s="225"/>
      <c r="L1317" s="230"/>
      <c r="M1317" s="231"/>
      <c r="N1317" s="232"/>
      <c r="O1317" s="232"/>
      <c r="P1317" s="232"/>
      <c r="Q1317" s="232"/>
      <c r="R1317" s="232"/>
      <c r="S1317" s="232"/>
      <c r="T1317" s="233"/>
      <c r="AT1317" s="234" t="s">
        <v>160</v>
      </c>
      <c r="AU1317" s="234" t="s">
        <v>87</v>
      </c>
      <c r="AV1317" s="12" t="s">
        <v>87</v>
      </c>
      <c r="AW1317" s="12" t="s">
        <v>35</v>
      </c>
      <c r="AX1317" s="12" t="s">
        <v>78</v>
      </c>
      <c r="AY1317" s="234" t="s">
        <v>151</v>
      </c>
    </row>
    <row r="1318" spans="2:51" s="12" customFormat="1" ht="12">
      <c r="B1318" s="224"/>
      <c r="C1318" s="225"/>
      <c r="D1318" s="215" t="s">
        <v>160</v>
      </c>
      <c r="E1318" s="226" t="s">
        <v>20</v>
      </c>
      <c r="F1318" s="227" t="s">
        <v>2139</v>
      </c>
      <c r="G1318" s="225"/>
      <c r="H1318" s="228">
        <v>250.023</v>
      </c>
      <c r="I1318" s="229"/>
      <c r="J1318" s="225"/>
      <c r="K1318" s="225"/>
      <c r="L1318" s="230"/>
      <c r="M1318" s="231"/>
      <c r="N1318" s="232"/>
      <c r="O1318" s="232"/>
      <c r="P1318" s="232"/>
      <c r="Q1318" s="232"/>
      <c r="R1318" s="232"/>
      <c r="S1318" s="232"/>
      <c r="T1318" s="233"/>
      <c r="AT1318" s="234" t="s">
        <v>160</v>
      </c>
      <c r="AU1318" s="234" t="s">
        <v>87</v>
      </c>
      <c r="AV1318" s="12" t="s">
        <v>87</v>
      </c>
      <c r="AW1318" s="12" t="s">
        <v>35</v>
      </c>
      <c r="AX1318" s="12" t="s">
        <v>78</v>
      </c>
      <c r="AY1318" s="234" t="s">
        <v>151</v>
      </c>
    </row>
    <row r="1319" spans="2:51" s="14" customFormat="1" ht="12">
      <c r="B1319" s="246"/>
      <c r="C1319" s="247"/>
      <c r="D1319" s="215" t="s">
        <v>160</v>
      </c>
      <c r="E1319" s="248" t="s">
        <v>20</v>
      </c>
      <c r="F1319" s="249" t="s">
        <v>204</v>
      </c>
      <c r="G1319" s="247"/>
      <c r="H1319" s="250">
        <v>711.3</v>
      </c>
      <c r="I1319" s="251"/>
      <c r="J1319" s="247"/>
      <c r="K1319" s="247"/>
      <c r="L1319" s="252"/>
      <c r="M1319" s="253"/>
      <c r="N1319" s="254"/>
      <c r="O1319" s="254"/>
      <c r="P1319" s="254"/>
      <c r="Q1319" s="254"/>
      <c r="R1319" s="254"/>
      <c r="S1319" s="254"/>
      <c r="T1319" s="255"/>
      <c r="AT1319" s="256" t="s">
        <v>160</v>
      </c>
      <c r="AU1319" s="256" t="s">
        <v>87</v>
      </c>
      <c r="AV1319" s="14" t="s">
        <v>158</v>
      </c>
      <c r="AW1319" s="14" t="s">
        <v>35</v>
      </c>
      <c r="AX1319" s="14" t="s">
        <v>22</v>
      </c>
      <c r="AY1319" s="256" t="s">
        <v>151</v>
      </c>
    </row>
    <row r="1320" spans="2:65" s="1" customFormat="1" ht="22.5" customHeight="1">
      <c r="B1320" s="38"/>
      <c r="C1320" s="201" t="s">
        <v>2140</v>
      </c>
      <c r="D1320" s="201" t="s">
        <v>153</v>
      </c>
      <c r="E1320" s="202" t="s">
        <v>2141</v>
      </c>
      <c r="F1320" s="203" t="s">
        <v>2142</v>
      </c>
      <c r="G1320" s="204" t="s">
        <v>156</v>
      </c>
      <c r="H1320" s="205">
        <v>955.816</v>
      </c>
      <c r="I1320" s="206"/>
      <c r="J1320" s="207">
        <f>ROUND(I1320*H1320,2)</f>
        <v>0</v>
      </c>
      <c r="K1320" s="203" t="s">
        <v>157</v>
      </c>
      <c r="L1320" s="43"/>
      <c r="M1320" s="208" t="s">
        <v>20</v>
      </c>
      <c r="N1320" s="209" t="s">
        <v>49</v>
      </c>
      <c r="O1320" s="79"/>
      <c r="P1320" s="210">
        <f>O1320*H1320</f>
        <v>0</v>
      </c>
      <c r="Q1320" s="210">
        <v>0.00026</v>
      </c>
      <c r="R1320" s="210">
        <f>Q1320*H1320</f>
        <v>0.24851215999999998</v>
      </c>
      <c r="S1320" s="210">
        <v>0</v>
      </c>
      <c r="T1320" s="211">
        <f>S1320*H1320</f>
        <v>0</v>
      </c>
      <c r="AR1320" s="17" t="s">
        <v>260</v>
      </c>
      <c r="AT1320" s="17" t="s">
        <v>153</v>
      </c>
      <c r="AU1320" s="17" t="s">
        <v>87</v>
      </c>
      <c r="AY1320" s="17" t="s">
        <v>151</v>
      </c>
      <c r="BE1320" s="212">
        <f>IF(N1320="základní",J1320,0)</f>
        <v>0</v>
      </c>
      <c r="BF1320" s="212">
        <f>IF(N1320="snížená",J1320,0)</f>
        <v>0</v>
      </c>
      <c r="BG1320" s="212">
        <f>IF(N1320="zákl. přenesená",J1320,0)</f>
        <v>0</v>
      </c>
      <c r="BH1320" s="212">
        <f>IF(N1320="sníž. přenesená",J1320,0)</f>
        <v>0</v>
      </c>
      <c r="BI1320" s="212">
        <f>IF(N1320="nulová",J1320,0)</f>
        <v>0</v>
      </c>
      <c r="BJ1320" s="17" t="s">
        <v>22</v>
      </c>
      <c r="BK1320" s="212">
        <f>ROUND(I1320*H1320,2)</f>
        <v>0</v>
      </c>
      <c r="BL1320" s="17" t="s">
        <v>260</v>
      </c>
      <c r="BM1320" s="17" t="s">
        <v>2143</v>
      </c>
    </row>
    <row r="1321" spans="2:51" s="12" customFormat="1" ht="12">
      <c r="B1321" s="224"/>
      <c r="C1321" s="225"/>
      <c r="D1321" s="215" t="s">
        <v>160</v>
      </c>
      <c r="E1321" s="226" t="s">
        <v>20</v>
      </c>
      <c r="F1321" s="227" t="s">
        <v>2135</v>
      </c>
      <c r="G1321" s="225"/>
      <c r="H1321" s="228">
        <v>42.663</v>
      </c>
      <c r="I1321" s="229"/>
      <c r="J1321" s="225"/>
      <c r="K1321" s="225"/>
      <c r="L1321" s="230"/>
      <c r="M1321" s="231"/>
      <c r="N1321" s="232"/>
      <c r="O1321" s="232"/>
      <c r="P1321" s="232"/>
      <c r="Q1321" s="232"/>
      <c r="R1321" s="232"/>
      <c r="S1321" s="232"/>
      <c r="T1321" s="233"/>
      <c r="AT1321" s="234" t="s">
        <v>160</v>
      </c>
      <c r="AU1321" s="234" t="s">
        <v>87</v>
      </c>
      <c r="AV1321" s="12" t="s">
        <v>87</v>
      </c>
      <c r="AW1321" s="12" t="s">
        <v>35</v>
      </c>
      <c r="AX1321" s="12" t="s">
        <v>78</v>
      </c>
      <c r="AY1321" s="234" t="s">
        <v>151</v>
      </c>
    </row>
    <row r="1322" spans="2:51" s="12" customFormat="1" ht="12">
      <c r="B1322" s="224"/>
      <c r="C1322" s="225"/>
      <c r="D1322" s="215" t="s">
        <v>160</v>
      </c>
      <c r="E1322" s="226" t="s">
        <v>20</v>
      </c>
      <c r="F1322" s="227" t="s">
        <v>2136</v>
      </c>
      <c r="G1322" s="225"/>
      <c r="H1322" s="228">
        <v>354.522</v>
      </c>
      <c r="I1322" s="229"/>
      <c r="J1322" s="225"/>
      <c r="K1322" s="225"/>
      <c r="L1322" s="230"/>
      <c r="M1322" s="231"/>
      <c r="N1322" s="232"/>
      <c r="O1322" s="232"/>
      <c r="P1322" s="232"/>
      <c r="Q1322" s="232"/>
      <c r="R1322" s="232"/>
      <c r="S1322" s="232"/>
      <c r="T1322" s="233"/>
      <c r="AT1322" s="234" t="s">
        <v>160</v>
      </c>
      <c r="AU1322" s="234" t="s">
        <v>87</v>
      </c>
      <c r="AV1322" s="12" t="s">
        <v>87</v>
      </c>
      <c r="AW1322" s="12" t="s">
        <v>35</v>
      </c>
      <c r="AX1322" s="12" t="s">
        <v>78</v>
      </c>
      <c r="AY1322" s="234" t="s">
        <v>151</v>
      </c>
    </row>
    <row r="1323" spans="2:51" s="12" customFormat="1" ht="12">
      <c r="B1323" s="224"/>
      <c r="C1323" s="225"/>
      <c r="D1323" s="215" t="s">
        <v>160</v>
      </c>
      <c r="E1323" s="226" t="s">
        <v>20</v>
      </c>
      <c r="F1323" s="227" t="s">
        <v>2137</v>
      </c>
      <c r="G1323" s="225"/>
      <c r="H1323" s="228">
        <v>52.414</v>
      </c>
      <c r="I1323" s="229"/>
      <c r="J1323" s="225"/>
      <c r="K1323" s="225"/>
      <c r="L1323" s="230"/>
      <c r="M1323" s="231"/>
      <c r="N1323" s="232"/>
      <c r="O1323" s="232"/>
      <c r="P1323" s="232"/>
      <c r="Q1323" s="232"/>
      <c r="R1323" s="232"/>
      <c r="S1323" s="232"/>
      <c r="T1323" s="233"/>
      <c r="AT1323" s="234" t="s">
        <v>160</v>
      </c>
      <c r="AU1323" s="234" t="s">
        <v>87</v>
      </c>
      <c r="AV1323" s="12" t="s">
        <v>87</v>
      </c>
      <c r="AW1323" s="12" t="s">
        <v>35</v>
      </c>
      <c r="AX1323" s="12" t="s">
        <v>78</v>
      </c>
      <c r="AY1323" s="234" t="s">
        <v>151</v>
      </c>
    </row>
    <row r="1324" spans="2:51" s="12" customFormat="1" ht="12">
      <c r="B1324" s="224"/>
      <c r="C1324" s="225"/>
      <c r="D1324" s="215" t="s">
        <v>160</v>
      </c>
      <c r="E1324" s="226" t="s">
        <v>20</v>
      </c>
      <c r="F1324" s="227" t="s">
        <v>2138</v>
      </c>
      <c r="G1324" s="225"/>
      <c r="H1324" s="228">
        <v>11.678</v>
      </c>
      <c r="I1324" s="229"/>
      <c r="J1324" s="225"/>
      <c r="K1324" s="225"/>
      <c r="L1324" s="230"/>
      <c r="M1324" s="231"/>
      <c r="N1324" s="232"/>
      <c r="O1324" s="232"/>
      <c r="P1324" s="232"/>
      <c r="Q1324" s="232"/>
      <c r="R1324" s="232"/>
      <c r="S1324" s="232"/>
      <c r="T1324" s="233"/>
      <c r="AT1324" s="234" t="s">
        <v>160</v>
      </c>
      <c r="AU1324" s="234" t="s">
        <v>87</v>
      </c>
      <c r="AV1324" s="12" t="s">
        <v>87</v>
      </c>
      <c r="AW1324" s="12" t="s">
        <v>35</v>
      </c>
      <c r="AX1324" s="12" t="s">
        <v>78</v>
      </c>
      <c r="AY1324" s="234" t="s">
        <v>151</v>
      </c>
    </row>
    <row r="1325" spans="2:51" s="12" customFormat="1" ht="12">
      <c r="B1325" s="224"/>
      <c r="C1325" s="225"/>
      <c r="D1325" s="215" t="s">
        <v>160</v>
      </c>
      <c r="E1325" s="226" t="s">
        <v>20</v>
      </c>
      <c r="F1325" s="227" t="s">
        <v>2139</v>
      </c>
      <c r="G1325" s="225"/>
      <c r="H1325" s="228">
        <v>250.023</v>
      </c>
      <c r="I1325" s="229"/>
      <c r="J1325" s="225"/>
      <c r="K1325" s="225"/>
      <c r="L1325" s="230"/>
      <c r="M1325" s="231"/>
      <c r="N1325" s="232"/>
      <c r="O1325" s="232"/>
      <c r="P1325" s="232"/>
      <c r="Q1325" s="232"/>
      <c r="R1325" s="232"/>
      <c r="S1325" s="232"/>
      <c r="T1325" s="233"/>
      <c r="AT1325" s="234" t="s">
        <v>160</v>
      </c>
      <c r="AU1325" s="234" t="s">
        <v>87</v>
      </c>
      <c r="AV1325" s="12" t="s">
        <v>87</v>
      </c>
      <c r="AW1325" s="12" t="s">
        <v>35</v>
      </c>
      <c r="AX1325" s="12" t="s">
        <v>78</v>
      </c>
      <c r="AY1325" s="234" t="s">
        <v>151</v>
      </c>
    </row>
    <row r="1326" spans="2:51" s="12" customFormat="1" ht="12">
      <c r="B1326" s="224"/>
      <c r="C1326" s="225"/>
      <c r="D1326" s="215" t="s">
        <v>160</v>
      </c>
      <c r="E1326" s="226" t="s">
        <v>20</v>
      </c>
      <c r="F1326" s="227" t="s">
        <v>2144</v>
      </c>
      <c r="G1326" s="225"/>
      <c r="H1326" s="228">
        <v>244.516</v>
      </c>
      <c r="I1326" s="229"/>
      <c r="J1326" s="225"/>
      <c r="K1326" s="225"/>
      <c r="L1326" s="230"/>
      <c r="M1326" s="231"/>
      <c r="N1326" s="232"/>
      <c r="O1326" s="232"/>
      <c r="P1326" s="232"/>
      <c r="Q1326" s="232"/>
      <c r="R1326" s="232"/>
      <c r="S1326" s="232"/>
      <c r="T1326" s="233"/>
      <c r="AT1326" s="234" t="s">
        <v>160</v>
      </c>
      <c r="AU1326" s="234" t="s">
        <v>87</v>
      </c>
      <c r="AV1326" s="12" t="s">
        <v>87</v>
      </c>
      <c r="AW1326" s="12" t="s">
        <v>35</v>
      </c>
      <c r="AX1326" s="12" t="s">
        <v>78</v>
      </c>
      <c r="AY1326" s="234" t="s">
        <v>151</v>
      </c>
    </row>
    <row r="1327" spans="2:51" s="14" customFormat="1" ht="12">
      <c r="B1327" s="246"/>
      <c r="C1327" s="247"/>
      <c r="D1327" s="215" t="s">
        <v>160</v>
      </c>
      <c r="E1327" s="248" t="s">
        <v>20</v>
      </c>
      <c r="F1327" s="249" t="s">
        <v>204</v>
      </c>
      <c r="G1327" s="247"/>
      <c r="H1327" s="250">
        <v>955.816</v>
      </c>
      <c r="I1327" s="251"/>
      <c r="J1327" s="247"/>
      <c r="K1327" s="247"/>
      <c r="L1327" s="252"/>
      <c r="M1327" s="253"/>
      <c r="N1327" s="254"/>
      <c r="O1327" s="254"/>
      <c r="P1327" s="254"/>
      <c r="Q1327" s="254"/>
      <c r="R1327" s="254"/>
      <c r="S1327" s="254"/>
      <c r="T1327" s="255"/>
      <c r="AT1327" s="256" t="s">
        <v>160</v>
      </c>
      <c r="AU1327" s="256" t="s">
        <v>87</v>
      </c>
      <c r="AV1327" s="14" t="s">
        <v>158</v>
      </c>
      <c r="AW1327" s="14" t="s">
        <v>35</v>
      </c>
      <c r="AX1327" s="14" t="s">
        <v>22</v>
      </c>
      <c r="AY1327" s="256" t="s">
        <v>151</v>
      </c>
    </row>
    <row r="1328" spans="2:63" s="10" customFormat="1" ht="25.9" customHeight="1">
      <c r="B1328" s="185"/>
      <c r="C1328" s="186"/>
      <c r="D1328" s="187" t="s">
        <v>77</v>
      </c>
      <c r="E1328" s="188" t="s">
        <v>235</v>
      </c>
      <c r="F1328" s="188" t="s">
        <v>2145</v>
      </c>
      <c r="G1328" s="186"/>
      <c r="H1328" s="186"/>
      <c r="I1328" s="189"/>
      <c r="J1328" s="190">
        <f>BK1328</f>
        <v>0</v>
      </c>
      <c r="K1328" s="186"/>
      <c r="L1328" s="191"/>
      <c r="M1328" s="192"/>
      <c r="N1328" s="193"/>
      <c r="O1328" s="193"/>
      <c r="P1328" s="194">
        <v>0</v>
      </c>
      <c r="Q1328" s="193"/>
      <c r="R1328" s="194">
        <v>0</v>
      </c>
      <c r="S1328" s="193"/>
      <c r="T1328" s="195">
        <v>0</v>
      </c>
      <c r="AR1328" s="196" t="s">
        <v>181</v>
      </c>
      <c r="AT1328" s="197" t="s">
        <v>77</v>
      </c>
      <c r="AU1328" s="197" t="s">
        <v>78</v>
      </c>
      <c r="AY1328" s="196" t="s">
        <v>151</v>
      </c>
      <c r="BK1328" s="198">
        <v>0</v>
      </c>
    </row>
    <row r="1329" spans="2:63" s="10" customFormat="1" ht="25.9" customHeight="1">
      <c r="B1329" s="185"/>
      <c r="C1329" s="186"/>
      <c r="D1329" s="187" t="s">
        <v>77</v>
      </c>
      <c r="E1329" s="188" t="s">
        <v>84</v>
      </c>
      <c r="F1329" s="188" t="s">
        <v>2146</v>
      </c>
      <c r="G1329" s="186"/>
      <c r="H1329" s="186"/>
      <c r="I1329" s="189"/>
      <c r="J1329" s="190">
        <f>BK1329</f>
        <v>0</v>
      </c>
      <c r="K1329" s="186"/>
      <c r="L1329" s="191"/>
      <c r="M1329" s="192"/>
      <c r="N1329" s="193"/>
      <c r="O1329" s="193"/>
      <c r="P1329" s="194">
        <f>SUM(P1330:P1333)</f>
        <v>0</v>
      </c>
      <c r="Q1329" s="193"/>
      <c r="R1329" s="194">
        <f>SUM(R1330:R1333)</f>
        <v>0</v>
      </c>
      <c r="S1329" s="193"/>
      <c r="T1329" s="195">
        <f>SUM(T1330:T1333)</f>
        <v>0</v>
      </c>
      <c r="AR1329" s="196" t="s">
        <v>158</v>
      </c>
      <c r="AT1329" s="197" t="s">
        <v>77</v>
      </c>
      <c r="AU1329" s="197" t="s">
        <v>78</v>
      </c>
      <c r="AY1329" s="196" t="s">
        <v>151</v>
      </c>
      <c r="BK1329" s="198">
        <f>SUM(BK1330:BK1333)</f>
        <v>0</v>
      </c>
    </row>
    <row r="1330" spans="2:65" s="1" customFormat="1" ht="16.5" customHeight="1">
      <c r="B1330" s="38"/>
      <c r="C1330" s="257" t="s">
        <v>2147</v>
      </c>
      <c r="D1330" s="257" t="s">
        <v>235</v>
      </c>
      <c r="E1330" s="258" t="s">
        <v>2148</v>
      </c>
      <c r="F1330" s="259" t="s">
        <v>2149</v>
      </c>
      <c r="G1330" s="260" t="s">
        <v>1324</v>
      </c>
      <c r="H1330" s="261">
        <v>10</v>
      </c>
      <c r="I1330" s="262"/>
      <c r="J1330" s="263">
        <f>ROUND(I1330*H1330,2)</f>
        <v>0</v>
      </c>
      <c r="K1330" s="259" t="s">
        <v>20</v>
      </c>
      <c r="L1330" s="264"/>
      <c r="M1330" s="265" t="s">
        <v>20</v>
      </c>
      <c r="N1330" s="266" t="s">
        <v>49</v>
      </c>
      <c r="O1330" s="79"/>
      <c r="P1330" s="210">
        <f>O1330*H1330</f>
        <v>0</v>
      </c>
      <c r="Q1330" s="210">
        <v>0</v>
      </c>
      <c r="R1330" s="210">
        <f>Q1330*H1330</f>
        <v>0</v>
      </c>
      <c r="S1330" s="210">
        <v>0</v>
      </c>
      <c r="T1330" s="211">
        <f>S1330*H1330</f>
        <v>0</v>
      </c>
      <c r="AR1330" s="17" t="s">
        <v>221</v>
      </c>
      <c r="AT1330" s="17" t="s">
        <v>235</v>
      </c>
      <c r="AU1330" s="17" t="s">
        <v>22</v>
      </c>
      <c r="AY1330" s="17" t="s">
        <v>151</v>
      </c>
      <c r="BE1330" s="212">
        <f>IF(N1330="základní",J1330,0)</f>
        <v>0</v>
      </c>
      <c r="BF1330" s="212">
        <f>IF(N1330="snížená",J1330,0)</f>
        <v>0</v>
      </c>
      <c r="BG1330" s="212">
        <f>IF(N1330="zákl. přenesená",J1330,0)</f>
        <v>0</v>
      </c>
      <c r="BH1330" s="212">
        <f>IF(N1330="sníž. přenesená",J1330,0)</f>
        <v>0</v>
      </c>
      <c r="BI1330" s="212">
        <f>IF(N1330="nulová",J1330,0)</f>
        <v>0</v>
      </c>
      <c r="BJ1330" s="17" t="s">
        <v>22</v>
      </c>
      <c r="BK1330" s="212">
        <f>ROUND(I1330*H1330,2)</f>
        <v>0</v>
      </c>
      <c r="BL1330" s="17" t="s">
        <v>158</v>
      </c>
      <c r="BM1330" s="17" t="s">
        <v>2150</v>
      </c>
    </row>
    <row r="1331" spans="2:65" s="1" customFormat="1" ht="16.5" customHeight="1">
      <c r="B1331" s="38"/>
      <c r="C1331" s="201" t="s">
        <v>2151</v>
      </c>
      <c r="D1331" s="201" t="s">
        <v>153</v>
      </c>
      <c r="E1331" s="202" t="s">
        <v>2152</v>
      </c>
      <c r="F1331" s="203" t="s">
        <v>2153</v>
      </c>
      <c r="G1331" s="204" t="s">
        <v>1324</v>
      </c>
      <c r="H1331" s="205">
        <v>10</v>
      </c>
      <c r="I1331" s="206"/>
      <c r="J1331" s="207">
        <f>ROUND(I1331*H1331,2)</f>
        <v>0</v>
      </c>
      <c r="K1331" s="203" t="s">
        <v>20</v>
      </c>
      <c r="L1331" s="43"/>
      <c r="M1331" s="208" t="s">
        <v>20</v>
      </c>
      <c r="N1331" s="209" t="s">
        <v>49</v>
      </c>
      <c r="O1331" s="79"/>
      <c r="P1331" s="210">
        <f>O1331*H1331</f>
        <v>0</v>
      </c>
      <c r="Q1331" s="210">
        <v>0</v>
      </c>
      <c r="R1331" s="210">
        <f>Q1331*H1331</f>
        <v>0</v>
      </c>
      <c r="S1331" s="210">
        <v>0</v>
      </c>
      <c r="T1331" s="211">
        <f>S1331*H1331</f>
        <v>0</v>
      </c>
      <c r="AR1331" s="17" t="s">
        <v>158</v>
      </c>
      <c r="AT1331" s="17" t="s">
        <v>153</v>
      </c>
      <c r="AU1331" s="17" t="s">
        <v>22</v>
      </c>
      <c r="AY1331" s="17" t="s">
        <v>151</v>
      </c>
      <c r="BE1331" s="212">
        <f>IF(N1331="základní",J1331,0)</f>
        <v>0</v>
      </c>
      <c r="BF1331" s="212">
        <f>IF(N1331="snížená",J1331,0)</f>
        <v>0</v>
      </c>
      <c r="BG1331" s="212">
        <f>IF(N1331="zákl. přenesená",J1331,0)</f>
        <v>0</v>
      </c>
      <c r="BH1331" s="212">
        <f>IF(N1331="sníž. přenesená",J1331,0)</f>
        <v>0</v>
      </c>
      <c r="BI1331" s="212">
        <f>IF(N1331="nulová",J1331,0)</f>
        <v>0</v>
      </c>
      <c r="BJ1331" s="17" t="s">
        <v>22</v>
      </c>
      <c r="BK1331" s="212">
        <f>ROUND(I1331*H1331,2)</f>
        <v>0</v>
      </c>
      <c r="BL1331" s="17" t="s">
        <v>158</v>
      </c>
      <c r="BM1331" s="17" t="s">
        <v>2154</v>
      </c>
    </row>
    <row r="1332" spans="2:65" s="1" customFormat="1" ht="16.5" customHeight="1">
      <c r="B1332" s="38"/>
      <c r="C1332" s="201" t="s">
        <v>2155</v>
      </c>
      <c r="D1332" s="201" t="s">
        <v>153</v>
      </c>
      <c r="E1332" s="202" t="s">
        <v>2156</v>
      </c>
      <c r="F1332" s="203" t="s">
        <v>2157</v>
      </c>
      <c r="G1332" s="204" t="s">
        <v>798</v>
      </c>
      <c r="H1332" s="205">
        <v>1</v>
      </c>
      <c r="I1332" s="206"/>
      <c r="J1332" s="207">
        <f>ROUND(I1332*H1332,2)</f>
        <v>0</v>
      </c>
      <c r="K1332" s="203" t="s">
        <v>20</v>
      </c>
      <c r="L1332" s="43"/>
      <c r="M1332" s="208" t="s">
        <v>20</v>
      </c>
      <c r="N1332" s="209" t="s">
        <v>49</v>
      </c>
      <c r="O1332" s="79"/>
      <c r="P1332" s="210">
        <f>O1332*H1332</f>
        <v>0</v>
      </c>
      <c r="Q1332" s="210">
        <v>0</v>
      </c>
      <c r="R1332" s="210">
        <f>Q1332*H1332</f>
        <v>0</v>
      </c>
      <c r="S1332" s="210">
        <v>0</v>
      </c>
      <c r="T1332" s="211">
        <f>S1332*H1332</f>
        <v>0</v>
      </c>
      <c r="AR1332" s="17" t="s">
        <v>158</v>
      </c>
      <c r="AT1332" s="17" t="s">
        <v>153</v>
      </c>
      <c r="AU1332" s="17" t="s">
        <v>22</v>
      </c>
      <c r="AY1332" s="17" t="s">
        <v>151</v>
      </c>
      <c r="BE1332" s="212">
        <f>IF(N1332="základní",J1332,0)</f>
        <v>0</v>
      </c>
      <c r="BF1332" s="212">
        <f>IF(N1332="snížená",J1332,0)</f>
        <v>0</v>
      </c>
      <c r="BG1332" s="212">
        <f>IF(N1332="zákl. přenesená",J1332,0)</f>
        <v>0</v>
      </c>
      <c r="BH1332" s="212">
        <f>IF(N1332="sníž. přenesená",J1332,0)</f>
        <v>0</v>
      </c>
      <c r="BI1332" s="212">
        <f>IF(N1332="nulová",J1332,0)</f>
        <v>0</v>
      </c>
      <c r="BJ1332" s="17" t="s">
        <v>22</v>
      </c>
      <c r="BK1332" s="212">
        <f>ROUND(I1332*H1332,2)</f>
        <v>0</v>
      </c>
      <c r="BL1332" s="17" t="s">
        <v>158</v>
      </c>
      <c r="BM1332" s="17" t="s">
        <v>2158</v>
      </c>
    </row>
    <row r="1333" spans="2:65" s="1" customFormat="1" ht="16.5" customHeight="1">
      <c r="B1333" s="38"/>
      <c r="C1333" s="201" t="s">
        <v>2159</v>
      </c>
      <c r="D1333" s="201" t="s">
        <v>153</v>
      </c>
      <c r="E1333" s="202" t="s">
        <v>2160</v>
      </c>
      <c r="F1333" s="203" t="s">
        <v>2161</v>
      </c>
      <c r="G1333" s="204" t="s">
        <v>2162</v>
      </c>
      <c r="H1333" s="205">
        <v>50</v>
      </c>
      <c r="I1333" s="206"/>
      <c r="J1333" s="207">
        <f>ROUND(I1333*H1333,2)</f>
        <v>0</v>
      </c>
      <c r="K1333" s="203" t="s">
        <v>20</v>
      </c>
      <c r="L1333" s="43"/>
      <c r="M1333" s="271" t="s">
        <v>20</v>
      </c>
      <c r="N1333" s="272" t="s">
        <v>49</v>
      </c>
      <c r="O1333" s="273"/>
      <c r="P1333" s="274">
        <f>O1333*H1333</f>
        <v>0</v>
      </c>
      <c r="Q1333" s="274">
        <v>0</v>
      </c>
      <c r="R1333" s="274">
        <f>Q1333*H1333</f>
        <v>0</v>
      </c>
      <c r="S1333" s="274">
        <v>0</v>
      </c>
      <c r="T1333" s="275">
        <f>S1333*H1333</f>
        <v>0</v>
      </c>
      <c r="AR1333" s="17" t="s">
        <v>158</v>
      </c>
      <c r="AT1333" s="17" t="s">
        <v>153</v>
      </c>
      <c r="AU1333" s="17" t="s">
        <v>22</v>
      </c>
      <c r="AY1333" s="17" t="s">
        <v>151</v>
      </c>
      <c r="BE1333" s="212">
        <f>IF(N1333="základní",J1333,0)</f>
        <v>0</v>
      </c>
      <c r="BF1333" s="212">
        <f>IF(N1333="snížená",J1333,0)</f>
        <v>0</v>
      </c>
      <c r="BG1333" s="212">
        <f>IF(N1333="zákl. přenesená",J1333,0)</f>
        <v>0</v>
      </c>
      <c r="BH1333" s="212">
        <f>IF(N1333="sníž. přenesená",J1333,0)</f>
        <v>0</v>
      </c>
      <c r="BI1333" s="212">
        <f>IF(N1333="nulová",J1333,0)</f>
        <v>0</v>
      </c>
      <c r="BJ1333" s="17" t="s">
        <v>22</v>
      </c>
      <c r="BK1333" s="212">
        <f>ROUND(I1333*H1333,2)</f>
        <v>0</v>
      </c>
      <c r="BL1333" s="17" t="s">
        <v>158</v>
      </c>
      <c r="BM1333" s="17" t="s">
        <v>2163</v>
      </c>
    </row>
    <row r="1334" spans="2:12" s="1" customFormat="1" ht="6.95" customHeight="1">
      <c r="B1334" s="57"/>
      <c r="C1334" s="58"/>
      <c r="D1334" s="58"/>
      <c r="E1334" s="58"/>
      <c r="F1334" s="58"/>
      <c r="G1334" s="58"/>
      <c r="H1334" s="58"/>
      <c r="I1334" s="152"/>
      <c r="J1334" s="58"/>
      <c r="K1334" s="58"/>
      <c r="L1334" s="43"/>
    </row>
  </sheetData>
  <sheetProtection password="DD5F" sheet="1" objects="1" scenarios="1" formatColumns="0" formatRows="0" autoFilter="0"/>
  <autoFilter ref="C114:K1333"/>
  <mergeCells count="6">
    <mergeCell ref="E7:H7"/>
    <mergeCell ref="E16:H16"/>
    <mergeCell ref="E25:H25"/>
    <mergeCell ref="E46:H46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20"/>
      <c r="AT3" s="17" t="s">
        <v>87</v>
      </c>
    </row>
    <row r="4" spans="2:46" ht="24.95" customHeight="1">
      <c r="B4" s="20"/>
      <c r="D4" s="126" t="s">
        <v>88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7" t="s">
        <v>16</v>
      </c>
      <c r="L6" s="20"/>
    </row>
    <row r="7" spans="2:12" ht="16.5" customHeight="1">
      <c r="B7" s="20"/>
      <c r="E7" s="276" t="str">
        <f>'Rekapitulace stavby'!K6</f>
        <v xml:space="preserve">ŽEBRÁK - STARÁ ŠKOLA v Žebráku - STAVEBNÍ ÚPRAVY V PŘÍZEMÍ  - zpracováno dle dokumentace pro SP</v>
      </c>
      <c r="F7" s="127"/>
      <c r="G7" s="127"/>
      <c r="H7" s="127"/>
      <c r="L7" s="20"/>
    </row>
    <row r="8" spans="2:12" s="1" customFormat="1" ht="12" customHeight="1">
      <c r="B8" s="43"/>
      <c r="D8" s="127" t="s">
        <v>2164</v>
      </c>
      <c r="I8" s="128"/>
      <c r="L8" s="43"/>
    </row>
    <row r="9" spans="2:12" s="1" customFormat="1" ht="36.95" customHeight="1">
      <c r="B9" s="43"/>
      <c r="E9" s="129" t="s">
        <v>2165</v>
      </c>
      <c r="F9" s="1"/>
      <c r="G9" s="1"/>
      <c r="H9" s="1"/>
      <c r="I9" s="128"/>
      <c r="L9" s="43"/>
    </row>
    <row r="10" spans="2:12" s="1" customFormat="1" ht="12">
      <c r="B10" s="43"/>
      <c r="I10" s="128"/>
      <c r="L10" s="43"/>
    </row>
    <row r="11" spans="2:12" s="1" customFormat="1" ht="12" customHeight="1">
      <c r="B11" s="43"/>
      <c r="D11" s="127" t="s">
        <v>19</v>
      </c>
      <c r="F11" s="17" t="s">
        <v>20</v>
      </c>
      <c r="I11" s="130" t="s">
        <v>21</v>
      </c>
      <c r="J11" s="17" t="s">
        <v>20</v>
      </c>
      <c r="L11" s="43"/>
    </row>
    <row r="12" spans="2:12" s="1" customFormat="1" ht="12" customHeight="1">
      <c r="B12" s="43"/>
      <c r="D12" s="127" t="s">
        <v>23</v>
      </c>
      <c r="F12" s="17" t="s">
        <v>24</v>
      </c>
      <c r="I12" s="130" t="s">
        <v>25</v>
      </c>
      <c r="J12" s="131" t="str">
        <f>'Rekapitulace stavby'!AN8</f>
        <v>13. 2. 2019</v>
      </c>
      <c r="L12" s="43"/>
    </row>
    <row r="13" spans="2:12" s="1" customFormat="1" ht="10.8" customHeight="1">
      <c r="B13" s="43"/>
      <c r="I13" s="128"/>
      <c r="L13" s="43"/>
    </row>
    <row r="14" spans="2:12" s="1" customFormat="1" ht="12" customHeight="1">
      <c r="B14" s="43"/>
      <c r="D14" s="127" t="s">
        <v>29</v>
      </c>
      <c r="I14" s="130" t="s">
        <v>30</v>
      </c>
      <c r="J14" s="17" t="s">
        <v>20</v>
      </c>
      <c r="L14" s="43"/>
    </row>
    <row r="15" spans="2:12" s="1" customFormat="1" ht="18" customHeight="1">
      <c r="B15" s="43"/>
      <c r="E15" s="17" t="s">
        <v>31</v>
      </c>
      <c r="I15" s="130" t="s">
        <v>32</v>
      </c>
      <c r="J15" s="17" t="s">
        <v>20</v>
      </c>
      <c r="L15" s="43"/>
    </row>
    <row r="16" spans="2:12" s="1" customFormat="1" ht="6.95" customHeight="1">
      <c r="B16" s="43"/>
      <c r="I16" s="128"/>
      <c r="L16" s="43"/>
    </row>
    <row r="17" spans="2:12" s="1" customFormat="1" ht="12" customHeight="1">
      <c r="B17" s="43"/>
      <c r="D17" s="127" t="s">
        <v>33</v>
      </c>
      <c r="I17" s="130" t="s">
        <v>30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0" t="s">
        <v>32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28"/>
      <c r="L19" s="43"/>
    </row>
    <row r="20" spans="2:12" s="1" customFormat="1" ht="12" customHeight="1">
      <c r="B20" s="43"/>
      <c r="D20" s="127" t="s">
        <v>36</v>
      </c>
      <c r="I20" s="130" t="s">
        <v>30</v>
      </c>
      <c r="J20" s="17" t="s">
        <v>37</v>
      </c>
      <c r="L20" s="43"/>
    </row>
    <row r="21" spans="2:12" s="1" customFormat="1" ht="18" customHeight="1">
      <c r="B21" s="43"/>
      <c r="E21" s="17" t="s">
        <v>38</v>
      </c>
      <c r="I21" s="130" t="s">
        <v>32</v>
      </c>
      <c r="J21" s="17" t="s">
        <v>39</v>
      </c>
      <c r="L21" s="43"/>
    </row>
    <row r="22" spans="2:12" s="1" customFormat="1" ht="6.95" customHeight="1">
      <c r="B22" s="43"/>
      <c r="I22" s="128"/>
      <c r="L22" s="43"/>
    </row>
    <row r="23" spans="2:12" s="1" customFormat="1" ht="12" customHeight="1">
      <c r="B23" s="43"/>
      <c r="D23" s="127" t="s">
        <v>40</v>
      </c>
      <c r="I23" s="130" t="s">
        <v>30</v>
      </c>
      <c r="J23" s="17" t="s">
        <v>20</v>
      </c>
      <c r="L23" s="43"/>
    </row>
    <row r="24" spans="2:12" s="1" customFormat="1" ht="18" customHeight="1">
      <c r="B24" s="43"/>
      <c r="E24" s="17" t="s">
        <v>41</v>
      </c>
      <c r="I24" s="130" t="s">
        <v>32</v>
      </c>
      <c r="J24" s="17" t="s">
        <v>20</v>
      </c>
      <c r="L24" s="43"/>
    </row>
    <row r="25" spans="2:12" s="1" customFormat="1" ht="6.95" customHeight="1">
      <c r="B25" s="43"/>
      <c r="I25" s="128"/>
      <c r="L25" s="43"/>
    </row>
    <row r="26" spans="2:12" s="1" customFormat="1" ht="12" customHeight="1">
      <c r="B26" s="43"/>
      <c r="D26" s="127" t="s">
        <v>42</v>
      </c>
      <c r="I26" s="128"/>
      <c r="L26" s="43"/>
    </row>
    <row r="27" spans="2:12" s="6" customFormat="1" ht="135" customHeight="1">
      <c r="B27" s="132"/>
      <c r="E27" s="133" t="s">
        <v>89</v>
      </c>
      <c r="F27" s="133"/>
      <c r="G27" s="133"/>
      <c r="H27" s="133"/>
      <c r="I27" s="134"/>
      <c r="L27" s="132"/>
    </row>
    <row r="28" spans="2:12" s="1" customFormat="1" ht="6.95" customHeight="1">
      <c r="B28" s="43"/>
      <c r="I28" s="128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5"/>
      <c r="J29" s="71"/>
      <c r="K29" s="71"/>
      <c r="L29" s="43"/>
    </row>
    <row r="30" spans="2:12" s="1" customFormat="1" ht="25.4" customHeight="1">
      <c r="B30" s="43"/>
      <c r="D30" s="136" t="s">
        <v>44</v>
      </c>
      <c r="I30" s="128"/>
      <c r="J30" s="137">
        <f>ROUND(J85,2)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5"/>
      <c r="J31" s="71"/>
      <c r="K31" s="71"/>
      <c r="L31" s="43"/>
    </row>
    <row r="32" spans="2:12" s="1" customFormat="1" ht="14.4" customHeight="1">
      <c r="B32" s="43"/>
      <c r="F32" s="138" t="s">
        <v>46</v>
      </c>
      <c r="I32" s="139" t="s">
        <v>45</v>
      </c>
      <c r="J32" s="138" t="s">
        <v>47</v>
      </c>
      <c r="L32" s="43"/>
    </row>
    <row r="33" spans="2:12" s="1" customFormat="1" ht="14.4" customHeight="1">
      <c r="B33" s="43"/>
      <c r="D33" s="127" t="s">
        <v>48</v>
      </c>
      <c r="E33" s="127" t="s">
        <v>49</v>
      </c>
      <c r="F33" s="140">
        <f>ROUND((SUM(BE85:BE104)),2)</f>
        <v>0</v>
      </c>
      <c r="I33" s="141">
        <v>0.21</v>
      </c>
      <c r="J33" s="140">
        <f>ROUND(((SUM(BE85:BE104))*I33),2)</f>
        <v>0</v>
      </c>
      <c r="L33" s="43"/>
    </row>
    <row r="34" spans="2:12" s="1" customFormat="1" ht="14.4" customHeight="1">
      <c r="B34" s="43"/>
      <c r="E34" s="127" t="s">
        <v>50</v>
      </c>
      <c r="F34" s="140">
        <f>ROUND((SUM(BF85:BF104)),2)</f>
        <v>0</v>
      </c>
      <c r="I34" s="141">
        <v>0.15</v>
      </c>
      <c r="J34" s="140">
        <f>ROUND(((SUM(BF85:BF104))*I34),2)</f>
        <v>0</v>
      </c>
      <c r="L34" s="43"/>
    </row>
    <row r="35" spans="2:12" s="1" customFormat="1" ht="14.4" customHeight="1" hidden="1">
      <c r="B35" s="43"/>
      <c r="E35" s="127" t="s">
        <v>51</v>
      </c>
      <c r="F35" s="140">
        <f>ROUND((SUM(BG85:BG104)),2)</f>
        <v>0</v>
      </c>
      <c r="I35" s="141">
        <v>0.21</v>
      </c>
      <c r="J35" s="140">
        <f>0</f>
        <v>0</v>
      </c>
      <c r="L35" s="43"/>
    </row>
    <row r="36" spans="2:12" s="1" customFormat="1" ht="14.4" customHeight="1" hidden="1">
      <c r="B36" s="43"/>
      <c r="E36" s="127" t="s">
        <v>52</v>
      </c>
      <c r="F36" s="140">
        <f>ROUND((SUM(BH85:BH104)),2)</f>
        <v>0</v>
      </c>
      <c r="I36" s="141">
        <v>0.15</v>
      </c>
      <c r="J36" s="140">
        <f>0</f>
        <v>0</v>
      </c>
      <c r="L36" s="43"/>
    </row>
    <row r="37" spans="2:12" s="1" customFormat="1" ht="14.4" customHeight="1" hidden="1">
      <c r="B37" s="43"/>
      <c r="E37" s="127" t="s">
        <v>53</v>
      </c>
      <c r="F37" s="140">
        <f>ROUND((SUM(BI85:BI104)),2)</f>
        <v>0</v>
      </c>
      <c r="I37" s="141">
        <v>0</v>
      </c>
      <c r="J37" s="140">
        <f>0</f>
        <v>0</v>
      </c>
      <c r="L37" s="43"/>
    </row>
    <row r="38" spans="2:12" s="1" customFormat="1" ht="6.95" customHeight="1">
      <c r="B38" s="43"/>
      <c r="I38" s="128"/>
      <c r="L38" s="43"/>
    </row>
    <row r="39" spans="2:12" s="1" customFormat="1" ht="25.4" customHeight="1">
      <c r="B39" s="43"/>
      <c r="C39" s="142"/>
      <c r="D39" s="143" t="s">
        <v>54</v>
      </c>
      <c r="E39" s="144"/>
      <c r="F39" s="144"/>
      <c r="G39" s="145" t="s">
        <v>55</v>
      </c>
      <c r="H39" s="146" t="s">
        <v>56</v>
      </c>
      <c r="I39" s="147"/>
      <c r="J39" s="148">
        <f>SUM(J30:J37)</f>
        <v>0</v>
      </c>
      <c r="K39" s="149"/>
      <c r="L39" s="43"/>
    </row>
    <row r="40" spans="2:12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3"/>
    </row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3"/>
    </row>
    <row r="45" spans="2:12" s="1" customFormat="1" ht="24.95" customHeight="1">
      <c r="B45" s="38"/>
      <c r="C45" s="23" t="s">
        <v>90</v>
      </c>
      <c r="D45" s="39"/>
      <c r="E45" s="39"/>
      <c r="F45" s="39"/>
      <c r="G45" s="39"/>
      <c r="H45" s="39"/>
      <c r="I45" s="128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28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28"/>
      <c r="J47" s="39"/>
      <c r="K47" s="39"/>
      <c r="L47" s="43"/>
    </row>
    <row r="48" spans="2:12" s="1" customFormat="1" ht="16.5" customHeight="1">
      <c r="B48" s="38"/>
      <c r="C48" s="39"/>
      <c r="D48" s="39"/>
      <c r="E48" s="277" t="str">
        <f>E7</f>
        <v xml:space="preserve">ŽEBRÁK - STARÁ ŠKOLA v Žebráku - STAVEBNÍ ÚPRAVY V PŘÍZEMÍ  - zpracováno dle dokumentace pro SP</v>
      </c>
      <c r="F48" s="32"/>
      <c r="G48" s="32"/>
      <c r="H48" s="32"/>
      <c r="I48" s="128"/>
      <c r="J48" s="39"/>
      <c r="K48" s="39"/>
      <c r="L48" s="43"/>
    </row>
    <row r="49" spans="2:12" s="1" customFormat="1" ht="12" customHeight="1">
      <c r="B49" s="38"/>
      <c r="C49" s="32" t="s">
        <v>2164</v>
      </c>
      <c r="D49" s="39"/>
      <c r="E49" s="39"/>
      <c r="F49" s="39"/>
      <c r="G49" s="39"/>
      <c r="H49" s="39"/>
      <c r="I49" s="128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OST - Ostatní náklady stavby</v>
      </c>
      <c r="F50" s="39"/>
      <c r="G50" s="39"/>
      <c r="H50" s="39"/>
      <c r="I50" s="128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28"/>
      <c r="J51" s="39"/>
      <c r="K51" s="39"/>
      <c r="L51" s="43"/>
    </row>
    <row r="52" spans="2:12" s="1" customFormat="1" ht="12" customHeight="1">
      <c r="B52" s="38"/>
      <c r="C52" s="32" t="s">
        <v>23</v>
      </c>
      <c r="D52" s="39"/>
      <c r="E52" s="39"/>
      <c r="F52" s="27" t="str">
        <f>F12</f>
        <v>Žebrák</v>
      </c>
      <c r="G52" s="39"/>
      <c r="H52" s="39"/>
      <c r="I52" s="130" t="s">
        <v>25</v>
      </c>
      <c r="J52" s="67" t="str">
        <f>IF(J12="","",J12)</f>
        <v>13. 2. 2019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28"/>
      <c r="J53" s="39"/>
      <c r="K53" s="39"/>
      <c r="L53" s="43"/>
    </row>
    <row r="54" spans="2:12" s="1" customFormat="1" ht="38.55" customHeight="1">
      <c r="B54" s="38"/>
      <c r="C54" s="32" t="s">
        <v>29</v>
      </c>
      <c r="D54" s="39"/>
      <c r="E54" s="39"/>
      <c r="F54" s="27" t="str">
        <f>E15</f>
        <v>Město Žebrák, Náměstí č.1, Žebrák</v>
      </c>
      <c r="G54" s="39"/>
      <c r="H54" s="39"/>
      <c r="I54" s="130" t="s">
        <v>36</v>
      </c>
      <c r="J54" s="36" t="str">
        <f>E21</f>
        <v>Spektra spol. s r.o. Beroun,V Hlinkách 1548,Beroun</v>
      </c>
      <c r="K54" s="39"/>
      <c r="L54" s="43"/>
    </row>
    <row r="55" spans="2:12" s="1" customFormat="1" ht="13.65" customHeight="1">
      <c r="B55" s="38"/>
      <c r="C55" s="32" t="s">
        <v>33</v>
      </c>
      <c r="D55" s="39"/>
      <c r="E55" s="39"/>
      <c r="F55" s="27" t="str">
        <f>IF(E18="","",E18)</f>
        <v>Vyplň údaj</v>
      </c>
      <c r="G55" s="39"/>
      <c r="H55" s="39"/>
      <c r="I55" s="130" t="s">
        <v>40</v>
      </c>
      <c r="J55" s="36" t="str">
        <f>E24</f>
        <v>pí. Lenka Dejdarová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28"/>
      <c r="J56" s="39"/>
      <c r="K56" s="39"/>
      <c r="L56" s="43"/>
    </row>
    <row r="57" spans="2:12" s="1" customFormat="1" ht="29.25" customHeight="1">
      <c r="B57" s="38"/>
      <c r="C57" s="156" t="s">
        <v>91</v>
      </c>
      <c r="D57" s="157"/>
      <c r="E57" s="157"/>
      <c r="F57" s="157"/>
      <c r="G57" s="157"/>
      <c r="H57" s="157"/>
      <c r="I57" s="158"/>
      <c r="J57" s="159" t="s">
        <v>92</v>
      </c>
      <c r="K57" s="157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28"/>
      <c r="J58" s="39"/>
      <c r="K58" s="39"/>
      <c r="L58" s="43"/>
    </row>
    <row r="59" spans="2:47" s="1" customFormat="1" ht="22.8" customHeight="1">
      <c r="B59" s="38"/>
      <c r="C59" s="160" t="s">
        <v>76</v>
      </c>
      <c r="D59" s="39"/>
      <c r="E59" s="39"/>
      <c r="F59" s="39"/>
      <c r="G59" s="39"/>
      <c r="H59" s="39"/>
      <c r="I59" s="128"/>
      <c r="J59" s="97">
        <f>J85</f>
        <v>0</v>
      </c>
      <c r="K59" s="39"/>
      <c r="L59" s="43"/>
      <c r="AU59" s="17" t="s">
        <v>93</v>
      </c>
    </row>
    <row r="60" spans="2:12" s="7" customFormat="1" ht="24.95" customHeight="1">
      <c r="B60" s="161"/>
      <c r="C60" s="162"/>
      <c r="D60" s="163" t="s">
        <v>2166</v>
      </c>
      <c r="E60" s="164"/>
      <c r="F60" s="164"/>
      <c r="G60" s="164"/>
      <c r="H60" s="164"/>
      <c r="I60" s="165"/>
      <c r="J60" s="166">
        <f>J86</f>
        <v>0</v>
      </c>
      <c r="K60" s="162"/>
      <c r="L60" s="167"/>
    </row>
    <row r="61" spans="2:12" s="8" customFormat="1" ht="19.9" customHeight="1">
      <c r="B61" s="168"/>
      <c r="C61" s="169"/>
      <c r="D61" s="170" t="s">
        <v>2167</v>
      </c>
      <c r="E61" s="171"/>
      <c r="F61" s="171"/>
      <c r="G61" s="171"/>
      <c r="H61" s="171"/>
      <c r="I61" s="172"/>
      <c r="J61" s="173">
        <f>J87</f>
        <v>0</v>
      </c>
      <c r="K61" s="169"/>
      <c r="L61" s="174"/>
    </row>
    <row r="62" spans="2:12" s="8" customFormat="1" ht="19.9" customHeight="1">
      <c r="B62" s="168"/>
      <c r="C62" s="169"/>
      <c r="D62" s="170" t="s">
        <v>2168</v>
      </c>
      <c r="E62" s="171"/>
      <c r="F62" s="171"/>
      <c r="G62" s="171"/>
      <c r="H62" s="171"/>
      <c r="I62" s="172"/>
      <c r="J62" s="173">
        <f>J89</f>
        <v>0</v>
      </c>
      <c r="K62" s="169"/>
      <c r="L62" s="174"/>
    </row>
    <row r="63" spans="2:12" s="8" customFormat="1" ht="19.9" customHeight="1">
      <c r="B63" s="168"/>
      <c r="C63" s="169"/>
      <c r="D63" s="170" t="s">
        <v>2169</v>
      </c>
      <c r="E63" s="171"/>
      <c r="F63" s="171"/>
      <c r="G63" s="171"/>
      <c r="H63" s="171"/>
      <c r="I63" s="172"/>
      <c r="J63" s="173">
        <f>J95</f>
        <v>0</v>
      </c>
      <c r="K63" s="169"/>
      <c r="L63" s="174"/>
    </row>
    <row r="64" spans="2:12" s="8" customFormat="1" ht="19.9" customHeight="1">
      <c r="B64" s="168"/>
      <c r="C64" s="169"/>
      <c r="D64" s="170" t="s">
        <v>2170</v>
      </c>
      <c r="E64" s="171"/>
      <c r="F64" s="171"/>
      <c r="G64" s="171"/>
      <c r="H64" s="171"/>
      <c r="I64" s="172"/>
      <c r="J64" s="173">
        <f>J101</f>
        <v>0</v>
      </c>
      <c r="K64" s="169"/>
      <c r="L64" s="174"/>
    </row>
    <row r="65" spans="2:12" s="8" customFormat="1" ht="19.9" customHeight="1">
      <c r="B65" s="168"/>
      <c r="C65" s="169"/>
      <c r="D65" s="170" t="s">
        <v>2171</v>
      </c>
      <c r="E65" s="171"/>
      <c r="F65" s="171"/>
      <c r="G65" s="171"/>
      <c r="H65" s="171"/>
      <c r="I65" s="172"/>
      <c r="J65" s="173">
        <f>J103</f>
        <v>0</v>
      </c>
      <c r="K65" s="169"/>
      <c r="L65" s="174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28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2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5"/>
      <c r="J71" s="60"/>
      <c r="K71" s="60"/>
      <c r="L71" s="43"/>
    </row>
    <row r="72" spans="2:12" s="1" customFormat="1" ht="24.95" customHeight="1">
      <c r="B72" s="38"/>
      <c r="C72" s="23" t="s">
        <v>136</v>
      </c>
      <c r="D72" s="39"/>
      <c r="E72" s="39"/>
      <c r="F72" s="39"/>
      <c r="G72" s="39"/>
      <c r="H72" s="39"/>
      <c r="I72" s="128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28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28"/>
      <c r="J74" s="39"/>
      <c r="K74" s="39"/>
      <c r="L74" s="43"/>
    </row>
    <row r="75" spans="2:12" s="1" customFormat="1" ht="16.5" customHeight="1">
      <c r="B75" s="38"/>
      <c r="C75" s="39"/>
      <c r="D75" s="39"/>
      <c r="E75" s="277" t="str">
        <f>E7</f>
        <v xml:space="preserve">ŽEBRÁK - STARÁ ŠKOLA v Žebráku - STAVEBNÍ ÚPRAVY V PŘÍZEMÍ  - zpracováno dle dokumentace pro SP</v>
      </c>
      <c r="F75" s="32"/>
      <c r="G75" s="32"/>
      <c r="H75" s="32"/>
      <c r="I75" s="128"/>
      <c r="J75" s="39"/>
      <c r="K75" s="39"/>
      <c r="L75" s="43"/>
    </row>
    <row r="76" spans="2:12" s="1" customFormat="1" ht="12" customHeight="1">
      <c r="B76" s="38"/>
      <c r="C76" s="32" t="s">
        <v>2164</v>
      </c>
      <c r="D76" s="39"/>
      <c r="E76" s="39"/>
      <c r="F76" s="39"/>
      <c r="G76" s="39"/>
      <c r="H76" s="39"/>
      <c r="I76" s="128"/>
      <c r="J76" s="39"/>
      <c r="K76" s="39"/>
      <c r="L76" s="43"/>
    </row>
    <row r="77" spans="2:12" s="1" customFormat="1" ht="16.5" customHeight="1">
      <c r="B77" s="38"/>
      <c r="C77" s="39"/>
      <c r="D77" s="39"/>
      <c r="E77" s="64" t="str">
        <f>E9</f>
        <v>OST - Ostatní náklady stavby</v>
      </c>
      <c r="F77" s="39"/>
      <c r="G77" s="39"/>
      <c r="H77" s="39"/>
      <c r="I77" s="128"/>
      <c r="J77" s="39"/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28"/>
      <c r="J78" s="39"/>
      <c r="K78" s="39"/>
      <c r="L78" s="43"/>
    </row>
    <row r="79" spans="2:12" s="1" customFormat="1" ht="12" customHeight="1">
      <c r="B79" s="38"/>
      <c r="C79" s="32" t="s">
        <v>23</v>
      </c>
      <c r="D79" s="39"/>
      <c r="E79" s="39"/>
      <c r="F79" s="27" t="str">
        <f>F12</f>
        <v>Žebrák</v>
      </c>
      <c r="G79" s="39"/>
      <c r="H79" s="39"/>
      <c r="I79" s="130" t="s">
        <v>25</v>
      </c>
      <c r="J79" s="67" t="str">
        <f>IF(J12="","",J12)</f>
        <v>13. 2. 2019</v>
      </c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28"/>
      <c r="J80" s="39"/>
      <c r="K80" s="39"/>
      <c r="L80" s="43"/>
    </row>
    <row r="81" spans="2:12" s="1" customFormat="1" ht="38.55" customHeight="1">
      <c r="B81" s="38"/>
      <c r="C81" s="32" t="s">
        <v>29</v>
      </c>
      <c r="D81" s="39"/>
      <c r="E81" s="39"/>
      <c r="F81" s="27" t="str">
        <f>E15</f>
        <v>Město Žebrák, Náměstí č.1, Žebrák</v>
      </c>
      <c r="G81" s="39"/>
      <c r="H81" s="39"/>
      <c r="I81" s="130" t="s">
        <v>36</v>
      </c>
      <c r="J81" s="36" t="str">
        <f>E21</f>
        <v>Spektra spol. s r.o. Beroun,V Hlinkách 1548,Beroun</v>
      </c>
      <c r="K81" s="39"/>
      <c r="L81" s="43"/>
    </row>
    <row r="82" spans="2:12" s="1" customFormat="1" ht="13.65" customHeight="1">
      <c r="B82" s="38"/>
      <c r="C82" s="32" t="s">
        <v>33</v>
      </c>
      <c r="D82" s="39"/>
      <c r="E82" s="39"/>
      <c r="F82" s="27" t="str">
        <f>IF(E18="","",E18)</f>
        <v>Vyplň údaj</v>
      </c>
      <c r="G82" s="39"/>
      <c r="H82" s="39"/>
      <c r="I82" s="130" t="s">
        <v>40</v>
      </c>
      <c r="J82" s="36" t="str">
        <f>E24</f>
        <v>pí. Lenka Dejdarová</v>
      </c>
      <c r="K82" s="39"/>
      <c r="L82" s="43"/>
    </row>
    <row r="83" spans="2:12" s="1" customFormat="1" ht="10.3" customHeight="1">
      <c r="B83" s="38"/>
      <c r="C83" s="39"/>
      <c r="D83" s="39"/>
      <c r="E83" s="39"/>
      <c r="F83" s="39"/>
      <c r="G83" s="39"/>
      <c r="H83" s="39"/>
      <c r="I83" s="128"/>
      <c r="J83" s="39"/>
      <c r="K83" s="39"/>
      <c r="L83" s="43"/>
    </row>
    <row r="84" spans="2:20" s="9" customFormat="1" ht="29.25" customHeight="1">
      <c r="B84" s="175"/>
      <c r="C84" s="176" t="s">
        <v>137</v>
      </c>
      <c r="D84" s="177" t="s">
        <v>63</v>
      </c>
      <c r="E84" s="177" t="s">
        <v>59</v>
      </c>
      <c r="F84" s="177" t="s">
        <v>60</v>
      </c>
      <c r="G84" s="177" t="s">
        <v>138</v>
      </c>
      <c r="H84" s="177" t="s">
        <v>139</v>
      </c>
      <c r="I84" s="178" t="s">
        <v>140</v>
      </c>
      <c r="J84" s="177" t="s">
        <v>92</v>
      </c>
      <c r="K84" s="179" t="s">
        <v>141</v>
      </c>
      <c r="L84" s="180"/>
      <c r="M84" s="87" t="s">
        <v>20</v>
      </c>
      <c r="N84" s="88" t="s">
        <v>48</v>
      </c>
      <c r="O84" s="88" t="s">
        <v>142</v>
      </c>
      <c r="P84" s="88" t="s">
        <v>143</v>
      </c>
      <c r="Q84" s="88" t="s">
        <v>144</v>
      </c>
      <c r="R84" s="88" t="s">
        <v>145</v>
      </c>
      <c r="S84" s="88" t="s">
        <v>146</v>
      </c>
      <c r="T84" s="89" t="s">
        <v>147</v>
      </c>
    </row>
    <row r="85" spans="2:63" s="1" customFormat="1" ht="22.8" customHeight="1">
      <c r="B85" s="38"/>
      <c r="C85" s="94" t="s">
        <v>148</v>
      </c>
      <c r="D85" s="39"/>
      <c r="E85" s="39"/>
      <c r="F85" s="39"/>
      <c r="G85" s="39"/>
      <c r="H85" s="39"/>
      <c r="I85" s="128"/>
      <c r="J85" s="181">
        <f>BK85</f>
        <v>0</v>
      </c>
      <c r="K85" s="39"/>
      <c r="L85" s="43"/>
      <c r="M85" s="90"/>
      <c r="N85" s="91"/>
      <c r="O85" s="91"/>
      <c r="P85" s="182">
        <f>P86</f>
        <v>0</v>
      </c>
      <c r="Q85" s="91"/>
      <c r="R85" s="182">
        <f>R86</f>
        <v>0</v>
      </c>
      <c r="S85" s="91"/>
      <c r="T85" s="183">
        <f>T86</f>
        <v>0</v>
      </c>
      <c r="AT85" s="17" t="s">
        <v>77</v>
      </c>
      <c r="AU85" s="17" t="s">
        <v>93</v>
      </c>
      <c r="BK85" s="184">
        <f>BK86</f>
        <v>0</v>
      </c>
    </row>
    <row r="86" spans="2:63" s="10" customFormat="1" ht="25.9" customHeight="1">
      <c r="B86" s="185"/>
      <c r="C86" s="186"/>
      <c r="D86" s="187" t="s">
        <v>77</v>
      </c>
      <c r="E86" s="188" t="s">
        <v>2172</v>
      </c>
      <c r="F86" s="188" t="s">
        <v>2173</v>
      </c>
      <c r="G86" s="186"/>
      <c r="H86" s="186"/>
      <c r="I86" s="189"/>
      <c r="J86" s="190">
        <f>BK86</f>
        <v>0</v>
      </c>
      <c r="K86" s="186"/>
      <c r="L86" s="191"/>
      <c r="M86" s="192"/>
      <c r="N86" s="193"/>
      <c r="O86" s="193"/>
      <c r="P86" s="194">
        <f>P87+P89+P95+P101+P103</f>
        <v>0</v>
      </c>
      <c r="Q86" s="193"/>
      <c r="R86" s="194">
        <f>R87+R89+R95+R101+R103</f>
        <v>0</v>
      </c>
      <c r="S86" s="193"/>
      <c r="T86" s="195">
        <f>T87+T89+T95+T101+T103</f>
        <v>0</v>
      </c>
      <c r="AR86" s="196" t="s">
        <v>22</v>
      </c>
      <c r="AT86" s="197" t="s">
        <v>77</v>
      </c>
      <c r="AU86" s="197" t="s">
        <v>78</v>
      </c>
      <c r="AY86" s="196" t="s">
        <v>151</v>
      </c>
      <c r="BK86" s="198">
        <f>BK87+BK89+BK95+BK101+BK103</f>
        <v>0</v>
      </c>
    </row>
    <row r="87" spans="2:63" s="10" customFormat="1" ht="22.8" customHeight="1">
      <c r="B87" s="185"/>
      <c r="C87" s="186"/>
      <c r="D87" s="187" t="s">
        <v>77</v>
      </c>
      <c r="E87" s="199" t="s">
        <v>2174</v>
      </c>
      <c r="F87" s="199" t="s">
        <v>2175</v>
      </c>
      <c r="G87" s="186"/>
      <c r="H87" s="186"/>
      <c r="I87" s="189"/>
      <c r="J87" s="200">
        <f>BK87</f>
        <v>0</v>
      </c>
      <c r="K87" s="186"/>
      <c r="L87" s="191"/>
      <c r="M87" s="192"/>
      <c r="N87" s="193"/>
      <c r="O87" s="193"/>
      <c r="P87" s="194">
        <f>P88</f>
        <v>0</v>
      </c>
      <c r="Q87" s="193"/>
      <c r="R87" s="194">
        <f>R88</f>
        <v>0</v>
      </c>
      <c r="S87" s="193"/>
      <c r="T87" s="195">
        <f>T88</f>
        <v>0</v>
      </c>
      <c r="AR87" s="196" t="s">
        <v>22</v>
      </c>
      <c r="AT87" s="197" t="s">
        <v>77</v>
      </c>
      <c r="AU87" s="197" t="s">
        <v>22</v>
      </c>
      <c r="AY87" s="196" t="s">
        <v>151</v>
      </c>
      <c r="BK87" s="198">
        <f>BK88</f>
        <v>0</v>
      </c>
    </row>
    <row r="88" spans="2:65" s="1" customFormat="1" ht="16.5" customHeight="1">
      <c r="B88" s="38"/>
      <c r="C88" s="201" t="s">
        <v>22</v>
      </c>
      <c r="D88" s="201" t="s">
        <v>153</v>
      </c>
      <c r="E88" s="202" t="s">
        <v>2176</v>
      </c>
      <c r="F88" s="203" t="s">
        <v>2177</v>
      </c>
      <c r="G88" s="204" t="s">
        <v>798</v>
      </c>
      <c r="H88" s="205">
        <v>1</v>
      </c>
      <c r="I88" s="206"/>
      <c r="J88" s="207">
        <f>ROUND(I88*H88,2)</f>
        <v>0</v>
      </c>
      <c r="K88" s="203" t="s">
        <v>20</v>
      </c>
      <c r="L88" s="43"/>
      <c r="M88" s="208" t="s">
        <v>20</v>
      </c>
      <c r="N88" s="209" t="s">
        <v>49</v>
      </c>
      <c r="O88" s="79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17" t="s">
        <v>158</v>
      </c>
      <c r="AT88" s="17" t="s">
        <v>153</v>
      </c>
      <c r="AU88" s="17" t="s">
        <v>87</v>
      </c>
      <c r="AY88" s="17" t="s">
        <v>151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7" t="s">
        <v>22</v>
      </c>
      <c r="BK88" s="212">
        <f>ROUND(I88*H88,2)</f>
        <v>0</v>
      </c>
      <c r="BL88" s="17" t="s">
        <v>158</v>
      </c>
      <c r="BM88" s="17" t="s">
        <v>2178</v>
      </c>
    </row>
    <row r="89" spans="2:63" s="10" customFormat="1" ht="22.8" customHeight="1">
      <c r="B89" s="185"/>
      <c r="C89" s="186"/>
      <c r="D89" s="187" t="s">
        <v>77</v>
      </c>
      <c r="E89" s="199" t="s">
        <v>2179</v>
      </c>
      <c r="F89" s="199" t="s">
        <v>2180</v>
      </c>
      <c r="G89" s="186"/>
      <c r="H89" s="186"/>
      <c r="I89" s="189"/>
      <c r="J89" s="200">
        <f>BK89</f>
        <v>0</v>
      </c>
      <c r="K89" s="186"/>
      <c r="L89" s="191"/>
      <c r="M89" s="192"/>
      <c r="N89" s="193"/>
      <c r="O89" s="193"/>
      <c r="P89" s="194">
        <f>SUM(P90:P94)</f>
        <v>0</v>
      </c>
      <c r="Q89" s="193"/>
      <c r="R89" s="194">
        <f>SUM(R90:R94)</f>
        <v>0</v>
      </c>
      <c r="S89" s="193"/>
      <c r="T89" s="195">
        <f>SUM(T90:T94)</f>
        <v>0</v>
      </c>
      <c r="AR89" s="196" t="s">
        <v>205</v>
      </c>
      <c r="AT89" s="197" t="s">
        <v>77</v>
      </c>
      <c r="AU89" s="197" t="s">
        <v>22</v>
      </c>
      <c r="AY89" s="196" t="s">
        <v>151</v>
      </c>
      <c r="BK89" s="198">
        <f>SUM(BK90:BK94)</f>
        <v>0</v>
      </c>
    </row>
    <row r="90" spans="2:65" s="1" customFormat="1" ht="16.5" customHeight="1">
      <c r="B90" s="38"/>
      <c r="C90" s="201" t="s">
        <v>87</v>
      </c>
      <c r="D90" s="201" t="s">
        <v>153</v>
      </c>
      <c r="E90" s="202" t="s">
        <v>2181</v>
      </c>
      <c r="F90" s="203" t="s">
        <v>2182</v>
      </c>
      <c r="G90" s="204" t="s">
        <v>798</v>
      </c>
      <c r="H90" s="205">
        <v>1</v>
      </c>
      <c r="I90" s="206"/>
      <c r="J90" s="207">
        <f>ROUND(I90*H90,2)</f>
        <v>0</v>
      </c>
      <c r="K90" s="203" t="s">
        <v>20</v>
      </c>
      <c r="L90" s="43"/>
      <c r="M90" s="208" t="s">
        <v>20</v>
      </c>
      <c r="N90" s="209" t="s">
        <v>49</v>
      </c>
      <c r="O90" s="79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17" t="s">
        <v>2183</v>
      </c>
      <c r="AT90" s="17" t="s">
        <v>153</v>
      </c>
      <c r="AU90" s="17" t="s">
        <v>87</v>
      </c>
      <c r="AY90" s="17" t="s">
        <v>151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7" t="s">
        <v>22</v>
      </c>
      <c r="BK90" s="212">
        <f>ROUND(I90*H90,2)</f>
        <v>0</v>
      </c>
      <c r="BL90" s="17" t="s">
        <v>2183</v>
      </c>
      <c r="BM90" s="17" t="s">
        <v>2184</v>
      </c>
    </row>
    <row r="91" spans="2:65" s="1" customFormat="1" ht="16.5" customHeight="1">
      <c r="B91" s="38"/>
      <c r="C91" s="201" t="s">
        <v>181</v>
      </c>
      <c r="D91" s="201" t="s">
        <v>153</v>
      </c>
      <c r="E91" s="202" t="s">
        <v>2185</v>
      </c>
      <c r="F91" s="203" t="s">
        <v>2186</v>
      </c>
      <c r="G91" s="204" t="s">
        <v>798</v>
      </c>
      <c r="H91" s="205">
        <v>1</v>
      </c>
      <c r="I91" s="206"/>
      <c r="J91" s="207">
        <f>ROUND(I91*H91,2)</f>
        <v>0</v>
      </c>
      <c r="K91" s="203" t="s">
        <v>20</v>
      </c>
      <c r="L91" s="43"/>
      <c r="M91" s="208" t="s">
        <v>20</v>
      </c>
      <c r="N91" s="209" t="s">
        <v>49</v>
      </c>
      <c r="O91" s="79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17" t="s">
        <v>2183</v>
      </c>
      <c r="AT91" s="17" t="s">
        <v>153</v>
      </c>
      <c r="AU91" s="17" t="s">
        <v>87</v>
      </c>
      <c r="AY91" s="17" t="s">
        <v>151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7" t="s">
        <v>22</v>
      </c>
      <c r="BK91" s="212">
        <f>ROUND(I91*H91,2)</f>
        <v>0</v>
      </c>
      <c r="BL91" s="17" t="s">
        <v>2183</v>
      </c>
      <c r="BM91" s="17" t="s">
        <v>2187</v>
      </c>
    </row>
    <row r="92" spans="2:65" s="1" customFormat="1" ht="16.5" customHeight="1">
      <c r="B92" s="38"/>
      <c r="C92" s="201" t="s">
        <v>158</v>
      </c>
      <c r="D92" s="201" t="s">
        <v>153</v>
      </c>
      <c r="E92" s="202" t="s">
        <v>2188</v>
      </c>
      <c r="F92" s="203" t="s">
        <v>2189</v>
      </c>
      <c r="G92" s="204" t="s">
        <v>798</v>
      </c>
      <c r="H92" s="205">
        <v>1</v>
      </c>
      <c r="I92" s="206"/>
      <c r="J92" s="207">
        <f>ROUND(I92*H92,2)</f>
        <v>0</v>
      </c>
      <c r="K92" s="203" t="s">
        <v>350</v>
      </c>
      <c r="L92" s="43"/>
      <c r="M92" s="208" t="s">
        <v>20</v>
      </c>
      <c r="N92" s="209" t="s">
        <v>49</v>
      </c>
      <c r="O92" s="79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17" t="s">
        <v>2183</v>
      </c>
      <c r="AT92" s="17" t="s">
        <v>153</v>
      </c>
      <c r="AU92" s="17" t="s">
        <v>87</v>
      </c>
      <c r="AY92" s="17" t="s">
        <v>151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22</v>
      </c>
      <c r="BK92" s="212">
        <f>ROUND(I92*H92,2)</f>
        <v>0</v>
      </c>
      <c r="BL92" s="17" t="s">
        <v>2183</v>
      </c>
      <c r="BM92" s="17" t="s">
        <v>2190</v>
      </c>
    </row>
    <row r="93" spans="2:65" s="1" customFormat="1" ht="16.5" customHeight="1">
      <c r="B93" s="38"/>
      <c r="C93" s="201" t="s">
        <v>205</v>
      </c>
      <c r="D93" s="201" t="s">
        <v>153</v>
      </c>
      <c r="E93" s="202" t="s">
        <v>2191</v>
      </c>
      <c r="F93" s="203" t="s">
        <v>2192</v>
      </c>
      <c r="G93" s="204" t="s">
        <v>798</v>
      </c>
      <c r="H93" s="205">
        <v>1</v>
      </c>
      <c r="I93" s="206"/>
      <c r="J93" s="207">
        <f>ROUND(I93*H93,2)</f>
        <v>0</v>
      </c>
      <c r="K93" s="203" t="s">
        <v>350</v>
      </c>
      <c r="L93" s="43"/>
      <c r="M93" s="208" t="s">
        <v>20</v>
      </c>
      <c r="N93" s="209" t="s">
        <v>49</v>
      </c>
      <c r="O93" s="79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7" t="s">
        <v>2183</v>
      </c>
      <c r="AT93" s="17" t="s">
        <v>153</v>
      </c>
      <c r="AU93" s="17" t="s">
        <v>87</v>
      </c>
      <c r="AY93" s="17" t="s">
        <v>151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7" t="s">
        <v>22</v>
      </c>
      <c r="BK93" s="212">
        <f>ROUND(I93*H93,2)</f>
        <v>0</v>
      </c>
      <c r="BL93" s="17" t="s">
        <v>2183</v>
      </c>
      <c r="BM93" s="17" t="s">
        <v>2193</v>
      </c>
    </row>
    <row r="94" spans="2:65" s="1" customFormat="1" ht="22.5" customHeight="1">
      <c r="B94" s="38"/>
      <c r="C94" s="201" t="s">
        <v>209</v>
      </c>
      <c r="D94" s="201" t="s">
        <v>153</v>
      </c>
      <c r="E94" s="202" t="s">
        <v>2194</v>
      </c>
      <c r="F94" s="203" t="s">
        <v>2195</v>
      </c>
      <c r="G94" s="204" t="s">
        <v>798</v>
      </c>
      <c r="H94" s="205">
        <v>1</v>
      </c>
      <c r="I94" s="206"/>
      <c r="J94" s="207">
        <f>ROUND(I94*H94,2)</f>
        <v>0</v>
      </c>
      <c r="K94" s="203" t="s">
        <v>20</v>
      </c>
      <c r="L94" s="43"/>
      <c r="M94" s="208" t="s">
        <v>20</v>
      </c>
      <c r="N94" s="209" t="s">
        <v>49</v>
      </c>
      <c r="O94" s="79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7" t="s">
        <v>2183</v>
      </c>
      <c r="AT94" s="17" t="s">
        <v>153</v>
      </c>
      <c r="AU94" s="17" t="s">
        <v>87</v>
      </c>
      <c r="AY94" s="17" t="s">
        <v>151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7" t="s">
        <v>22</v>
      </c>
      <c r="BK94" s="212">
        <f>ROUND(I94*H94,2)</f>
        <v>0</v>
      </c>
      <c r="BL94" s="17" t="s">
        <v>2183</v>
      </c>
      <c r="BM94" s="17" t="s">
        <v>2196</v>
      </c>
    </row>
    <row r="95" spans="2:63" s="10" customFormat="1" ht="22.8" customHeight="1">
      <c r="B95" s="185"/>
      <c r="C95" s="186"/>
      <c r="D95" s="187" t="s">
        <v>77</v>
      </c>
      <c r="E95" s="199" t="s">
        <v>2197</v>
      </c>
      <c r="F95" s="199" t="s">
        <v>2198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SUM(P96:P100)</f>
        <v>0</v>
      </c>
      <c r="Q95" s="193"/>
      <c r="R95" s="194">
        <f>SUM(R96:R100)</f>
        <v>0</v>
      </c>
      <c r="S95" s="193"/>
      <c r="T95" s="195">
        <f>SUM(T96:T100)</f>
        <v>0</v>
      </c>
      <c r="AR95" s="196" t="s">
        <v>205</v>
      </c>
      <c r="AT95" s="197" t="s">
        <v>77</v>
      </c>
      <c r="AU95" s="197" t="s">
        <v>22</v>
      </c>
      <c r="AY95" s="196" t="s">
        <v>151</v>
      </c>
      <c r="BK95" s="198">
        <f>SUM(BK96:BK100)</f>
        <v>0</v>
      </c>
    </row>
    <row r="96" spans="2:65" s="1" customFormat="1" ht="16.5" customHeight="1">
      <c r="B96" s="38"/>
      <c r="C96" s="201" t="s">
        <v>214</v>
      </c>
      <c r="D96" s="201" t="s">
        <v>153</v>
      </c>
      <c r="E96" s="202" t="s">
        <v>2199</v>
      </c>
      <c r="F96" s="203" t="s">
        <v>2200</v>
      </c>
      <c r="G96" s="204" t="s">
        <v>798</v>
      </c>
      <c r="H96" s="205">
        <v>1</v>
      </c>
      <c r="I96" s="206"/>
      <c r="J96" s="207">
        <f>ROUND(I96*H96,2)</f>
        <v>0</v>
      </c>
      <c r="K96" s="203" t="s">
        <v>20</v>
      </c>
      <c r="L96" s="43"/>
      <c r="M96" s="208" t="s">
        <v>20</v>
      </c>
      <c r="N96" s="209" t="s">
        <v>49</v>
      </c>
      <c r="O96" s="79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17" t="s">
        <v>2183</v>
      </c>
      <c r="AT96" s="17" t="s">
        <v>153</v>
      </c>
      <c r="AU96" s="17" t="s">
        <v>87</v>
      </c>
      <c r="AY96" s="17" t="s">
        <v>151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7" t="s">
        <v>22</v>
      </c>
      <c r="BK96" s="212">
        <f>ROUND(I96*H96,2)</f>
        <v>0</v>
      </c>
      <c r="BL96" s="17" t="s">
        <v>2183</v>
      </c>
      <c r="BM96" s="17" t="s">
        <v>2201</v>
      </c>
    </row>
    <row r="97" spans="2:65" s="1" customFormat="1" ht="16.5" customHeight="1">
      <c r="B97" s="38"/>
      <c r="C97" s="201" t="s">
        <v>221</v>
      </c>
      <c r="D97" s="201" t="s">
        <v>153</v>
      </c>
      <c r="E97" s="202" t="s">
        <v>2202</v>
      </c>
      <c r="F97" s="203" t="s">
        <v>2203</v>
      </c>
      <c r="G97" s="204" t="s">
        <v>798</v>
      </c>
      <c r="H97" s="205">
        <v>1</v>
      </c>
      <c r="I97" s="206"/>
      <c r="J97" s="207">
        <f>ROUND(I97*H97,2)</f>
        <v>0</v>
      </c>
      <c r="K97" s="203" t="s">
        <v>1968</v>
      </c>
      <c r="L97" s="43"/>
      <c r="M97" s="208" t="s">
        <v>20</v>
      </c>
      <c r="N97" s="209" t="s">
        <v>49</v>
      </c>
      <c r="O97" s="79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7" t="s">
        <v>2183</v>
      </c>
      <c r="AT97" s="17" t="s">
        <v>153</v>
      </c>
      <c r="AU97" s="17" t="s">
        <v>87</v>
      </c>
      <c r="AY97" s="17" t="s">
        <v>151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7" t="s">
        <v>22</v>
      </c>
      <c r="BK97" s="212">
        <f>ROUND(I97*H97,2)</f>
        <v>0</v>
      </c>
      <c r="BL97" s="17" t="s">
        <v>2183</v>
      </c>
      <c r="BM97" s="17" t="s">
        <v>2204</v>
      </c>
    </row>
    <row r="98" spans="2:65" s="1" customFormat="1" ht="16.5" customHeight="1">
      <c r="B98" s="38"/>
      <c r="C98" s="201" t="s">
        <v>225</v>
      </c>
      <c r="D98" s="201" t="s">
        <v>153</v>
      </c>
      <c r="E98" s="202" t="s">
        <v>2205</v>
      </c>
      <c r="F98" s="203" t="s">
        <v>2206</v>
      </c>
      <c r="G98" s="204" t="s">
        <v>798</v>
      </c>
      <c r="H98" s="205">
        <v>1</v>
      </c>
      <c r="I98" s="206"/>
      <c r="J98" s="207">
        <f>ROUND(I98*H98,2)</f>
        <v>0</v>
      </c>
      <c r="K98" s="203" t="s">
        <v>20</v>
      </c>
      <c r="L98" s="43"/>
      <c r="M98" s="208" t="s">
        <v>20</v>
      </c>
      <c r="N98" s="209" t="s">
        <v>49</v>
      </c>
      <c r="O98" s="79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7" t="s">
        <v>2183</v>
      </c>
      <c r="AT98" s="17" t="s">
        <v>153</v>
      </c>
      <c r="AU98" s="17" t="s">
        <v>87</v>
      </c>
      <c r="AY98" s="17" t="s">
        <v>151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7" t="s">
        <v>22</v>
      </c>
      <c r="BK98" s="212">
        <f>ROUND(I98*H98,2)</f>
        <v>0</v>
      </c>
      <c r="BL98" s="17" t="s">
        <v>2183</v>
      </c>
      <c r="BM98" s="17" t="s">
        <v>2207</v>
      </c>
    </row>
    <row r="99" spans="2:65" s="1" customFormat="1" ht="16.5" customHeight="1">
      <c r="B99" s="38"/>
      <c r="C99" s="201" t="s">
        <v>27</v>
      </c>
      <c r="D99" s="201" t="s">
        <v>153</v>
      </c>
      <c r="E99" s="202" t="s">
        <v>2208</v>
      </c>
      <c r="F99" s="203" t="s">
        <v>2209</v>
      </c>
      <c r="G99" s="204" t="s">
        <v>798</v>
      </c>
      <c r="H99" s="205">
        <v>1</v>
      </c>
      <c r="I99" s="206"/>
      <c r="J99" s="207">
        <f>ROUND(I99*H99,2)</f>
        <v>0</v>
      </c>
      <c r="K99" s="203" t="s">
        <v>2210</v>
      </c>
      <c r="L99" s="43"/>
      <c r="M99" s="208" t="s">
        <v>20</v>
      </c>
      <c r="N99" s="209" t="s">
        <v>49</v>
      </c>
      <c r="O99" s="79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17" t="s">
        <v>2183</v>
      </c>
      <c r="AT99" s="17" t="s">
        <v>153</v>
      </c>
      <c r="AU99" s="17" t="s">
        <v>87</v>
      </c>
      <c r="AY99" s="17" t="s">
        <v>151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7" t="s">
        <v>22</v>
      </c>
      <c r="BK99" s="212">
        <f>ROUND(I99*H99,2)</f>
        <v>0</v>
      </c>
      <c r="BL99" s="17" t="s">
        <v>2183</v>
      </c>
      <c r="BM99" s="17" t="s">
        <v>2211</v>
      </c>
    </row>
    <row r="100" spans="2:65" s="1" customFormat="1" ht="16.5" customHeight="1">
      <c r="B100" s="38"/>
      <c r="C100" s="201" t="s">
        <v>234</v>
      </c>
      <c r="D100" s="201" t="s">
        <v>153</v>
      </c>
      <c r="E100" s="202" t="s">
        <v>2212</v>
      </c>
      <c r="F100" s="203" t="s">
        <v>2213</v>
      </c>
      <c r="G100" s="204" t="s">
        <v>798</v>
      </c>
      <c r="H100" s="205">
        <v>1</v>
      </c>
      <c r="I100" s="206"/>
      <c r="J100" s="207">
        <f>ROUND(I100*H100,2)</f>
        <v>0</v>
      </c>
      <c r="K100" s="203" t="s">
        <v>2210</v>
      </c>
      <c r="L100" s="43"/>
      <c r="M100" s="208" t="s">
        <v>20</v>
      </c>
      <c r="N100" s="209" t="s">
        <v>49</v>
      </c>
      <c r="O100" s="79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7" t="s">
        <v>2183</v>
      </c>
      <c r="AT100" s="17" t="s">
        <v>153</v>
      </c>
      <c r="AU100" s="17" t="s">
        <v>87</v>
      </c>
      <c r="AY100" s="17" t="s">
        <v>151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7" t="s">
        <v>22</v>
      </c>
      <c r="BK100" s="212">
        <f>ROUND(I100*H100,2)</f>
        <v>0</v>
      </c>
      <c r="BL100" s="17" t="s">
        <v>2183</v>
      </c>
      <c r="BM100" s="17" t="s">
        <v>2214</v>
      </c>
    </row>
    <row r="101" spans="2:63" s="10" customFormat="1" ht="22.8" customHeight="1">
      <c r="B101" s="185"/>
      <c r="C101" s="186"/>
      <c r="D101" s="187" t="s">
        <v>77</v>
      </c>
      <c r="E101" s="199" t="s">
        <v>2215</v>
      </c>
      <c r="F101" s="199" t="s">
        <v>2216</v>
      </c>
      <c r="G101" s="186"/>
      <c r="H101" s="186"/>
      <c r="I101" s="189"/>
      <c r="J101" s="200">
        <f>BK101</f>
        <v>0</v>
      </c>
      <c r="K101" s="186"/>
      <c r="L101" s="191"/>
      <c r="M101" s="192"/>
      <c r="N101" s="193"/>
      <c r="O101" s="193"/>
      <c r="P101" s="194">
        <f>P102</f>
        <v>0</v>
      </c>
      <c r="Q101" s="193"/>
      <c r="R101" s="194">
        <f>R102</f>
        <v>0</v>
      </c>
      <c r="S101" s="193"/>
      <c r="T101" s="195">
        <f>T102</f>
        <v>0</v>
      </c>
      <c r="AR101" s="196" t="s">
        <v>205</v>
      </c>
      <c r="AT101" s="197" t="s">
        <v>77</v>
      </c>
      <c r="AU101" s="197" t="s">
        <v>22</v>
      </c>
      <c r="AY101" s="196" t="s">
        <v>151</v>
      </c>
      <c r="BK101" s="198">
        <f>BK102</f>
        <v>0</v>
      </c>
    </row>
    <row r="102" spans="2:65" s="1" customFormat="1" ht="16.5" customHeight="1">
      <c r="B102" s="38"/>
      <c r="C102" s="201" t="s">
        <v>241</v>
      </c>
      <c r="D102" s="201" t="s">
        <v>153</v>
      </c>
      <c r="E102" s="202" t="s">
        <v>2217</v>
      </c>
      <c r="F102" s="203" t="s">
        <v>2218</v>
      </c>
      <c r="G102" s="204" t="s">
        <v>798</v>
      </c>
      <c r="H102" s="205">
        <v>1</v>
      </c>
      <c r="I102" s="206"/>
      <c r="J102" s="207">
        <f>ROUND(I102*H102,2)</f>
        <v>0</v>
      </c>
      <c r="K102" s="203" t="s">
        <v>1968</v>
      </c>
      <c r="L102" s="43"/>
      <c r="M102" s="208" t="s">
        <v>20</v>
      </c>
      <c r="N102" s="209" t="s">
        <v>49</v>
      </c>
      <c r="O102" s="79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7" t="s">
        <v>2183</v>
      </c>
      <c r="AT102" s="17" t="s">
        <v>153</v>
      </c>
      <c r="AU102" s="17" t="s">
        <v>87</v>
      </c>
      <c r="AY102" s="17" t="s">
        <v>151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7" t="s">
        <v>22</v>
      </c>
      <c r="BK102" s="212">
        <f>ROUND(I102*H102,2)</f>
        <v>0</v>
      </c>
      <c r="BL102" s="17" t="s">
        <v>2183</v>
      </c>
      <c r="BM102" s="17" t="s">
        <v>2219</v>
      </c>
    </row>
    <row r="103" spans="2:63" s="10" customFormat="1" ht="22.8" customHeight="1">
      <c r="B103" s="185"/>
      <c r="C103" s="186"/>
      <c r="D103" s="187" t="s">
        <v>77</v>
      </c>
      <c r="E103" s="199" t="s">
        <v>2220</v>
      </c>
      <c r="F103" s="199" t="s">
        <v>2221</v>
      </c>
      <c r="G103" s="186"/>
      <c r="H103" s="186"/>
      <c r="I103" s="189"/>
      <c r="J103" s="200">
        <f>BK103</f>
        <v>0</v>
      </c>
      <c r="K103" s="186"/>
      <c r="L103" s="191"/>
      <c r="M103" s="192"/>
      <c r="N103" s="193"/>
      <c r="O103" s="193"/>
      <c r="P103" s="194">
        <f>P104</f>
        <v>0</v>
      </c>
      <c r="Q103" s="193"/>
      <c r="R103" s="194">
        <f>R104</f>
        <v>0</v>
      </c>
      <c r="S103" s="193"/>
      <c r="T103" s="195">
        <f>T104</f>
        <v>0</v>
      </c>
      <c r="AR103" s="196" t="s">
        <v>205</v>
      </c>
      <c r="AT103" s="197" t="s">
        <v>77</v>
      </c>
      <c r="AU103" s="197" t="s">
        <v>22</v>
      </c>
      <c r="AY103" s="196" t="s">
        <v>151</v>
      </c>
      <c r="BK103" s="198">
        <f>BK104</f>
        <v>0</v>
      </c>
    </row>
    <row r="104" spans="2:65" s="1" customFormat="1" ht="16.5" customHeight="1">
      <c r="B104" s="38"/>
      <c r="C104" s="201" t="s">
        <v>247</v>
      </c>
      <c r="D104" s="201" t="s">
        <v>153</v>
      </c>
      <c r="E104" s="202" t="s">
        <v>2222</v>
      </c>
      <c r="F104" s="203" t="s">
        <v>2223</v>
      </c>
      <c r="G104" s="204" t="s">
        <v>20</v>
      </c>
      <c r="H104" s="205">
        <v>1</v>
      </c>
      <c r="I104" s="206"/>
      <c r="J104" s="207">
        <f>ROUND(I104*H104,2)</f>
        <v>0</v>
      </c>
      <c r="K104" s="203" t="s">
        <v>20</v>
      </c>
      <c r="L104" s="43"/>
      <c r="M104" s="271" t="s">
        <v>20</v>
      </c>
      <c r="N104" s="272" t="s">
        <v>49</v>
      </c>
      <c r="O104" s="273"/>
      <c r="P104" s="274">
        <f>O104*H104</f>
        <v>0</v>
      </c>
      <c r="Q104" s="274">
        <v>0</v>
      </c>
      <c r="R104" s="274">
        <f>Q104*H104</f>
        <v>0</v>
      </c>
      <c r="S104" s="274">
        <v>0</v>
      </c>
      <c r="T104" s="275">
        <f>S104*H104</f>
        <v>0</v>
      </c>
      <c r="AR104" s="17" t="s">
        <v>2183</v>
      </c>
      <c r="AT104" s="17" t="s">
        <v>153</v>
      </c>
      <c r="AU104" s="17" t="s">
        <v>87</v>
      </c>
      <c r="AY104" s="17" t="s">
        <v>151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7" t="s">
        <v>22</v>
      </c>
      <c r="BK104" s="212">
        <f>ROUND(I104*H104,2)</f>
        <v>0</v>
      </c>
      <c r="BL104" s="17" t="s">
        <v>2183</v>
      </c>
      <c r="BM104" s="17" t="s">
        <v>2224</v>
      </c>
    </row>
    <row r="105" spans="2:12" s="1" customFormat="1" ht="6.95" customHeight="1">
      <c r="B105" s="57"/>
      <c r="C105" s="58"/>
      <c r="D105" s="58"/>
      <c r="E105" s="58"/>
      <c r="F105" s="58"/>
      <c r="G105" s="58"/>
      <c r="H105" s="58"/>
      <c r="I105" s="152"/>
      <c r="J105" s="58"/>
      <c r="K105" s="58"/>
      <c r="L105" s="43"/>
    </row>
  </sheetData>
  <sheetProtection password="DD5F" sheet="1" objects="1" scenarios="1" formatColumns="0" formatRows="0" autoFilter="0"/>
  <autoFilter ref="C84:K10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ht="37.5" customHeight="1"/>
    <row r="2" spans="2:1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5" customFormat="1" ht="45" customHeight="1">
      <c r="B3" s="282"/>
      <c r="C3" s="283" t="s">
        <v>2225</v>
      </c>
      <c r="D3" s="283"/>
      <c r="E3" s="283"/>
      <c r="F3" s="283"/>
      <c r="G3" s="283"/>
      <c r="H3" s="283"/>
      <c r="I3" s="283"/>
      <c r="J3" s="283"/>
      <c r="K3" s="284"/>
    </row>
    <row r="4" spans="2:11" ht="25.5" customHeight="1">
      <c r="B4" s="285"/>
      <c r="C4" s="286" t="s">
        <v>2226</v>
      </c>
      <c r="D4" s="286"/>
      <c r="E4" s="286"/>
      <c r="F4" s="286"/>
      <c r="G4" s="286"/>
      <c r="H4" s="286"/>
      <c r="I4" s="286"/>
      <c r="J4" s="286"/>
      <c r="K4" s="287"/>
    </row>
    <row r="5" spans="2:1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5"/>
      <c r="C6" s="289" t="s">
        <v>2227</v>
      </c>
      <c r="D6" s="289"/>
      <c r="E6" s="289"/>
      <c r="F6" s="289"/>
      <c r="G6" s="289"/>
      <c r="H6" s="289"/>
      <c r="I6" s="289"/>
      <c r="J6" s="289"/>
      <c r="K6" s="287"/>
    </row>
    <row r="7" spans="2:11" ht="15" customHeight="1">
      <c r="B7" s="290"/>
      <c r="C7" s="289" t="s">
        <v>2228</v>
      </c>
      <c r="D7" s="289"/>
      <c r="E7" s="289"/>
      <c r="F7" s="289"/>
      <c r="G7" s="289"/>
      <c r="H7" s="289"/>
      <c r="I7" s="289"/>
      <c r="J7" s="289"/>
      <c r="K7" s="287"/>
    </row>
    <row r="8" spans="2:1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ht="15" customHeight="1">
      <c r="B9" s="290"/>
      <c r="C9" s="289" t="s">
        <v>2229</v>
      </c>
      <c r="D9" s="289"/>
      <c r="E9" s="289"/>
      <c r="F9" s="289"/>
      <c r="G9" s="289"/>
      <c r="H9" s="289"/>
      <c r="I9" s="289"/>
      <c r="J9" s="289"/>
      <c r="K9" s="287"/>
    </row>
    <row r="10" spans="2:11" ht="15" customHeight="1">
      <c r="B10" s="290"/>
      <c r="C10" s="289"/>
      <c r="D10" s="289" t="s">
        <v>2230</v>
      </c>
      <c r="E10" s="289"/>
      <c r="F10" s="289"/>
      <c r="G10" s="289"/>
      <c r="H10" s="289"/>
      <c r="I10" s="289"/>
      <c r="J10" s="289"/>
      <c r="K10" s="287"/>
    </row>
    <row r="11" spans="2:11" ht="15" customHeight="1">
      <c r="B11" s="290"/>
      <c r="C11" s="291"/>
      <c r="D11" s="289" t="s">
        <v>2231</v>
      </c>
      <c r="E11" s="289"/>
      <c r="F11" s="289"/>
      <c r="G11" s="289"/>
      <c r="H11" s="289"/>
      <c r="I11" s="289"/>
      <c r="J11" s="289"/>
      <c r="K11" s="287"/>
    </row>
    <row r="12" spans="2:1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pans="2:11" ht="15" customHeight="1">
      <c r="B13" s="290"/>
      <c r="C13" s="291"/>
      <c r="D13" s="292" t="s">
        <v>2232</v>
      </c>
      <c r="E13" s="289"/>
      <c r="F13" s="289"/>
      <c r="G13" s="289"/>
      <c r="H13" s="289"/>
      <c r="I13" s="289"/>
      <c r="J13" s="289"/>
      <c r="K13" s="287"/>
    </row>
    <row r="14" spans="2:1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pans="2:11" ht="15" customHeight="1">
      <c r="B15" s="290"/>
      <c r="C15" s="291"/>
      <c r="D15" s="289" t="s">
        <v>2233</v>
      </c>
      <c r="E15" s="289"/>
      <c r="F15" s="289"/>
      <c r="G15" s="289"/>
      <c r="H15" s="289"/>
      <c r="I15" s="289"/>
      <c r="J15" s="289"/>
      <c r="K15" s="287"/>
    </row>
    <row r="16" spans="2:11" ht="15" customHeight="1">
      <c r="B16" s="290"/>
      <c r="C16" s="291"/>
      <c r="D16" s="289" t="s">
        <v>2234</v>
      </c>
      <c r="E16" s="289"/>
      <c r="F16" s="289"/>
      <c r="G16" s="289"/>
      <c r="H16" s="289"/>
      <c r="I16" s="289"/>
      <c r="J16" s="289"/>
      <c r="K16" s="287"/>
    </row>
    <row r="17" spans="2:11" ht="15" customHeight="1">
      <c r="B17" s="290"/>
      <c r="C17" s="291"/>
      <c r="D17" s="289" t="s">
        <v>2235</v>
      </c>
      <c r="E17" s="289"/>
      <c r="F17" s="289"/>
      <c r="G17" s="289"/>
      <c r="H17" s="289"/>
      <c r="I17" s="289"/>
      <c r="J17" s="289"/>
      <c r="K17" s="287"/>
    </row>
    <row r="18" spans="2:11" ht="15" customHeight="1">
      <c r="B18" s="290"/>
      <c r="C18" s="291"/>
      <c r="D18" s="291"/>
      <c r="E18" s="293" t="s">
        <v>82</v>
      </c>
      <c r="F18" s="289" t="s">
        <v>2236</v>
      </c>
      <c r="G18" s="289"/>
      <c r="H18" s="289"/>
      <c r="I18" s="289"/>
      <c r="J18" s="289"/>
      <c r="K18" s="287"/>
    </row>
    <row r="19" spans="2:11" ht="15" customHeight="1">
      <c r="B19" s="290"/>
      <c r="C19" s="291"/>
      <c r="D19" s="291"/>
      <c r="E19" s="293" t="s">
        <v>2237</v>
      </c>
      <c r="F19" s="289" t="s">
        <v>2238</v>
      </c>
      <c r="G19" s="289"/>
      <c r="H19" s="289"/>
      <c r="I19" s="289"/>
      <c r="J19" s="289"/>
      <c r="K19" s="287"/>
    </row>
    <row r="20" spans="2:11" ht="15" customHeight="1">
      <c r="B20" s="290"/>
      <c r="C20" s="291"/>
      <c r="D20" s="291"/>
      <c r="E20" s="293" t="s">
        <v>2239</v>
      </c>
      <c r="F20" s="289" t="s">
        <v>2240</v>
      </c>
      <c r="G20" s="289"/>
      <c r="H20" s="289"/>
      <c r="I20" s="289"/>
      <c r="J20" s="289"/>
      <c r="K20" s="287"/>
    </row>
    <row r="21" spans="2:11" ht="15" customHeight="1">
      <c r="B21" s="290"/>
      <c r="C21" s="291"/>
      <c r="D21" s="291"/>
      <c r="E21" s="293" t="s">
        <v>2241</v>
      </c>
      <c r="F21" s="289" t="s">
        <v>2242</v>
      </c>
      <c r="G21" s="289"/>
      <c r="H21" s="289"/>
      <c r="I21" s="289"/>
      <c r="J21" s="289"/>
      <c r="K21" s="287"/>
    </row>
    <row r="22" spans="2:11" ht="15" customHeight="1">
      <c r="B22" s="290"/>
      <c r="C22" s="291"/>
      <c r="D22" s="291"/>
      <c r="E22" s="293" t="s">
        <v>84</v>
      </c>
      <c r="F22" s="289" t="s">
        <v>2146</v>
      </c>
      <c r="G22" s="289"/>
      <c r="H22" s="289"/>
      <c r="I22" s="289"/>
      <c r="J22" s="289"/>
      <c r="K22" s="287"/>
    </row>
    <row r="23" spans="2:11" ht="15" customHeight="1">
      <c r="B23" s="290"/>
      <c r="C23" s="291"/>
      <c r="D23" s="291"/>
      <c r="E23" s="293" t="s">
        <v>2243</v>
      </c>
      <c r="F23" s="289" t="s">
        <v>2244</v>
      </c>
      <c r="G23" s="289"/>
      <c r="H23" s="289"/>
      <c r="I23" s="289"/>
      <c r="J23" s="289"/>
      <c r="K23" s="287"/>
    </row>
    <row r="24" spans="2:1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pans="2:11" ht="15" customHeight="1">
      <c r="B25" s="290"/>
      <c r="C25" s="289" t="s">
        <v>2245</v>
      </c>
      <c r="D25" s="289"/>
      <c r="E25" s="289"/>
      <c r="F25" s="289"/>
      <c r="G25" s="289"/>
      <c r="H25" s="289"/>
      <c r="I25" s="289"/>
      <c r="J25" s="289"/>
      <c r="K25" s="287"/>
    </row>
    <row r="26" spans="2:11" ht="15" customHeight="1">
      <c r="B26" s="290"/>
      <c r="C26" s="289" t="s">
        <v>2246</v>
      </c>
      <c r="D26" s="289"/>
      <c r="E26" s="289"/>
      <c r="F26" s="289"/>
      <c r="G26" s="289"/>
      <c r="H26" s="289"/>
      <c r="I26" s="289"/>
      <c r="J26" s="289"/>
      <c r="K26" s="287"/>
    </row>
    <row r="27" spans="2:11" ht="15" customHeight="1">
      <c r="B27" s="290"/>
      <c r="C27" s="289"/>
      <c r="D27" s="289" t="s">
        <v>2247</v>
      </c>
      <c r="E27" s="289"/>
      <c r="F27" s="289"/>
      <c r="G27" s="289"/>
      <c r="H27" s="289"/>
      <c r="I27" s="289"/>
      <c r="J27" s="289"/>
      <c r="K27" s="287"/>
    </row>
    <row r="28" spans="2:11" ht="15" customHeight="1">
      <c r="B28" s="290"/>
      <c r="C28" s="291"/>
      <c r="D28" s="289" t="s">
        <v>2248</v>
      </c>
      <c r="E28" s="289"/>
      <c r="F28" s="289"/>
      <c r="G28" s="289"/>
      <c r="H28" s="289"/>
      <c r="I28" s="289"/>
      <c r="J28" s="289"/>
      <c r="K28" s="287"/>
    </row>
    <row r="29" spans="2:1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pans="2:11" ht="15" customHeight="1">
      <c r="B30" s="290"/>
      <c r="C30" s="291"/>
      <c r="D30" s="289" t="s">
        <v>2249</v>
      </c>
      <c r="E30" s="289"/>
      <c r="F30" s="289"/>
      <c r="G30" s="289"/>
      <c r="H30" s="289"/>
      <c r="I30" s="289"/>
      <c r="J30" s="289"/>
      <c r="K30" s="287"/>
    </row>
    <row r="31" spans="2:11" ht="15" customHeight="1">
      <c r="B31" s="290"/>
      <c r="C31" s="291"/>
      <c r="D31" s="289" t="s">
        <v>2250</v>
      </c>
      <c r="E31" s="289"/>
      <c r="F31" s="289"/>
      <c r="G31" s="289"/>
      <c r="H31" s="289"/>
      <c r="I31" s="289"/>
      <c r="J31" s="289"/>
      <c r="K31" s="287"/>
    </row>
    <row r="32" spans="2:1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pans="2:11" ht="15" customHeight="1">
      <c r="B33" s="290"/>
      <c r="C33" s="291"/>
      <c r="D33" s="289" t="s">
        <v>2251</v>
      </c>
      <c r="E33" s="289"/>
      <c r="F33" s="289"/>
      <c r="G33" s="289"/>
      <c r="H33" s="289"/>
      <c r="I33" s="289"/>
      <c r="J33" s="289"/>
      <c r="K33" s="287"/>
    </row>
    <row r="34" spans="2:11" ht="15" customHeight="1">
      <c r="B34" s="290"/>
      <c r="C34" s="291"/>
      <c r="D34" s="289" t="s">
        <v>2252</v>
      </c>
      <c r="E34" s="289"/>
      <c r="F34" s="289"/>
      <c r="G34" s="289"/>
      <c r="H34" s="289"/>
      <c r="I34" s="289"/>
      <c r="J34" s="289"/>
      <c r="K34" s="287"/>
    </row>
    <row r="35" spans="2:11" ht="15" customHeight="1">
      <c r="B35" s="290"/>
      <c r="C35" s="291"/>
      <c r="D35" s="289" t="s">
        <v>2253</v>
      </c>
      <c r="E35" s="289"/>
      <c r="F35" s="289"/>
      <c r="G35" s="289"/>
      <c r="H35" s="289"/>
      <c r="I35" s="289"/>
      <c r="J35" s="289"/>
      <c r="K35" s="287"/>
    </row>
    <row r="36" spans="2:11" ht="15" customHeight="1">
      <c r="B36" s="290"/>
      <c r="C36" s="291"/>
      <c r="D36" s="289"/>
      <c r="E36" s="292" t="s">
        <v>137</v>
      </c>
      <c r="F36" s="289"/>
      <c r="G36" s="289" t="s">
        <v>2254</v>
      </c>
      <c r="H36" s="289"/>
      <c r="I36" s="289"/>
      <c r="J36" s="289"/>
      <c r="K36" s="287"/>
    </row>
    <row r="37" spans="2:11" ht="30.75" customHeight="1">
      <c r="B37" s="290"/>
      <c r="C37" s="291"/>
      <c r="D37" s="289"/>
      <c r="E37" s="292" t="s">
        <v>2255</v>
      </c>
      <c r="F37" s="289"/>
      <c r="G37" s="289" t="s">
        <v>2256</v>
      </c>
      <c r="H37" s="289"/>
      <c r="I37" s="289"/>
      <c r="J37" s="289"/>
      <c r="K37" s="287"/>
    </row>
    <row r="38" spans="2:11" ht="15" customHeight="1">
      <c r="B38" s="290"/>
      <c r="C38" s="291"/>
      <c r="D38" s="289"/>
      <c r="E38" s="292" t="s">
        <v>59</v>
      </c>
      <c r="F38" s="289"/>
      <c r="G38" s="289" t="s">
        <v>2257</v>
      </c>
      <c r="H38" s="289"/>
      <c r="I38" s="289"/>
      <c r="J38" s="289"/>
      <c r="K38" s="287"/>
    </row>
    <row r="39" spans="2:11" ht="15" customHeight="1">
      <c r="B39" s="290"/>
      <c r="C39" s="291"/>
      <c r="D39" s="289"/>
      <c r="E39" s="292" t="s">
        <v>60</v>
      </c>
      <c r="F39" s="289"/>
      <c r="G39" s="289" t="s">
        <v>2258</v>
      </c>
      <c r="H39" s="289"/>
      <c r="I39" s="289"/>
      <c r="J39" s="289"/>
      <c r="K39" s="287"/>
    </row>
    <row r="40" spans="2:11" ht="15" customHeight="1">
      <c r="B40" s="290"/>
      <c r="C40" s="291"/>
      <c r="D40" s="289"/>
      <c r="E40" s="292" t="s">
        <v>138</v>
      </c>
      <c r="F40" s="289"/>
      <c r="G40" s="289" t="s">
        <v>2259</v>
      </c>
      <c r="H40" s="289"/>
      <c r="I40" s="289"/>
      <c r="J40" s="289"/>
      <c r="K40" s="287"/>
    </row>
    <row r="41" spans="2:11" ht="15" customHeight="1">
      <c r="B41" s="290"/>
      <c r="C41" s="291"/>
      <c r="D41" s="289"/>
      <c r="E41" s="292" t="s">
        <v>139</v>
      </c>
      <c r="F41" s="289"/>
      <c r="G41" s="289" t="s">
        <v>2260</v>
      </c>
      <c r="H41" s="289"/>
      <c r="I41" s="289"/>
      <c r="J41" s="289"/>
      <c r="K41" s="287"/>
    </row>
    <row r="42" spans="2:11" ht="15" customHeight="1">
      <c r="B42" s="290"/>
      <c r="C42" s="291"/>
      <c r="D42" s="289"/>
      <c r="E42" s="292" t="s">
        <v>2261</v>
      </c>
      <c r="F42" s="289"/>
      <c r="G42" s="289" t="s">
        <v>2262</v>
      </c>
      <c r="H42" s="289"/>
      <c r="I42" s="289"/>
      <c r="J42" s="289"/>
      <c r="K42" s="287"/>
    </row>
    <row r="43" spans="2:11" ht="15" customHeight="1">
      <c r="B43" s="290"/>
      <c r="C43" s="291"/>
      <c r="D43" s="289"/>
      <c r="E43" s="292"/>
      <c r="F43" s="289"/>
      <c r="G43" s="289" t="s">
        <v>2263</v>
      </c>
      <c r="H43" s="289"/>
      <c r="I43" s="289"/>
      <c r="J43" s="289"/>
      <c r="K43" s="287"/>
    </row>
    <row r="44" spans="2:11" ht="15" customHeight="1">
      <c r="B44" s="290"/>
      <c r="C44" s="291"/>
      <c r="D44" s="289"/>
      <c r="E44" s="292" t="s">
        <v>2264</v>
      </c>
      <c r="F44" s="289"/>
      <c r="G44" s="289" t="s">
        <v>2265</v>
      </c>
      <c r="H44" s="289"/>
      <c r="I44" s="289"/>
      <c r="J44" s="289"/>
      <c r="K44" s="287"/>
    </row>
    <row r="45" spans="2:11" ht="15" customHeight="1">
      <c r="B45" s="290"/>
      <c r="C45" s="291"/>
      <c r="D45" s="289"/>
      <c r="E45" s="292" t="s">
        <v>141</v>
      </c>
      <c r="F45" s="289"/>
      <c r="G45" s="289" t="s">
        <v>2266</v>
      </c>
      <c r="H45" s="289"/>
      <c r="I45" s="289"/>
      <c r="J45" s="289"/>
      <c r="K45" s="287"/>
    </row>
    <row r="46" spans="2:1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pans="2:11" ht="15" customHeight="1">
      <c r="B47" s="290"/>
      <c r="C47" s="291"/>
      <c r="D47" s="289" t="s">
        <v>2267</v>
      </c>
      <c r="E47" s="289"/>
      <c r="F47" s="289"/>
      <c r="G47" s="289"/>
      <c r="H47" s="289"/>
      <c r="I47" s="289"/>
      <c r="J47" s="289"/>
      <c r="K47" s="287"/>
    </row>
    <row r="48" spans="2:11" ht="15" customHeight="1">
      <c r="B48" s="290"/>
      <c r="C48" s="291"/>
      <c r="D48" s="291"/>
      <c r="E48" s="289" t="s">
        <v>2268</v>
      </c>
      <c r="F48" s="289"/>
      <c r="G48" s="289"/>
      <c r="H48" s="289"/>
      <c r="I48" s="289"/>
      <c r="J48" s="289"/>
      <c r="K48" s="287"/>
    </row>
    <row r="49" spans="2:11" ht="15" customHeight="1">
      <c r="B49" s="290"/>
      <c r="C49" s="291"/>
      <c r="D49" s="291"/>
      <c r="E49" s="289" t="s">
        <v>2269</v>
      </c>
      <c r="F49" s="289"/>
      <c r="G49" s="289"/>
      <c r="H49" s="289"/>
      <c r="I49" s="289"/>
      <c r="J49" s="289"/>
      <c r="K49" s="287"/>
    </row>
    <row r="50" spans="2:11" ht="15" customHeight="1">
      <c r="B50" s="290"/>
      <c r="C50" s="291"/>
      <c r="D50" s="291"/>
      <c r="E50" s="289" t="s">
        <v>2270</v>
      </c>
      <c r="F50" s="289"/>
      <c r="G50" s="289"/>
      <c r="H50" s="289"/>
      <c r="I50" s="289"/>
      <c r="J50" s="289"/>
      <c r="K50" s="287"/>
    </row>
    <row r="51" spans="2:11" ht="15" customHeight="1">
      <c r="B51" s="290"/>
      <c r="C51" s="291"/>
      <c r="D51" s="289" t="s">
        <v>2271</v>
      </c>
      <c r="E51" s="289"/>
      <c r="F51" s="289"/>
      <c r="G51" s="289"/>
      <c r="H51" s="289"/>
      <c r="I51" s="289"/>
      <c r="J51" s="289"/>
      <c r="K51" s="287"/>
    </row>
    <row r="52" spans="2:11" ht="25.5" customHeight="1">
      <c r="B52" s="285"/>
      <c r="C52" s="286" t="s">
        <v>2272</v>
      </c>
      <c r="D52" s="286"/>
      <c r="E52" s="286"/>
      <c r="F52" s="286"/>
      <c r="G52" s="286"/>
      <c r="H52" s="286"/>
      <c r="I52" s="286"/>
      <c r="J52" s="286"/>
      <c r="K52" s="287"/>
    </row>
    <row r="53" spans="2:1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pans="2:11" ht="15" customHeight="1">
      <c r="B54" s="285"/>
      <c r="C54" s="289" t="s">
        <v>2273</v>
      </c>
      <c r="D54" s="289"/>
      <c r="E54" s="289"/>
      <c r="F54" s="289"/>
      <c r="G54" s="289"/>
      <c r="H54" s="289"/>
      <c r="I54" s="289"/>
      <c r="J54" s="289"/>
      <c r="K54" s="287"/>
    </row>
    <row r="55" spans="2:11" ht="15" customHeight="1">
      <c r="B55" s="285"/>
      <c r="C55" s="289" t="s">
        <v>2274</v>
      </c>
      <c r="D55" s="289"/>
      <c r="E55" s="289"/>
      <c r="F55" s="289"/>
      <c r="G55" s="289"/>
      <c r="H55" s="289"/>
      <c r="I55" s="289"/>
      <c r="J55" s="289"/>
      <c r="K55" s="287"/>
    </row>
    <row r="56" spans="2:1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pans="2:11" ht="15" customHeight="1">
      <c r="B57" s="285"/>
      <c r="C57" s="289" t="s">
        <v>2275</v>
      </c>
      <c r="D57" s="289"/>
      <c r="E57" s="289"/>
      <c r="F57" s="289"/>
      <c r="G57" s="289"/>
      <c r="H57" s="289"/>
      <c r="I57" s="289"/>
      <c r="J57" s="289"/>
      <c r="K57" s="287"/>
    </row>
    <row r="58" spans="2:11" ht="15" customHeight="1">
      <c r="B58" s="285"/>
      <c r="C58" s="291"/>
      <c r="D58" s="289" t="s">
        <v>2276</v>
      </c>
      <c r="E58" s="289"/>
      <c r="F58" s="289"/>
      <c r="G58" s="289"/>
      <c r="H58" s="289"/>
      <c r="I58" s="289"/>
      <c r="J58" s="289"/>
      <c r="K58" s="287"/>
    </row>
    <row r="59" spans="2:11" ht="15" customHeight="1">
      <c r="B59" s="285"/>
      <c r="C59" s="291"/>
      <c r="D59" s="289" t="s">
        <v>2277</v>
      </c>
      <c r="E59" s="289"/>
      <c r="F59" s="289"/>
      <c r="G59" s="289"/>
      <c r="H59" s="289"/>
      <c r="I59" s="289"/>
      <c r="J59" s="289"/>
      <c r="K59" s="287"/>
    </row>
    <row r="60" spans="2:11" ht="15" customHeight="1">
      <c r="B60" s="285"/>
      <c r="C60" s="291"/>
      <c r="D60" s="289" t="s">
        <v>2278</v>
      </c>
      <c r="E60" s="289"/>
      <c r="F60" s="289"/>
      <c r="G60" s="289"/>
      <c r="H60" s="289"/>
      <c r="I60" s="289"/>
      <c r="J60" s="289"/>
      <c r="K60" s="287"/>
    </row>
    <row r="61" spans="2:11" ht="15" customHeight="1">
      <c r="B61" s="285"/>
      <c r="C61" s="291"/>
      <c r="D61" s="289" t="s">
        <v>2279</v>
      </c>
      <c r="E61" s="289"/>
      <c r="F61" s="289"/>
      <c r="G61" s="289"/>
      <c r="H61" s="289"/>
      <c r="I61" s="289"/>
      <c r="J61" s="289"/>
      <c r="K61" s="287"/>
    </row>
    <row r="62" spans="2:11" ht="15" customHeight="1">
      <c r="B62" s="285"/>
      <c r="C62" s="291"/>
      <c r="D62" s="294" t="s">
        <v>2280</v>
      </c>
      <c r="E62" s="294"/>
      <c r="F62" s="294"/>
      <c r="G62" s="294"/>
      <c r="H62" s="294"/>
      <c r="I62" s="294"/>
      <c r="J62" s="294"/>
      <c r="K62" s="287"/>
    </row>
    <row r="63" spans="2:11" ht="15" customHeight="1">
      <c r="B63" s="285"/>
      <c r="C63" s="291"/>
      <c r="D63" s="289" t="s">
        <v>2281</v>
      </c>
      <c r="E63" s="289"/>
      <c r="F63" s="289"/>
      <c r="G63" s="289"/>
      <c r="H63" s="289"/>
      <c r="I63" s="289"/>
      <c r="J63" s="289"/>
      <c r="K63" s="287"/>
    </row>
    <row r="64" spans="2:1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pans="2:11" ht="15" customHeight="1">
      <c r="B65" s="285"/>
      <c r="C65" s="291"/>
      <c r="D65" s="289" t="s">
        <v>2282</v>
      </c>
      <c r="E65" s="289"/>
      <c r="F65" s="289"/>
      <c r="G65" s="289"/>
      <c r="H65" s="289"/>
      <c r="I65" s="289"/>
      <c r="J65" s="289"/>
      <c r="K65" s="287"/>
    </row>
    <row r="66" spans="2:11" ht="15" customHeight="1">
      <c r="B66" s="285"/>
      <c r="C66" s="291"/>
      <c r="D66" s="294" t="s">
        <v>2283</v>
      </c>
      <c r="E66" s="294"/>
      <c r="F66" s="294"/>
      <c r="G66" s="294"/>
      <c r="H66" s="294"/>
      <c r="I66" s="294"/>
      <c r="J66" s="294"/>
      <c r="K66" s="287"/>
    </row>
    <row r="67" spans="2:11" ht="15" customHeight="1">
      <c r="B67" s="285"/>
      <c r="C67" s="291"/>
      <c r="D67" s="289" t="s">
        <v>2284</v>
      </c>
      <c r="E67" s="289"/>
      <c r="F67" s="289"/>
      <c r="G67" s="289"/>
      <c r="H67" s="289"/>
      <c r="I67" s="289"/>
      <c r="J67" s="289"/>
      <c r="K67" s="287"/>
    </row>
    <row r="68" spans="2:11" ht="15" customHeight="1">
      <c r="B68" s="285"/>
      <c r="C68" s="291"/>
      <c r="D68" s="289" t="s">
        <v>2285</v>
      </c>
      <c r="E68" s="289"/>
      <c r="F68" s="289"/>
      <c r="G68" s="289"/>
      <c r="H68" s="289"/>
      <c r="I68" s="289"/>
      <c r="J68" s="289"/>
      <c r="K68" s="287"/>
    </row>
    <row r="69" spans="2:11" ht="15" customHeight="1">
      <c r="B69" s="285"/>
      <c r="C69" s="291"/>
      <c r="D69" s="289" t="s">
        <v>2286</v>
      </c>
      <c r="E69" s="289"/>
      <c r="F69" s="289"/>
      <c r="G69" s="289"/>
      <c r="H69" s="289"/>
      <c r="I69" s="289"/>
      <c r="J69" s="289"/>
      <c r="K69" s="287"/>
    </row>
    <row r="70" spans="2:11" ht="15" customHeight="1">
      <c r="B70" s="285"/>
      <c r="C70" s="291"/>
      <c r="D70" s="289" t="s">
        <v>2287</v>
      </c>
      <c r="E70" s="289"/>
      <c r="F70" s="289"/>
      <c r="G70" s="289"/>
      <c r="H70" s="289"/>
      <c r="I70" s="289"/>
      <c r="J70" s="289"/>
      <c r="K70" s="287"/>
    </row>
    <row r="71" spans="2:1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pans="2:1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pans="2:1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pans="2:11" ht="45" customHeight="1">
      <c r="B75" s="304"/>
      <c r="C75" s="305" t="s">
        <v>2288</v>
      </c>
      <c r="D75" s="305"/>
      <c r="E75" s="305"/>
      <c r="F75" s="305"/>
      <c r="G75" s="305"/>
      <c r="H75" s="305"/>
      <c r="I75" s="305"/>
      <c r="J75" s="305"/>
      <c r="K75" s="306"/>
    </row>
    <row r="76" spans="2:11" ht="17.25" customHeight="1">
      <c r="B76" s="304"/>
      <c r="C76" s="307" t="s">
        <v>2289</v>
      </c>
      <c r="D76" s="307"/>
      <c r="E76" s="307"/>
      <c r="F76" s="307" t="s">
        <v>2290</v>
      </c>
      <c r="G76" s="308"/>
      <c r="H76" s="307" t="s">
        <v>60</v>
      </c>
      <c r="I76" s="307" t="s">
        <v>63</v>
      </c>
      <c r="J76" s="307" t="s">
        <v>2291</v>
      </c>
      <c r="K76" s="306"/>
    </row>
    <row r="77" spans="2:11" ht="17.25" customHeight="1">
      <c r="B77" s="304"/>
      <c r="C77" s="309" t="s">
        <v>2292</v>
      </c>
      <c r="D77" s="309"/>
      <c r="E77" s="309"/>
      <c r="F77" s="310" t="s">
        <v>2293</v>
      </c>
      <c r="G77" s="311"/>
      <c r="H77" s="309"/>
      <c r="I77" s="309"/>
      <c r="J77" s="309" t="s">
        <v>2294</v>
      </c>
      <c r="K77" s="306"/>
    </row>
    <row r="78" spans="2:1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pans="2:11" ht="15" customHeight="1">
      <c r="B79" s="304"/>
      <c r="C79" s="292" t="s">
        <v>59</v>
      </c>
      <c r="D79" s="312"/>
      <c r="E79" s="312"/>
      <c r="F79" s="314" t="s">
        <v>2295</v>
      </c>
      <c r="G79" s="313"/>
      <c r="H79" s="292" t="s">
        <v>2296</v>
      </c>
      <c r="I79" s="292" t="s">
        <v>2297</v>
      </c>
      <c r="J79" s="292">
        <v>20</v>
      </c>
      <c r="K79" s="306"/>
    </row>
    <row r="80" spans="2:11" ht="15" customHeight="1">
      <c r="B80" s="304"/>
      <c r="C80" s="292" t="s">
        <v>2298</v>
      </c>
      <c r="D80" s="292"/>
      <c r="E80" s="292"/>
      <c r="F80" s="314" t="s">
        <v>2295</v>
      </c>
      <c r="G80" s="313"/>
      <c r="H80" s="292" t="s">
        <v>2299</v>
      </c>
      <c r="I80" s="292" t="s">
        <v>2297</v>
      </c>
      <c r="J80" s="292">
        <v>120</v>
      </c>
      <c r="K80" s="306"/>
    </row>
    <row r="81" spans="2:11" ht="15" customHeight="1">
      <c r="B81" s="315"/>
      <c r="C81" s="292" t="s">
        <v>2300</v>
      </c>
      <c r="D81" s="292"/>
      <c r="E81" s="292"/>
      <c r="F81" s="314" t="s">
        <v>2301</v>
      </c>
      <c r="G81" s="313"/>
      <c r="H81" s="292" t="s">
        <v>2302</v>
      </c>
      <c r="I81" s="292" t="s">
        <v>2297</v>
      </c>
      <c r="J81" s="292">
        <v>50</v>
      </c>
      <c r="K81" s="306"/>
    </row>
    <row r="82" spans="2:11" ht="15" customHeight="1">
      <c r="B82" s="315"/>
      <c r="C82" s="292" t="s">
        <v>2303</v>
      </c>
      <c r="D82" s="292"/>
      <c r="E82" s="292"/>
      <c r="F82" s="314" t="s">
        <v>2295</v>
      </c>
      <c r="G82" s="313"/>
      <c r="H82" s="292" t="s">
        <v>2304</v>
      </c>
      <c r="I82" s="292" t="s">
        <v>2305</v>
      </c>
      <c r="J82" s="292"/>
      <c r="K82" s="306"/>
    </row>
    <row r="83" spans="2:11" ht="15" customHeight="1">
      <c r="B83" s="315"/>
      <c r="C83" s="316" t="s">
        <v>2306</v>
      </c>
      <c r="D83" s="316"/>
      <c r="E83" s="316"/>
      <c r="F83" s="317" t="s">
        <v>2301</v>
      </c>
      <c r="G83" s="316"/>
      <c r="H83" s="316" t="s">
        <v>2307</v>
      </c>
      <c r="I83" s="316" t="s">
        <v>2297</v>
      </c>
      <c r="J83" s="316">
        <v>15</v>
      </c>
      <c r="K83" s="306"/>
    </row>
    <row r="84" spans="2:11" ht="15" customHeight="1">
      <c r="B84" s="315"/>
      <c r="C84" s="316" t="s">
        <v>2308</v>
      </c>
      <c r="D84" s="316"/>
      <c r="E84" s="316"/>
      <c r="F84" s="317" t="s">
        <v>2301</v>
      </c>
      <c r="G84" s="316"/>
      <c r="H84" s="316" t="s">
        <v>2309</v>
      </c>
      <c r="I84" s="316" t="s">
        <v>2297</v>
      </c>
      <c r="J84" s="316">
        <v>15</v>
      </c>
      <c r="K84" s="306"/>
    </row>
    <row r="85" spans="2:11" ht="15" customHeight="1">
      <c r="B85" s="315"/>
      <c r="C85" s="316" t="s">
        <v>2310</v>
      </c>
      <c r="D85" s="316"/>
      <c r="E85" s="316"/>
      <c r="F85" s="317" t="s">
        <v>2301</v>
      </c>
      <c r="G85" s="316"/>
      <c r="H85" s="316" t="s">
        <v>2311</v>
      </c>
      <c r="I85" s="316" t="s">
        <v>2297</v>
      </c>
      <c r="J85" s="316">
        <v>20</v>
      </c>
      <c r="K85" s="306"/>
    </row>
    <row r="86" spans="2:11" ht="15" customHeight="1">
      <c r="B86" s="315"/>
      <c r="C86" s="316" t="s">
        <v>2312</v>
      </c>
      <c r="D86" s="316"/>
      <c r="E86" s="316"/>
      <c r="F86" s="317" t="s">
        <v>2301</v>
      </c>
      <c r="G86" s="316"/>
      <c r="H86" s="316" t="s">
        <v>2313</v>
      </c>
      <c r="I86" s="316" t="s">
        <v>2297</v>
      </c>
      <c r="J86" s="316">
        <v>20</v>
      </c>
      <c r="K86" s="306"/>
    </row>
    <row r="87" spans="2:11" ht="15" customHeight="1">
      <c r="B87" s="315"/>
      <c r="C87" s="292" t="s">
        <v>2314</v>
      </c>
      <c r="D87" s="292"/>
      <c r="E87" s="292"/>
      <c r="F87" s="314" t="s">
        <v>2301</v>
      </c>
      <c r="G87" s="313"/>
      <c r="H87" s="292" t="s">
        <v>2315</v>
      </c>
      <c r="I87" s="292" t="s">
        <v>2297</v>
      </c>
      <c r="J87" s="292">
        <v>50</v>
      </c>
      <c r="K87" s="306"/>
    </row>
    <row r="88" spans="2:11" ht="15" customHeight="1">
      <c r="B88" s="315"/>
      <c r="C88" s="292" t="s">
        <v>2316</v>
      </c>
      <c r="D88" s="292"/>
      <c r="E88" s="292"/>
      <c r="F88" s="314" t="s">
        <v>2301</v>
      </c>
      <c r="G88" s="313"/>
      <c r="H88" s="292" t="s">
        <v>2317</v>
      </c>
      <c r="I88" s="292" t="s">
        <v>2297</v>
      </c>
      <c r="J88" s="292">
        <v>20</v>
      </c>
      <c r="K88" s="306"/>
    </row>
    <row r="89" spans="2:11" ht="15" customHeight="1">
      <c r="B89" s="315"/>
      <c r="C89" s="292" t="s">
        <v>2318</v>
      </c>
      <c r="D89" s="292"/>
      <c r="E89" s="292"/>
      <c r="F89" s="314" t="s">
        <v>2301</v>
      </c>
      <c r="G89" s="313"/>
      <c r="H89" s="292" t="s">
        <v>2319</v>
      </c>
      <c r="I89" s="292" t="s">
        <v>2297</v>
      </c>
      <c r="J89" s="292">
        <v>20</v>
      </c>
      <c r="K89" s="306"/>
    </row>
    <row r="90" spans="2:11" ht="15" customHeight="1">
      <c r="B90" s="315"/>
      <c r="C90" s="292" t="s">
        <v>2320</v>
      </c>
      <c r="D90" s="292"/>
      <c r="E90" s="292"/>
      <c r="F90" s="314" t="s">
        <v>2301</v>
      </c>
      <c r="G90" s="313"/>
      <c r="H90" s="292" t="s">
        <v>2321</v>
      </c>
      <c r="I90" s="292" t="s">
        <v>2297</v>
      </c>
      <c r="J90" s="292">
        <v>50</v>
      </c>
      <c r="K90" s="306"/>
    </row>
    <row r="91" spans="2:11" ht="15" customHeight="1">
      <c r="B91" s="315"/>
      <c r="C91" s="292" t="s">
        <v>2322</v>
      </c>
      <c r="D91" s="292"/>
      <c r="E91" s="292"/>
      <c r="F91" s="314" t="s">
        <v>2301</v>
      </c>
      <c r="G91" s="313"/>
      <c r="H91" s="292" t="s">
        <v>2322</v>
      </c>
      <c r="I91" s="292" t="s">
        <v>2297</v>
      </c>
      <c r="J91" s="292">
        <v>50</v>
      </c>
      <c r="K91" s="306"/>
    </row>
    <row r="92" spans="2:11" ht="15" customHeight="1">
      <c r="B92" s="315"/>
      <c r="C92" s="292" t="s">
        <v>2323</v>
      </c>
      <c r="D92" s="292"/>
      <c r="E92" s="292"/>
      <c r="F92" s="314" t="s">
        <v>2301</v>
      </c>
      <c r="G92" s="313"/>
      <c r="H92" s="292" t="s">
        <v>2324</v>
      </c>
      <c r="I92" s="292" t="s">
        <v>2297</v>
      </c>
      <c r="J92" s="292">
        <v>255</v>
      </c>
      <c r="K92" s="306"/>
    </row>
    <row r="93" spans="2:11" ht="15" customHeight="1">
      <c r="B93" s="315"/>
      <c r="C93" s="292" t="s">
        <v>2325</v>
      </c>
      <c r="D93" s="292"/>
      <c r="E93" s="292"/>
      <c r="F93" s="314" t="s">
        <v>2295</v>
      </c>
      <c r="G93" s="313"/>
      <c r="H93" s="292" t="s">
        <v>2326</v>
      </c>
      <c r="I93" s="292" t="s">
        <v>2327</v>
      </c>
      <c r="J93" s="292"/>
      <c r="K93" s="306"/>
    </row>
    <row r="94" spans="2:11" ht="15" customHeight="1">
      <c r="B94" s="315"/>
      <c r="C94" s="292" t="s">
        <v>2328</v>
      </c>
      <c r="D94" s="292"/>
      <c r="E94" s="292"/>
      <c r="F94" s="314" t="s">
        <v>2295</v>
      </c>
      <c r="G94" s="313"/>
      <c r="H94" s="292" t="s">
        <v>2329</v>
      </c>
      <c r="I94" s="292" t="s">
        <v>2330</v>
      </c>
      <c r="J94" s="292"/>
      <c r="K94" s="306"/>
    </row>
    <row r="95" spans="2:11" ht="15" customHeight="1">
      <c r="B95" s="315"/>
      <c r="C95" s="292" t="s">
        <v>2331</v>
      </c>
      <c r="D95" s="292"/>
      <c r="E95" s="292"/>
      <c r="F95" s="314" t="s">
        <v>2295</v>
      </c>
      <c r="G95" s="313"/>
      <c r="H95" s="292" t="s">
        <v>2331</v>
      </c>
      <c r="I95" s="292" t="s">
        <v>2330</v>
      </c>
      <c r="J95" s="292"/>
      <c r="K95" s="306"/>
    </row>
    <row r="96" spans="2:11" ht="15" customHeight="1">
      <c r="B96" s="315"/>
      <c r="C96" s="292" t="s">
        <v>44</v>
      </c>
      <c r="D96" s="292"/>
      <c r="E96" s="292"/>
      <c r="F96" s="314" t="s">
        <v>2295</v>
      </c>
      <c r="G96" s="313"/>
      <c r="H96" s="292" t="s">
        <v>2332</v>
      </c>
      <c r="I96" s="292" t="s">
        <v>2330</v>
      </c>
      <c r="J96" s="292"/>
      <c r="K96" s="306"/>
    </row>
    <row r="97" spans="2:11" ht="15" customHeight="1">
      <c r="B97" s="315"/>
      <c r="C97" s="292" t="s">
        <v>54</v>
      </c>
      <c r="D97" s="292"/>
      <c r="E97" s="292"/>
      <c r="F97" s="314" t="s">
        <v>2295</v>
      </c>
      <c r="G97" s="313"/>
      <c r="H97" s="292" t="s">
        <v>2333</v>
      </c>
      <c r="I97" s="292" t="s">
        <v>2330</v>
      </c>
      <c r="J97" s="292"/>
      <c r="K97" s="306"/>
    </row>
    <row r="98" spans="2:1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pans="2:1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pans="2:11" ht="45" customHeight="1">
      <c r="B102" s="304"/>
      <c r="C102" s="305" t="s">
        <v>2334</v>
      </c>
      <c r="D102" s="305"/>
      <c r="E102" s="305"/>
      <c r="F102" s="305"/>
      <c r="G102" s="305"/>
      <c r="H102" s="305"/>
      <c r="I102" s="305"/>
      <c r="J102" s="305"/>
      <c r="K102" s="306"/>
    </row>
    <row r="103" spans="2:11" ht="17.25" customHeight="1">
      <c r="B103" s="304"/>
      <c r="C103" s="307" t="s">
        <v>2289</v>
      </c>
      <c r="D103" s="307"/>
      <c r="E103" s="307"/>
      <c r="F103" s="307" t="s">
        <v>2290</v>
      </c>
      <c r="G103" s="308"/>
      <c r="H103" s="307" t="s">
        <v>60</v>
      </c>
      <c r="I103" s="307" t="s">
        <v>63</v>
      </c>
      <c r="J103" s="307" t="s">
        <v>2291</v>
      </c>
      <c r="K103" s="306"/>
    </row>
    <row r="104" spans="2:11" ht="17.25" customHeight="1">
      <c r="B104" s="304"/>
      <c r="C104" s="309" t="s">
        <v>2292</v>
      </c>
      <c r="D104" s="309"/>
      <c r="E104" s="309"/>
      <c r="F104" s="310" t="s">
        <v>2293</v>
      </c>
      <c r="G104" s="311"/>
      <c r="H104" s="309"/>
      <c r="I104" s="309"/>
      <c r="J104" s="309" t="s">
        <v>2294</v>
      </c>
      <c r="K104" s="306"/>
    </row>
    <row r="105" spans="2:11" ht="5.25" customHeight="1">
      <c r="B105" s="304"/>
      <c r="C105" s="307"/>
      <c r="D105" s="307"/>
      <c r="E105" s="307"/>
      <c r="F105" s="307"/>
      <c r="G105" s="323"/>
      <c r="H105" s="307"/>
      <c r="I105" s="307"/>
      <c r="J105" s="307"/>
      <c r="K105" s="306"/>
    </row>
    <row r="106" spans="2:11" ht="15" customHeight="1">
      <c r="B106" s="304"/>
      <c r="C106" s="292" t="s">
        <v>59</v>
      </c>
      <c r="D106" s="312"/>
      <c r="E106" s="312"/>
      <c r="F106" s="314" t="s">
        <v>2295</v>
      </c>
      <c r="G106" s="323"/>
      <c r="H106" s="292" t="s">
        <v>2335</v>
      </c>
      <c r="I106" s="292" t="s">
        <v>2297</v>
      </c>
      <c r="J106" s="292">
        <v>20</v>
      </c>
      <c r="K106" s="306"/>
    </row>
    <row r="107" spans="2:11" ht="15" customHeight="1">
      <c r="B107" s="304"/>
      <c r="C107" s="292" t="s">
        <v>2298</v>
      </c>
      <c r="D107" s="292"/>
      <c r="E107" s="292"/>
      <c r="F107" s="314" t="s">
        <v>2295</v>
      </c>
      <c r="G107" s="292"/>
      <c r="H107" s="292" t="s">
        <v>2335</v>
      </c>
      <c r="I107" s="292" t="s">
        <v>2297</v>
      </c>
      <c r="J107" s="292">
        <v>120</v>
      </c>
      <c r="K107" s="306"/>
    </row>
    <row r="108" spans="2:11" ht="15" customHeight="1">
      <c r="B108" s="315"/>
      <c r="C108" s="292" t="s">
        <v>2300</v>
      </c>
      <c r="D108" s="292"/>
      <c r="E108" s="292"/>
      <c r="F108" s="314" t="s">
        <v>2301</v>
      </c>
      <c r="G108" s="292"/>
      <c r="H108" s="292" t="s">
        <v>2335</v>
      </c>
      <c r="I108" s="292" t="s">
        <v>2297</v>
      </c>
      <c r="J108" s="292">
        <v>50</v>
      </c>
      <c r="K108" s="306"/>
    </row>
    <row r="109" spans="2:11" ht="15" customHeight="1">
      <c r="B109" s="315"/>
      <c r="C109" s="292" t="s">
        <v>2303</v>
      </c>
      <c r="D109" s="292"/>
      <c r="E109" s="292"/>
      <c r="F109" s="314" t="s">
        <v>2295</v>
      </c>
      <c r="G109" s="292"/>
      <c r="H109" s="292" t="s">
        <v>2335</v>
      </c>
      <c r="I109" s="292" t="s">
        <v>2305</v>
      </c>
      <c r="J109" s="292"/>
      <c r="K109" s="306"/>
    </row>
    <row r="110" spans="2:11" ht="15" customHeight="1">
      <c r="B110" s="315"/>
      <c r="C110" s="292" t="s">
        <v>2314</v>
      </c>
      <c r="D110" s="292"/>
      <c r="E110" s="292"/>
      <c r="F110" s="314" t="s">
        <v>2301</v>
      </c>
      <c r="G110" s="292"/>
      <c r="H110" s="292" t="s">
        <v>2335</v>
      </c>
      <c r="I110" s="292" t="s">
        <v>2297</v>
      </c>
      <c r="J110" s="292">
        <v>50</v>
      </c>
      <c r="K110" s="306"/>
    </row>
    <row r="111" spans="2:11" ht="15" customHeight="1">
      <c r="B111" s="315"/>
      <c r="C111" s="292" t="s">
        <v>2322</v>
      </c>
      <c r="D111" s="292"/>
      <c r="E111" s="292"/>
      <c r="F111" s="314" t="s">
        <v>2301</v>
      </c>
      <c r="G111" s="292"/>
      <c r="H111" s="292" t="s">
        <v>2335</v>
      </c>
      <c r="I111" s="292" t="s">
        <v>2297</v>
      </c>
      <c r="J111" s="292">
        <v>50</v>
      </c>
      <c r="K111" s="306"/>
    </row>
    <row r="112" spans="2:11" ht="15" customHeight="1">
      <c r="B112" s="315"/>
      <c r="C112" s="292" t="s">
        <v>2320</v>
      </c>
      <c r="D112" s="292"/>
      <c r="E112" s="292"/>
      <c r="F112" s="314" t="s">
        <v>2301</v>
      </c>
      <c r="G112" s="292"/>
      <c r="H112" s="292" t="s">
        <v>2335</v>
      </c>
      <c r="I112" s="292" t="s">
        <v>2297</v>
      </c>
      <c r="J112" s="292">
        <v>50</v>
      </c>
      <c r="K112" s="306"/>
    </row>
    <row r="113" spans="2:11" ht="15" customHeight="1">
      <c r="B113" s="315"/>
      <c r="C113" s="292" t="s">
        <v>59</v>
      </c>
      <c r="D113" s="292"/>
      <c r="E113" s="292"/>
      <c r="F113" s="314" t="s">
        <v>2295</v>
      </c>
      <c r="G113" s="292"/>
      <c r="H113" s="292" t="s">
        <v>2336</v>
      </c>
      <c r="I113" s="292" t="s">
        <v>2297</v>
      </c>
      <c r="J113" s="292">
        <v>20</v>
      </c>
      <c r="K113" s="306"/>
    </row>
    <row r="114" spans="2:11" ht="15" customHeight="1">
      <c r="B114" s="315"/>
      <c r="C114" s="292" t="s">
        <v>2337</v>
      </c>
      <c r="D114" s="292"/>
      <c r="E114" s="292"/>
      <c r="F114" s="314" t="s">
        <v>2295</v>
      </c>
      <c r="G114" s="292"/>
      <c r="H114" s="292" t="s">
        <v>2338</v>
      </c>
      <c r="I114" s="292" t="s">
        <v>2297</v>
      </c>
      <c r="J114" s="292">
        <v>120</v>
      </c>
      <c r="K114" s="306"/>
    </row>
    <row r="115" spans="2:11" ht="15" customHeight="1">
      <c r="B115" s="315"/>
      <c r="C115" s="292" t="s">
        <v>44</v>
      </c>
      <c r="D115" s="292"/>
      <c r="E115" s="292"/>
      <c r="F115" s="314" t="s">
        <v>2295</v>
      </c>
      <c r="G115" s="292"/>
      <c r="H115" s="292" t="s">
        <v>2339</v>
      </c>
      <c r="I115" s="292" t="s">
        <v>2330</v>
      </c>
      <c r="J115" s="292"/>
      <c r="K115" s="306"/>
    </row>
    <row r="116" spans="2:11" ht="15" customHeight="1">
      <c r="B116" s="315"/>
      <c r="C116" s="292" t="s">
        <v>54</v>
      </c>
      <c r="D116" s="292"/>
      <c r="E116" s="292"/>
      <c r="F116" s="314" t="s">
        <v>2295</v>
      </c>
      <c r="G116" s="292"/>
      <c r="H116" s="292" t="s">
        <v>2340</v>
      </c>
      <c r="I116" s="292" t="s">
        <v>2330</v>
      </c>
      <c r="J116" s="292"/>
      <c r="K116" s="306"/>
    </row>
    <row r="117" spans="2:11" ht="15" customHeight="1">
      <c r="B117" s="315"/>
      <c r="C117" s="292" t="s">
        <v>63</v>
      </c>
      <c r="D117" s="292"/>
      <c r="E117" s="292"/>
      <c r="F117" s="314" t="s">
        <v>2295</v>
      </c>
      <c r="G117" s="292"/>
      <c r="H117" s="292" t="s">
        <v>2341</v>
      </c>
      <c r="I117" s="292" t="s">
        <v>2342</v>
      </c>
      <c r="J117" s="292"/>
      <c r="K117" s="306"/>
    </row>
    <row r="118" spans="2:1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ht="18.75" customHeight="1">
      <c r="B119" s="325"/>
      <c r="C119" s="289"/>
      <c r="D119" s="289"/>
      <c r="E119" s="289"/>
      <c r="F119" s="326"/>
      <c r="G119" s="289"/>
      <c r="H119" s="289"/>
      <c r="I119" s="289"/>
      <c r="J119" s="289"/>
      <c r="K119" s="325"/>
    </row>
    <row r="120" spans="2:1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pans="2:1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ht="45" customHeight="1">
      <c r="B122" s="330"/>
      <c r="C122" s="283" t="s">
        <v>2343</v>
      </c>
      <c r="D122" s="283"/>
      <c r="E122" s="283"/>
      <c r="F122" s="283"/>
      <c r="G122" s="283"/>
      <c r="H122" s="283"/>
      <c r="I122" s="283"/>
      <c r="J122" s="283"/>
      <c r="K122" s="331"/>
    </row>
    <row r="123" spans="2:11" ht="17.25" customHeight="1">
      <c r="B123" s="332"/>
      <c r="C123" s="307" t="s">
        <v>2289</v>
      </c>
      <c r="D123" s="307"/>
      <c r="E123" s="307"/>
      <c r="F123" s="307" t="s">
        <v>2290</v>
      </c>
      <c r="G123" s="308"/>
      <c r="H123" s="307" t="s">
        <v>60</v>
      </c>
      <c r="I123" s="307" t="s">
        <v>63</v>
      </c>
      <c r="J123" s="307" t="s">
        <v>2291</v>
      </c>
      <c r="K123" s="333"/>
    </row>
    <row r="124" spans="2:11" ht="17.25" customHeight="1">
      <c r="B124" s="332"/>
      <c r="C124" s="309" t="s">
        <v>2292</v>
      </c>
      <c r="D124" s="309"/>
      <c r="E124" s="309"/>
      <c r="F124" s="310" t="s">
        <v>2293</v>
      </c>
      <c r="G124" s="311"/>
      <c r="H124" s="309"/>
      <c r="I124" s="309"/>
      <c r="J124" s="309" t="s">
        <v>2294</v>
      </c>
      <c r="K124" s="333"/>
    </row>
    <row r="125" spans="2:11" ht="5.25" customHeight="1">
      <c r="B125" s="334"/>
      <c r="C125" s="312"/>
      <c r="D125" s="312"/>
      <c r="E125" s="312"/>
      <c r="F125" s="312"/>
      <c r="G125" s="292"/>
      <c r="H125" s="312"/>
      <c r="I125" s="312"/>
      <c r="J125" s="312"/>
      <c r="K125" s="335"/>
    </row>
    <row r="126" spans="2:11" ht="15" customHeight="1">
      <c r="B126" s="334"/>
      <c r="C126" s="292" t="s">
        <v>2298</v>
      </c>
      <c r="D126" s="312"/>
      <c r="E126" s="312"/>
      <c r="F126" s="314" t="s">
        <v>2295</v>
      </c>
      <c r="G126" s="292"/>
      <c r="H126" s="292" t="s">
        <v>2335</v>
      </c>
      <c r="I126" s="292" t="s">
        <v>2297</v>
      </c>
      <c r="J126" s="292">
        <v>120</v>
      </c>
      <c r="K126" s="336"/>
    </row>
    <row r="127" spans="2:11" ht="15" customHeight="1">
      <c r="B127" s="334"/>
      <c r="C127" s="292" t="s">
        <v>2344</v>
      </c>
      <c r="D127" s="292"/>
      <c r="E127" s="292"/>
      <c r="F127" s="314" t="s">
        <v>2295</v>
      </c>
      <c r="G127" s="292"/>
      <c r="H127" s="292" t="s">
        <v>2345</v>
      </c>
      <c r="I127" s="292" t="s">
        <v>2297</v>
      </c>
      <c r="J127" s="292" t="s">
        <v>2346</v>
      </c>
      <c r="K127" s="336"/>
    </row>
    <row r="128" spans="2:11" ht="15" customHeight="1">
      <c r="B128" s="334"/>
      <c r="C128" s="292" t="s">
        <v>2243</v>
      </c>
      <c r="D128" s="292"/>
      <c r="E128" s="292"/>
      <c r="F128" s="314" t="s">
        <v>2295</v>
      </c>
      <c r="G128" s="292"/>
      <c r="H128" s="292" t="s">
        <v>2347</v>
      </c>
      <c r="I128" s="292" t="s">
        <v>2297</v>
      </c>
      <c r="J128" s="292" t="s">
        <v>2346</v>
      </c>
      <c r="K128" s="336"/>
    </row>
    <row r="129" spans="2:11" ht="15" customHeight="1">
      <c r="B129" s="334"/>
      <c r="C129" s="292" t="s">
        <v>2306</v>
      </c>
      <c r="D129" s="292"/>
      <c r="E129" s="292"/>
      <c r="F129" s="314" t="s">
        <v>2301</v>
      </c>
      <c r="G129" s="292"/>
      <c r="H129" s="292" t="s">
        <v>2307</v>
      </c>
      <c r="I129" s="292" t="s">
        <v>2297</v>
      </c>
      <c r="J129" s="292">
        <v>15</v>
      </c>
      <c r="K129" s="336"/>
    </row>
    <row r="130" spans="2:11" ht="15" customHeight="1">
      <c r="B130" s="334"/>
      <c r="C130" s="316" t="s">
        <v>2308</v>
      </c>
      <c r="D130" s="316"/>
      <c r="E130" s="316"/>
      <c r="F130" s="317" t="s">
        <v>2301</v>
      </c>
      <c r="G130" s="316"/>
      <c r="H130" s="316" t="s">
        <v>2309</v>
      </c>
      <c r="I130" s="316" t="s">
        <v>2297</v>
      </c>
      <c r="J130" s="316">
        <v>15</v>
      </c>
      <c r="K130" s="336"/>
    </row>
    <row r="131" spans="2:11" ht="15" customHeight="1">
      <c r="B131" s="334"/>
      <c r="C131" s="316" t="s">
        <v>2310</v>
      </c>
      <c r="D131" s="316"/>
      <c r="E131" s="316"/>
      <c r="F131" s="317" t="s">
        <v>2301</v>
      </c>
      <c r="G131" s="316"/>
      <c r="H131" s="316" t="s">
        <v>2311</v>
      </c>
      <c r="I131" s="316" t="s">
        <v>2297</v>
      </c>
      <c r="J131" s="316">
        <v>20</v>
      </c>
      <c r="K131" s="336"/>
    </row>
    <row r="132" spans="2:11" ht="15" customHeight="1">
      <c r="B132" s="334"/>
      <c r="C132" s="316" t="s">
        <v>2312</v>
      </c>
      <c r="D132" s="316"/>
      <c r="E132" s="316"/>
      <c r="F132" s="317" t="s">
        <v>2301</v>
      </c>
      <c r="G132" s="316"/>
      <c r="H132" s="316" t="s">
        <v>2313</v>
      </c>
      <c r="I132" s="316" t="s">
        <v>2297</v>
      </c>
      <c r="J132" s="316">
        <v>20</v>
      </c>
      <c r="K132" s="336"/>
    </row>
    <row r="133" spans="2:11" ht="15" customHeight="1">
      <c r="B133" s="334"/>
      <c r="C133" s="292" t="s">
        <v>2300</v>
      </c>
      <c r="D133" s="292"/>
      <c r="E133" s="292"/>
      <c r="F133" s="314" t="s">
        <v>2301</v>
      </c>
      <c r="G133" s="292"/>
      <c r="H133" s="292" t="s">
        <v>2335</v>
      </c>
      <c r="I133" s="292" t="s">
        <v>2297</v>
      </c>
      <c r="J133" s="292">
        <v>50</v>
      </c>
      <c r="K133" s="336"/>
    </row>
    <row r="134" spans="2:11" ht="15" customHeight="1">
      <c r="B134" s="334"/>
      <c r="C134" s="292" t="s">
        <v>2314</v>
      </c>
      <c r="D134" s="292"/>
      <c r="E134" s="292"/>
      <c r="F134" s="314" t="s">
        <v>2301</v>
      </c>
      <c r="G134" s="292"/>
      <c r="H134" s="292" t="s">
        <v>2335</v>
      </c>
      <c r="I134" s="292" t="s">
        <v>2297</v>
      </c>
      <c r="J134" s="292">
        <v>50</v>
      </c>
      <c r="K134" s="336"/>
    </row>
    <row r="135" spans="2:11" ht="15" customHeight="1">
      <c r="B135" s="334"/>
      <c r="C135" s="292" t="s">
        <v>2320</v>
      </c>
      <c r="D135" s="292"/>
      <c r="E135" s="292"/>
      <c r="F135" s="314" t="s">
        <v>2301</v>
      </c>
      <c r="G135" s="292"/>
      <c r="H135" s="292" t="s">
        <v>2335</v>
      </c>
      <c r="I135" s="292" t="s">
        <v>2297</v>
      </c>
      <c r="J135" s="292">
        <v>50</v>
      </c>
      <c r="K135" s="336"/>
    </row>
    <row r="136" spans="2:11" ht="15" customHeight="1">
      <c r="B136" s="334"/>
      <c r="C136" s="292" t="s">
        <v>2322</v>
      </c>
      <c r="D136" s="292"/>
      <c r="E136" s="292"/>
      <c r="F136" s="314" t="s">
        <v>2301</v>
      </c>
      <c r="G136" s="292"/>
      <c r="H136" s="292" t="s">
        <v>2335</v>
      </c>
      <c r="I136" s="292" t="s">
        <v>2297</v>
      </c>
      <c r="J136" s="292">
        <v>50</v>
      </c>
      <c r="K136" s="336"/>
    </row>
    <row r="137" spans="2:11" ht="15" customHeight="1">
      <c r="B137" s="334"/>
      <c r="C137" s="292" t="s">
        <v>2323</v>
      </c>
      <c r="D137" s="292"/>
      <c r="E137" s="292"/>
      <c r="F137" s="314" t="s">
        <v>2301</v>
      </c>
      <c r="G137" s="292"/>
      <c r="H137" s="292" t="s">
        <v>2348</v>
      </c>
      <c r="I137" s="292" t="s">
        <v>2297</v>
      </c>
      <c r="J137" s="292">
        <v>255</v>
      </c>
      <c r="K137" s="336"/>
    </row>
    <row r="138" spans="2:11" ht="15" customHeight="1">
      <c r="B138" s="334"/>
      <c r="C138" s="292" t="s">
        <v>2325</v>
      </c>
      <c r="D138" s="292"/>
      <c r="E138" s="292"/>
      <c r="F138" s="314" t="s">
        <v>2295</v>
      </c>
      <c r="G138" s="292"/>
      <c r="H138" s="292" t="s">
        <v>2349</v>
      </c>
      <c r="I138" s="292" t="s">
        <v>2327</v>
      </c>
      <c r="J138" s="292"/>
      <c r="K138" s="336"/>
    </row>
    <row r="139" spans="2:11" ht="15" customHeight="1">
      <c r="B139" s="334"/>
      <c r="C139" s="292" t="s">
        <v>2328</v>
      </c>
      <c r="D139" s="292"/>
      <c r="E139" s="292"/>
      <c r="F139" s="314" t="s">
        <v>2295</v>
      </c>
      <c r="G139" s="292"/>
      <c r="H139" s="292" t="s">
        <v>2350</v>
      </c>
      <c r="I139" s="292" t="s">
        <v>2330</v>
      </c>
      <c r="J139" s="292"/>
      <c r="K139" s="336"/>
    </row>
    <row r="140" spans="2:11" ht="15" customHeight="1">
      <c r="B140" s="334"/>
      <c r="C140" s="292" t="s">
        <v>2331</v>
      </c>
      <c r="D140" s="292"/>
      <c r="E140" s="292"/>
      <c r="F140" s="314" t="s">
        <v>2295</v>
      </c>
      <c r="G140" s="292"/>
      <c r="H140" s="292" t="s">
        <v>2331</v>
      </c>
      <c r="I140" s="292" t="s">
        <v>2330</v>
      </c>
      <c r="J140" s="292"/>
      <c r="K140" s="336"/>
    </row>
    <row r="141" spans="2:11" ht="15" customHeight="1">
      <c r="B141" s="334"/>
      <c r="C141" s="292" t="s">
        <v>44</v>
      </c>
      <c r="D141" s="292"/>
      <c r="E141" s="292"/>
      <c r="F141" s="314" t="s">
        <v>2295</v>
      </c>
      <c r="G141" s="292"/>
      <c r="H141" s="292" t="s">
        <v>2351</v>
      </c>
      <c r="I141" s="292" t="s">
        <v>2330</v>
      </c>
      <c r="J141" s="292"/>
      <c r="K141" s="336"/>
    </row>
    <row r="142" spans="2:11" ht="15" customHeight="1">
      <c r="B142" s="334"/>
      <c r="C142" s="292" t="s">
        <v>2352</v>
      </c>
      <c r="D142" s="292"/>
      <c r="E142" s="292"/>
      <c r="F142" s="314" t="s">
        <v>2295</v>
      </c>
      <c r="G142" s="292"/>
      <c r="H142" s="292" t="s">
        <v>2353</v>
      </c>
      <c r="I142" s="292" t="s">
        <v>2330</v>
      </c>
      <c r="J142" s="292"/>
      <c r="K142" s="336"/>
    </row>
    <row r="143" spans="2:1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ht="18.75" customHeight="1">
      <c r="B144" s="289"/>
      <c r="C144" s="289"/>
      <c r="D144" s="289"/>
      <c r="E144" s="289"/>
      <c r="F144" s="326"/>
      <c r="G144" s="289"/>
      <c r="H144" s="289"/>
      <c r="I144" s="289"/>
      <c r="J144" s="289"/>
      <c r="K144" s="289"/>
    </row>
    <row r="145" spans="2:1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pans="2:1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pans="2:11" ht="45" customHeight="1">
      <c r="B147" s="304"/>
      <c r="C147" s="305" t="s">
        <v>2354</v>
      </c>
      <c r="D147" s="305"/>
      <c r="E147" s="305"/>
      <c r="F147" s="305"/>
      <c r="G147" s="305"/>
      <c r="H147" s="305"/>
      <c r="I147" s="305"/>
      <c r="J147" s="305"/>
      <c r="K147" s="306"/>
    </row>
    <row r="148" spans="2:11" ht="17.25" customHeight="1">
      <c r="B148" s="304"/>
      <c r="C148" s="307" t="s">
        <v>2289</v>
      </c>
      <c r="D148" s="307"/>
      <c r="E148" s="307"/>
      <c r="F148" s="307" t="s">
        <v>2290</v>
      </c>
      <c r="G148" s="308"/>
      <c r="H148" s="307" t="s">
        <v>60</v>
      </c>
      <c r="I148" s="307" t="s">
        <v>63</v>
      </c>
      <c r="J148" s="307" t="s">
        <v>2291</v>
      </c>
      <c r="K148" s="306"/>
    </row>
    <row r="149" spans="2:11" ht="17.25" customHeight="1">
      <c r="B149" s="304"/>
      <c r="C149" s="309" t="s">
        <v>2292</v>
      </c>
      <c r="D149" s="309"/>
      <c r="E149" s="309"/>
      <c r="F149" s="310" t="s">
        <v>2293</v>
      </c>
      <c r="G149" s="311"/>
      <c r="H149" s="309"/>
      <c r="I149" s="309"/>
      <c r="J149" s="309" t="s">
        <v>2294</v>
      </c>
      <c r="K149" s="306"/>
    </row>
    <row r="150" spans="2:11" ht="5.25" customHeight="1">
      <c r="B150" s="315"/>
      <c r="C150" s="312"/>
      <c r="D150" s="312"/>
      <c r="E150" s="312"/>
      <c r="F150" s="312"/>
      <c r="G150" s="313"/>
      <c r="H150" s="312"/>
      <c r="I150" s="312"/>
      <c r="J150" s="312"/>
      <c r="K150" s="336"/>
    </row>
    <row r="151" spans="2:11" ht="15" customHeight="1">
      <c r="B151" s="315"/>
      <c r="C151" s="340" t="s">
        <v>2298</v>
      </c>
      <c r="D151" s="292"/>
      <c r="E151" s="292"/>
      <c r="F151" s="341" t="s">
        <v>2295</v>
      </c>
      <c r="G151" s="292"/>
      <c r="H151" s="340" t="s">
        <v>2335</v>
      </c>
      <c r="I151" s="340" t="s">
        <v>2297</v>
      </c>
      <c r="J151" s="340">
        <v>120</v>
      </c>
      <c r="K151" s="336"/>
    </row>
    <row r="152" spans="2:11" ht="15" customHeight="1">
      <c r="B152" s="315"/>
      <c r="C152" s="340" t="s">
        <v>2344</v>
      </c>
      <c r="D152" s="292"/>
      <c r="E152" s="292"/>
      <c r="F152" s="341" t="s">
        <v>2295</v>
      </c>
      <c r="G152" s="292"/>
      <c r="H152" s="340" t="s">
        <v>2355</v>
      </c>
      <c r="I152" s="340" t="s">
        <v>2297</v>
      </c>
      <c r="J152" s="340" t="s">
        <v>2346</v>
      </c>
      <c r="K152" s="336"/>
    </row>
    <row r="153" spans="2:11" ht="15" customHeight="1">
      <c r="B153" s="315"/>
      <c r="C153" s="340" t="s">
        <v>2243</v>
      </c>
      <c r="D153" s="292"/>
      <c r="E153" s="292"/>
      <c r="F153" s="341" t="s">
        <v>2295</v>
      </c>
      <c r="G153" s="292"/>
      <c r="H153" s="340" t="s">
        <v>2356</v>
      </c>
      <c r="I153" s="340" t="s">
        <v>2297</v>
      </c>
      <c r="J153" s="340" t="s">
        <v>2346</v>
      </c>
      <c r="K153" s="336"/>
    </row>
    <row r="154" spans="2:11" ht="15" customHeight="1">
      <c r="B154" s="315"/>
      <c r="C154" s="340" t="s">
        <v>2300</v>
      </c>
      <c r="D154" s="292"/>
      <c r="E154" s="292"/>
      <c r="F154" s="341" t="s">
        <v>2301</v>
      </c>
      <c r="G154" s="292"/>
      <c r="H154" s="340" t="s">
        <v>2335</v>
      </c>
      <c r="I154" s="340" t="s">
        <v>2297</v>
      </c>
      <c r="J154" s="340">
        <v>50</v>
      </c>
      <c r="K154" s="336"/>
    </row>
    <row r="155" spans="2:11" ht="15" customHeight="1">
      <c r="B155" s="315"/>
      <c r="C155" s="340" t="s">
        <v>2303</v>
      </c>
      <c r="D155" s="292"/>
      <c r="E155" s="292"/>
      <c r="F155" s="341" t="s">
        <v>2295</v>
      </c>
      <c r="G155" s="292"/>
      <c r="H155" s="340" t="s">
        <v>2335</v>
      </c>
      <c r="I155" s="340" t="s">
        <v>2305</v>
      </c>
      <c r="J155" s="340"/>
      <c r="K155" s="336"/>
    </row>
    <row r="156" spans="2:11" ht="15" customHeight="1">
      <c r="B156" s="315"/>
      <c r="C156" s="340" t="s">
        <v>2314</v>
      </c>
      <c r="D156" s="292"/>
      <c r="E156" s="292"/>
      <c r="F156" s="341" t="s">
        <v>2301</v>
      </c>
      <c r="G156" s="292"/>
      <c r="H156" s="340" t="s">
        <v>2335</v>
      </c>
      <c r="I156" s="340" t="s">
        <v>2297</v>
      </c>
      <c r="J156" s="340">
        <v>50</v>
      </c>
      <c r="K156" s="336"/>
    </row>
    <row r="157" spans="2:11" ht="15" customHeight="1">
      <c r="B157" s="315"/>
      <c r="C157" s="340" t="s">
        <v>2322</v>
      </c>
      <c r="D157" s="292"/>
      <c r="E157" s="292"/>
      <c r="F157" s="341" t="s">
        <v>2301</v>
      </c>
      <c r="G157" s="292"/>
      <c r="H157" s="340" t="s">
        <v>2335</v>
      </c>
      <c r="I157" s="340" t="s">
        <v>2297</v>
      </c>
      <c r="J157" s="340">
        <v>50</v>
      </c>
      <c r="K157" s="336"/>
    </row>
    <row r="158" spans="2:11" ht="15" customHeight="1">
      <c r="B158" s="315"/>
      <c r="C158" s="340" t="s">
        <v>2320</v>
      </c>
      <c r="D158" s="292"/>
      <c r="E158" s="292"/>
      <c r="F158" s="341" t="s">
        <v>2301</v>
      </c>
      <c r="G158" s="292"/>
      <c r="H158" s="340" t="s">
        <v>2335</v>
      </c>
      <c r="I158" s="340" t="s">
        <v>2297</v>
      </c>
      <c r="J158" s="340">
        <v>50</v>
      </c>
      <c r="K158" s="336"/>
    </row>
    <row r="159" spans="2:11" ht="15" customHeight="1">
      <c r="B159" s="315"/>
      <c r="C159" s="340" t="s">
        <v>91</v>
      </c>
      <c r="D159" s="292"/>
      <c r="E159" s="292"/>
      <c r="F159" s="341" t="s">
        <v>2295</v>
      </c>
      <c r="G159" s="292"/>
      <c r="H159" s="340" t="s">
        <v>2357</v>
      </c>
      <c r="I159" s="340" t="s">
        <v>2297</v>
      </c>
      <c r="J159" s="340" t="s">
        <v>2358</v>
      </c>
      <c r="K159" s="336"/>
    </row>
    <row r="160" spans="2:11" ht="15" customHeight="1">
      <c r="B160" s="315"/>
      <c r="C160" s="340" t="s">
        <v>2359</v>
      </c>
      <c r="D160" s="292"/>
      <c r="E160" s="292"/>
      <c r="F160" s="341" t="s">
        <v>2295</v>
      </c>
      <c r="G160" s="292"/>
      <c r="H160" s="340" t="s">
        <v>2360</v>
      </c>
      <c r="I160" s="340" t="s">
        <v>2330</v>
      </c>
      <c r="J160" s="340"/>
      <c r="K160" s="336"/>
    </row>
    <row r="161" spans="2:11" ht="15" customHeight="1">
      <c r="B161" s="342"/>
      <c r="C161" s="324"/>
      <c r="D161" s="324"/>
      <c r="E161" s="324"/>
      <c r="F161" s="324"/>
      <c r="G161" s="324"/>
      <c r="H161" s="324"/>
      <c r="I161" s="324"/>
      <c r="J161" s="324"/>
      <c r="K161" s="343"/>
    </row>
    <row r="162" spans="2:11" ht="18.75" customHeight="1">
      <c r="B162" s="289"/>
      <c r="C162" s="292"/>
      <c r="D162" s="292"/>
      <c r="E162" s="292"/>
      <c r="F162" s="314"/>
      <c r="G162" s="292"/>
      <c r="H162" s="292"/>
      <c r="I162" s="292"/>
      <c r="J162" s="292"/>
      <c r="K162" s="289"/>
    </row>
    <row r="163" spans="2:1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pans="2:1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ht="45" customHeight="1">
      <c r="B165" s="282"/>
      <c r="C165" s="283" t="s">
        <v>2361</v>
      </c>
      <c r="D165" s="283"/>
      <c r="E165" s="283"/>
      <c r="F165" s="283"/>
      <c r="G165" s="283"/>
      <c r="H165" s="283"/>
      <c r="I165" s="283"/>
      <c r="J165" s="283"/>
      <c r="K165" s="284"/>
    </row>
    <row r="166" spans="2:11" ht="17.25" customHeight="1">
      <c r="B166" s="282"/>
      <c r="C166" s="307" t="s">
        <v>2289</v>
      </c>
      <c r="D166" s="307"/>
      <c r="E166" s="307"/>
      <c r="F166" s="307" t="s">
        <v>2290</v>
      </c>
      <c r="G166" s="344"/>
      <c r="H166" s="345" t="s">
        <v>60</v>
      </c>
      <c r="I166" s="345" t="s">
        <v>63</v>
      </c>
      <c r="J166" s="307" t="s">
        <v>2291</v>
      </c>
      <c r="K166" s="284"/>
    </row>
    <row r="167" spans="2:11" ht="17.25" customHeight="1">
      <c r="B167" s="285"/>
      <c r="C167" s="309" t="s">
        <v>2292</v>
      </c>
      <c r="D167" s="309"/>
      <c r="E167" s="309"/>
      <c r="F167" s="310" t="s">
        <v>2293</v>
      </c>
      <c r="G167" s="346"/>
      <c r="H167" s="347"/>
      <c r="I167" s="347"/>
      <c r="J167" s="309" t="s">
        <v>2294</v>
      </c>
      <c r="K167" s="287"/>
    </row>
    <row r="168" spans="2:11" ht="5.25" customHeight="1">
      <c r="B168" s="315"/>
      <c r="C168" s="312"/>
      <c r="D168" s="312"/>
      <c r="E168" s="312"/>
      <c r="F168" s="312"/>
      <c r="G168" s="313"/>
      <c r="H168" s="312"/>
      <c r="I168" s="312"/>
      <c r="J168" s="312"/>
      <c r="K168" s="336"/>
    </row>
    <row r="169" spans="2:11" ht="15" customHeight="1">
      <c r="B169" s="315"/>
      <c r="C169" s="292" t="s">
        <v>2298</v>
      </c>
      <c r="D169" s="292"/>
      <c r="E169" s="292"/>
      <c r="F169" s="314" t="s">
        <v>2295</v>
      </c>
      <c r="G169" s="292"/>
      <c r="H169" s="292" t="s">
        <v>2335</v>
      </c>
      <c r="I169" s="292" t="s">
        <v>2297</v>
      </c>
      <c r="J169" s="292">
        <v>120</v>
      </c>
      <c r="K169" s="336"/>
    </row>
    <row r="170" spans="2:11" ht="15" customHeight="1">
      <c r="B170" s="315"/>
      <c r="C170" s="292" t="s">
        <v>2344</v>
      </c>
      <c r="D170" s="292"/>
      <c r="E170" s="292"/>
      <c r="F170" s="314" t="s">
        <v>2295</v>
      </c>
      <c r="G170" s="292"/>
      <c r="H170" s="292" t="s">
        <v>2345</v>
      </c>
      <c r="I170" s="292" t="s">
        <v>2297</v>
      </c>
      <c r="J170" s="292" t="s">
        <v>2346</v>
      </c>
      <c r="K170" s="336"/>
    </row>
    <row r="171" spans="2:11" ht="15" customHeight="1">
      <c r="B171" s="315"/>
      <c r="C171" s="292" t="s">
        <v>2243</v>
      </c>
      <c r="D171" s="292"/>
      <c r="E171" s="292"/>
      <c r="F171" s="314" t="s">
        <v>2295</v>
      </c>
      <c r="G171" s="292"/>
      <c r="H171" s="292" t="s">
        <v>2362</v>
      </c>
      <c r="I171" s="292" t="s">
        <v>2297</v>
      </c>
      <c r="J171" s="292" t="s">
        <v>2346</v>
      </c>
      <c r="K171" s="336"/>
    </row>
    <row r="172" spans="2:11" ht="15" customHeight="1">
      <c r="B172" s="315"/>
      <c r="C172" s="292" t="s">
        <v>2300</v>
      </c>
      <c r="D172" s="292"/>
      <c r="E172" s="292"/>
      <c r="F172" s="314" t="s">
        <v>2301</v>
      </c>
      <c r="G172" s="292"/>
      <c r="H172" s="292" t="s">
        <v>2362</v>
      </c>
      <c r="I172" s="292" t="s">
        <v>2297</v>
      </c>
      <c r="J172" s="292">
        <v>50</v>
      </c>
      <c r="K172" s="336"/>
    </row>
    <row r="173" spans="2:11" ht="15" customHeight="1">
      <c r="B173" s="315"/>
      <c r="C173" s="292" t="s">
        <v>2303</v>
      </c>
      <c r="D173" s="292"/>
      <c r="E173" s="292"/>
      <c r="F173" s="314" t="s">
        <v>2295</v>
      </c>
      <c r="G173" s="292"/>
      <c r="H173" s="292" t="s">
        <v>2362</v>
      </c>
      <c r="I173" s="292" t="s">
        <v>2305</v>
      </c>
      <c r="J173" s="292"/>
      <c r="K173" s="336"/>
    </row>
    <row r="174" spans="2:11" ht="15" customHeight="1">
      <c r="B174" s="315"/>
      <c r="C174" s="292" t="s">
        <v>2314</v>
      </c>
      <c r="D174" s="292"/>
      <c r="E174" s="292"/>
      <c r="F174" s="314" t="s">
        <v>2301</v>
      </c>
      <c r="G174" s="292"/>
      <c r="H174" s="292" t="s">
        <v>2362</v>
      </c>
      <c r="I174" s="292" t="s">
        <v>2297</v>
      </c>
      <c r="J174" s="292">
        <v>50</v>
      </c>
      <c r="K174" s="336"/>
    </row>
    <row r="175" spans="2:11" ht="15" customHeight="1">
      <c r="B175" s="315"/>
      <c r="C175" s="292" t="s">
        <v>2322</v>
      </c>
      <c r="D175" s="292"/>
      <c r="E175" s="292"/>
      <c r="F175" s="314" t="s">
        <v>2301</v>
      </c>
      <c r="G175" s="292"/>
      <c r="H175" s="292" t="s">
        <v>2362</v>
      </c>
      <c r="I175" s="292" t="s">
        <v>2297</v>
      </c>
      <c r="J175" s="292">
        <v>50</v>
      </c>
      <c r="K175" s="336"/>
    </row>
    <row r="176" spans="2:11" ht="15" customHeight="1">
      <c r="B176" s="315"/>
      <c r="C176" s="292" t="s">
        <v>2320</v>
      </c>
      <c r="D176" s="292"/>
      <c r="E176" s="292"/>
      <c r="F176" s="314" t="s">
        <v>2301</v>
      </c>
      <c r="G176" s="292"/>
      <c r="H176" s="292" t="s">
        <v>2362</v>
      </c>
      <c r="I176" s="292" t="s">
        <v>2297</v>
      </c>
      <c r="J176" s="292">
        <v>50</v>
      </c>
      <c r="K176" s="336"/>
    </row>
    <row r="177" spans="2:11" ht="15" customHeight="1">
      <c r="B177" s="315"/>
      <c r="C177" s="292" t="s">
        <v>137</v>
      </c>
      <c r="D177" s="292"/>
      <c r="E177" s="292"/>
      <c r="F177" s="314" t="s">
        <v>2295</v>
      </c>
      <c r="G177" s="292"/>
      <c r="H177" s="292" t="s">
        <v>2363</v>
      </c>
      <c r="I177" s="292" t="s">
        <v>2364</v>
      </c>
      <c r="J177" s="292"/>
      <c r="K177" s="336"/>
    </row>
    <row r="178" spans="2:11" ht="15" customHeight="1">
      <c r="B178" s="315"/>
      <c r="C178" s="292" t="s">
        <v>63</v>
      </c>
      <c r="D178" s="292"/>
      <c r="E178" s="292"/>
      <c r="F178" s="314" t="s">
        <v>2295</v>
      </c>
      <c r="G178" s="292"/>
      <c r="H178" s="292" t="s">
        <v>2365</v>
      </c>
      <c r="I178" s="292" t="s">
        <v>2366</v>
      </c>
      <c r="J178" s="292">
        <v>1</v>
      </c>
      <c r="K178" s="336"/>
    </row>
    <row r="179" spans="2:11" ht="15" customHeight="1">
      <c r="B179" s="315"/>
      <c r="C179" s="292" t="s">
        <v>59</v>
      </c>
      <c r="D179" s="292"/>
      <c r="E179" s="292"/>
      <c r="F179" s="314" t="s">
        <v>2295</v>
      </c>
      <c r="G179" s="292"/>
      <c r="H179" s="292" t="s">
        <v>2367</v>
      </c>
      <c r="I179" s="292" t="s">
        <v>2297</v>
      </c>
      <c r="J179" s="292">
        <v>20</v>
      </c>
      <c r="K179" s="336"/>
    </row>
    <row r="180" spans="2:11" ht="15" customHeight="1">
      <c r="B180" s="315"/>
      <c r="C180" s="292" t="s">
        <v>60</v>
      </c>
      <c r="D180" s="292"/>
      <c r="E180" s="292"/>
      <c r="F180" s="314" t="s">
        <v>2295</v>
      </c>
      <c r="G180" s="292"/>
      <c r="H180" s="292" t="s">
        <v>2368</v>
      </c>
      <c r="I180" s="292" t="s">
        <v>2297</v>
      </c>
      <c r="J180" s="292">
        <v>255</v>
      </c>
      <c r="K180" s="336"/>
    </row>
    <row r="181" spans="2:11" ht="15" customHeight="1">
      <c r="B181" s="315"/>
      <c r="C181" s="292" t="s">
        <v>138</v>
      </c>
      <c r="D181" s="292"/>
      <c r="E181" s="292"/>
      <c r="F181" s="314" t="s">
        <v>2295</v>
      </c>
      <c r="G181" s="292"/>
      <c r="H181" s="292" t="s">
        <v>2259</v>
      </c>
      <c r="I181" s="292" t="s">
        <v>2297</v>
      </c>
      <c r="J181" s="292">
        <v>10</v>
      </c>
      <c r="K181" s="336"/>
    </row>
    <row r="182" spans="2:11" ht="15" customHeight="1">
      <c r="B182" s="315"/>
      <c r="C182" s="292" t="s">
        <v>139</v>
      </c>
      <c r="D182" s="292"/>
      <c r="E182" s="292"/>
      <c r="F182" s="314" t="s">
        <v>2295</v>
      </c>
      <c r="G182" s="292"/>
      <c r="H182" s="292" t="s">
        <v>2369</v>
      </c>
      <c r="I182" s="292" t="s">
        <v>2330</v>
      </c>
      <c r="J182" s="292"/>
      <c r="K182" s="336"/>
    </row>
    <row r="183" spans="2:11" ht="15" customHeight="1">
      <c r="B183" s="315"/>
      <c r="C183" s="292" t="s">
        <v>2370</v>
      </c>
      <c r="D183" s="292"/>
      <c r="E183" s="292"/>
      <c r="F183" s="314" t="s">
        <v>2295</v>
      </c>
      <c r="G183" s="292"/>
      <c r="H183" s="292" t="s">
        <v>2371</v>
      </c>
      <c r="I183" s="292" t="s">
        <v>2330</v>
      </c>
      <c r="J183" s="292"/>
      <c r="K183" s="336"/>
    </row>
    <row r="184" spans="2:11" ht="15" customHeight="1">
      <c r="B184" s="315"/>
      <c r="C184" s="292" t="s">
        <v>2359</v>
      </c>
      <c r="D184" s="292"/>
      <c r="E184" s="292"/>
      <c r="F184" s="314" t="s">
        <v>2295</v>
      </c>
      <c r="G184" s="292"/>
      <c r="H184" s="292" t="s">
        <v>2372</v>
      </c>
      <c r="I184" s="292" t="s">
        <v>2330</v>
      </c>
      <c r="J184" s="292"/>
      <c r="K184" s="336"/>
    </row>
    <row r="185" spans="2:11" ht="15" customHeight="1">
      <c r="B185" s="315"/>
      <c r="C185" s="292" t="s">
        <v>141</v>
      </c>
      <c r="D185" s="292"/>
      <c r="E185" s="292"/>
      <c r="F185" s="314" t="s">
        <v>2301</v>
      </c>
      <c r="G185" s="292"/>
      <c r="H185" s="292" t="s">
        <v>2373</v>
      </c>
      <c r="I185" s="292" t="s">
        <v>2297</v>
      </c>
      <c r="J185" s="292">
        <v>50</v>
      </c>
      <c r="K185" s="336"/>
    </row>
    <row r="186" spans="2:11" ht="15" customHeight="1">
      <c r="B186" s="315"/>
      <c r="C186" s="292" t="s">
        <v>2374</v>
      </c>
      <c r="D186" s="292"/>
      <c r="E186" s="292"/>
      <c r="F186" s="314" t="s">
        <v>2301</v>
      </c>
      <c r="G186" s="292"/>
      <c r="H186" s="292" t="s">
        <v>2375</v>
      </c>
      <c r="I186" s="292" t="s">
        <v>2376</v>
      </c>
      <c r="J186" s="292"/>
      <c r="K186" s="336"/>
    </row>
    <row r="187" spans="2:11" ht="15" customHeight="1">
      <c r="B187" s="315"/>
      <c r="C187" s="292" t="s">
        <v>2377</v>
      </c>
      <c r="D187" s="292"/>
      <c r="E187" s="292"/>
      <c r="F187" s="314" t="s">
        <v>2301</v>
      </c>
      <c r="G187" s="292"/>
      <c r="H187" s="292" t="s">
        <v>2378</v>
      </c>
      <c r="I187" s="292" t="s">
        <v>2376</v>
      </c>
      <c r="J187" s="292"/>
      <c r="K187" s="336"/>
    </row>
    <row r="188" spans="2:11" ht="15" customHeight="1">
      <c r="B188" s="315"/>
      <c r="C188" s="292" t="s">
        <v>2379</v>
      </c>
      <c r="D188" s="292"/>
      <c r="E188" s="292"/>
      <c r="F188" s="314" t="s">
        <v>2301</v>
      </c>
      <c r="G188" s="292"/>
      <c r="H188" s="292" t="s">
        <v>2380</v>
      </c>
      <c r="I188" s="292" t="s">
        <v>2376</v>
      </c>
      <c r="J188" s="292"/>
      <c r="K188" s="336"/>
    </row>
    <row r="189" spans="2:11" ht="15" customHeight="1">
      <c r="B189" s="315"/>
      <c r="C189" s="348" t="s">
        <v>2381</v>
      </c>
      <c r="D189" s="292"/>
      <c r="E189" s="292"/>
      <c r="F189" s="314" t="s">
        <v>2301</v>
      </c>
      <c r="G189" s="292"/>
      <c r="H189" s="292" t="s">
        <v>2382</v>
      </c>
      <c r="I189" s="292" t="s">
        <v>2383</v>
      </c>
      <c r="J189" s="349" t="s">
        <v>2384</v>
      </c>
      <c r="K189" s="336"/>
    </row>
    <row r="190" spans="2:11" ht="15" customHeight="1">
      <c r="B190" s="315"/>
      <c r="C190" s="299" t="s">
        <v>48</v>
      </c>
      <c r="D190" s="292"/>
      <c r="E190" s="292"/>
      <c r="F190" s="314" t="s">
        <v>2295</v>
      </c>
      <c r="G190" s="292"/>
      <c r="H190" s="289" t="s">
        <v>2385</v>
      </c>
      <c r="I190" s="292" t="s">
        <v>2386</v>
      </c>
      <c r="J190" s="292"/>
      <c r="K190" s="336"/>
    </row>
    <row r="191" spans="2:11" ht="15" customHeight="1">
      <c r="B191" s="315"/>
      <c r="C191" s="299" t="s">
        <v>2387</v>
      </c>
      <c r="D191" s="292"/>
      <c r="E191" s="292"/>
      <c r="F191" s="314" t="s">
        <v>2295</v>
      </c>
      <c r="G191" s="292"/>
      <c r="H191" s="292" t="s">
        <v>2388</v>
      </c>
      <c r="I191" s="292" t="s">
        <v>2330</v>
      </c>
      <c r="J191" s="292"/>
      <c r="K191" s="336"/>
    </row>
    <row r="192" spans="2:11" ht="15" customHeight="1">
      <c r="B192" s="315"/>
      <c r="C192" s="299" t="s">
        <v>2389</v>
      </c>
      <c r="D192" s="292"/>
      <c r="E192" s="292"/>
      <c r="F192" s="314" t="s">
        <v>2295</v>
      </c>
      <c r="G192" s="292"/>
      <c r="H192" s="292" t="s">
        <v>2390</v>
      </c>
      <c r="I192" s="292" t="s">
        <v>2330</v>
      </c>
      <c r="J192" s="292"/>
      <c r="K192" s="336"/>
    </row>
    <row r="193" spans="2:11" ht="15" customHeight="1">
      <c r="B193" s="315"/>
      <c r="C193" s="299" t="s">
        <v>2391</v>
      </c>
      <c r="D193" s="292"/>
      <c r="E193" s="292"/>
      <c r="F193" s="314" t="s">
        <v>2301</v>
      </c>
      <c r="G193" s="292"/>
      <c r="H193" s="292" t="s">
        <v>2392</v>
      </c>
      <c r="I193" s="292" t="s">
        <v>2330</v>
      </c>
      <c r="J193" s="292"/>
      <c r="K193" s="336"/>
    </row>
    <row r="194" spans="2:11" ht="15" customHeight="1">
      <c r="B194" s="342"/>
      <c r="C194" s="350"/>
      <c r="D194" s="324"/>
      <c r="E194" s="324"/>
      <c r="F194" s="324"/>
      <c r="G194" s="324"/>
      <c r="H194" s="324"/>
      <c r="I194" s="324"/>
      <c r="J194" s="324"/>
      <c r="K194" s="343"/>
    </row>
    <row r="195" spans="2:11" ht="18.75" customHeight="1">
      <c r="B195" s="289"/>
      <c r="C195" s="292"/>
      <c r="D195" s="292"/>
      <c r="E195" s="292"/>
      <c r="F195" s="314"/>
      <c r="G195" s="292"/>
      <c r="H195" s="292"/>
      <c r="I195" s="292"/>
      <c r="J195" s="292"/>
      <c r="K195" s="289"/>
    </row>
    <row r="196" spans="2:11" ht="18.75" customHeight="1">
      <c r="B196" s="289"/>
      <c r="C196" s="292"/>
      <c r="D196" s="292"/>
      <c r="E196" s="292"/>
      <c r="F196" s="314"/>
      <c r="G196" s="292"/>
      <c r="H196" s="292"/>
      <c r="I196" s="292"/>
      <c r="J196" s="292"/>
      <c r="K196" s="289"/>
    </row>
    <row r="197" spans="2:11" ht="18.75" customHeight="1">
      <c r="B197" s="300"/>
      <c r="C197" s="300"/>
      <c r="D197" s="300"/>
      <c r="E197" s="300"/>
      <c r="F197" s="300"/>
      <c r="G197" s="300"/>
      <c r="H197" s="300"/>
      <c r="I197" s="300"/>
      <c r="J197" s="300"/>
      <c r="K197" s="300"/>
    </row>
    <row r="198" spans="2:11" ht="13.5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pans="2:11" ht="21">
      <c r="B199" s="282"/>
      <c r="C199" s="283" t="s">
        <v>2393</v>
      </c>
      <c r="D199" s="283"/>
      <c r="E199" s="283"/>
      <c r="F199" s="283"/>
      <c r="G199" s="283"/>
      <c r="H199" s="283"/>
      <c r="I199" s="283"/>
      <c r="J199" s="283"/>
      <c r="K199" s="284"/>
    </row>
    <row r="200" spans="2:11" ht="25.5" customHeight="1">
      <c r="B200" s="282"/>
      <c r="C200" s="351" t="s">
        <v>2394</v>
      </c>
      <c r="D200" s="351"/>
      <c r="E200" s="351"/>
      <c r="F200" s="351" t="s">
        <v>2395</v>
      </c>
      <c r="G200" s="352"/>
      <c r="H200" s="351" t="s">
        <v>2396</v>
      </c>
      <c r="I200" s="351"/>
      <c r="J200" s="351"/>
      <c r="K200" s="284"/>
    </row>
    <row r="201" spans="2:11" ht="5.25" customHeight="1">
      <c r="B201" s="315"/>
      <c r="C201" s="312"/>
      <c r="D201" s="312"/>
      <c r="E201" s="312"/>
      <c r="F201" s="312"/>
      <c r="G201" s="292"/>
      <c r="H201" s="312"/>
      <c r="I201" s="312"/>
      <c r="J201" s="312"/>
      <c r="K201" s="336"/>
    </row>
    <row r="202" spans="2:11" ht="15" customHeight="1">
      <c r="B202" s="315"/>
      <c r="C202" s="292" t="s">
        <v>2386</v>
      </c>
      <c r="D202" s="292"/>
      <c r="E202" s="292"/>
      <c r="F202" s="314" t="s">
        <v>49</v>
      </c>
      <c r="G202" s="292"/>
      <c r="H202" s="292" t="s">
        <v>2397</v>
      </c>
      <c r="I202" s="292"/>
      <c r="J202" s="292"/>
      <c r="K202" s="336"/>
    </row>
    <row r="203" spans="2:11" ht="15" customHeight="1">
      <c r="B203" s="315"/>
      <c r="C203" s="321"/>
      <c r="D203" s="292"/>
      <c r="E203" s="292"/>
      <c r="F203" s="314" t="s">
        <v>50</v>
      </c>
      <c r="G203" s="292"/>
      <c r="H203" s="292" t="s">
        <v>2398</v>
      </c>
      <c r="I203" s="292"/>
      <c r="J203" s="292"/>
      <c r="K203" s="336"/>
    </row>
    <row r="204" spans="2:11" ht="15" customHeight="1">
      <c r="B204" s="315"/>
      <c r="C204" s="321"/>
      <c r="D204" s="292"/>
      <c r="E204" s="292"/>
      <c r="F204" s="314" t="s">
        <v>53</v>
      </c>
      <c r="G204" s="292"/>
      <c r="H204" s="292" t="s">
        <v>2399</v>
      </c>
      <c r="I204" s="292"/>
      <c r="J204" s="292"/>
      <c r="K204" s="336"/>
    </row>
    <row r="205" spans="2:11" ht="15" customHeight="1">
      <c r="B205" s="315"/>
      <c r="C205" s="292"/>
      <c r="D205" s="292"/>
      <c r="E205" s="292"/>
      <c r="F205" s="314" t="s">
        <v>51</v>
      </c>
      <c r="G205" s="292"/>
      <c r="H205" s="292" t="s">
        <v>2400</v>
      </c>
      <c r="I205" s="292"/>
      <c r="J205" s="292"/>
      <c r="K205" s="336"/>
    </row>
    <row r="206" spans="2:11" ht="15" customHeight="1">
      <c r="B206" s="315"/>
      <c r="C206" s="292"/>
      <c r="D206" s="292"/>
      <c r="E206" s="292"/>
      <c r="F206" s="314" t="s">
        <v>52</v>
      </c>
      <c r="G206" s="292"/>
      <c r="H206" s="292" t="s">
        <v>2401</v>
      </c>
      <c r="I206" s="292"/>
      <c r="J206" s="292"/>
      <c r="K206" s="336"/>
    </row>
    <row r="207" spans="2:11" ht="15" customHeight="1">
      <c r="B207" s="315"/>
      <c r="C207" s="292"/>
      <c r="D207" s="292"/>
      <c r="E207" s="292"/>
      <c r="F207" s="314"/>
      <c r="G207" s="292"/>
      <c r="H207" s="292"/>
      <c r="I207" s="292"/>
      <c r="J207" s="292"/>
      <c r="K207" s="336"/>
    </row>
    <row r="208" spans="2:11" ht="15" customHeight="1">
      <c r="B208" s="315"/>
      <c r="C208" s="292" t="s">
        <v>2342</v>
      </c>
      <c r="D208" s="292"/>
      <c r="E208" s="292"/>
      <c r="F208" s="314" t="s">
        <v>82</v>
      </c>
      <c r="G208" s="292"/>
      <c r="H208" s="292" t="s">
        <v>2402</v>
      </c>
      <c r="I208" s="292"/>
      <c r="J208" s="292"/>
      <c r="K208" s="336"/>
    </row>
    <row r="209" spans="2:11" ht="15" customHeight="1">
      <c r="B209" s="315"/>
      <c r="C209" s="321"/>
      <c r="D209" s="292"/>
      <c r="E209" s="292"/>
      <c r="F209" s="314" t="s">
        <v>2239</v>
      </c>
      <c r="G209" s="292"/>
      <c r="H209" s="292" t="s">
        <v>2240</v>
      </c>
      <c r="I209" s="292"/>
      <c r="J209" s="292"/>
      <c r="K209" s="336"/>
    </row>
    <row r="210" spans="2:11" ht="15" customHeight="1">
      <c r="B210" s="315"/>
      <c r="C210" s="292"/>
      <c r="D210" s="292"/>
      <c r="E210" s="292"/>
      <c r="F210" s="314" t="s">
        <v>2237</v>
      </c>
      <c r="G210" s="292"/>
      <c r="H210" s="292" t="s">
        <v>2403</v>
      </c>
      <c r="I210" s="292"/>
      <c r="J210" s="292"/>
      <c r="K210" s="336"/>
    </row>
    <row r="211" spans="2:11" ht="15" customHeight="1">
      <c r="B211" s="353"/>
      <c r="C211" s="321"/>
      <c r="D211" s="321"/>
      <c r="E211" s="321"/>
      <c r="F211" s="314" t="s">
        <v>2241</v>
      </c>
      <c r="G211" s="299"/>
      <c r="H211" s="340" t="s">
        <v>2242</v>
      </c>
      <c r="I211" s="340"/>
      <c r="J211" s="340"/>
      <c r="K211" s="354"/>
    </row>
    <row r="212" spans="2:11" ht="15" customHeight="1">
      <c r="B212" s="353"/>
      <c r="C212" s="321"/>
      <c r="D212" s="321"/>
      <c r="E212" s="321"/>
      <c r="F212" s="314" t="s">
        <v>84</v>
      </c>
      <c r="G212" s="299"/>
      <c r="H212" s="340" t="s">
        <v>2175</v>
      </c>
      <c r="I212" s="340"/>
      <c r="J212" s="340"/>
      <c r="K212" s="354"/>
    </row>
    <row r="213" spans="2:11" ht="15" customHeight="1">
      <c r="B213" s="353"/>
      <c r="C213" s="321"/>
      <c r="D213" s="321"/>
      <c r="E213" s="321"/>
      <c r="F213" s="355"/>
      <c r="G213" s="299"/>
      <c r="H213" s="356"/>
      <c r="I213" s="356"/>
      <c r="J213" s="356"/>
      <c r="K213" s="354"/>
    </row>
    <row r="214" spans="2:11" ht="15" customHeight="1">
      <c r="B214" s="353"/>
      <c r="C214" s="292" t="s">
        <v>2366</v>
      </c>
      <c r="D214" s="321"/>
      <c r="E214" s="321"/>
      <c r="F214" s="314">
        <v>1</v>
      </c>
      <c r="G214" s="299"/>
      <c r="H214" s="340" t="s">
        <v>2404</v>
      </c>
      <c r="I214" s="340"/>
      <c r="J214" s="340"/>
      <c r="K214" s="354"/>
    </row>
    <row r="215" spans="2:11" ht="15" customHeight="1">
      <c r="B215" s="353"/>
      <c r="C215" s="321"/>
      <c r="D215" s="321"/>
      <c r="E215" s="321"/>
      <c r="F215" s="314">
        <v>2</v>
      </c>
      <c r="G215" s="299"/>
      <c r="H215" s="340" t="s">
        <v>2405</v>
      </c>
      <c r="I215" s="340"/>
      <c r="J215" s="340"/>
      <c r="K215" s="354"/>
    </row>
    <row r="216" spans="2:11" ht="15" customHeight="1">
      <c r="B216" s="353"/>
      <c r="C216" s="321"/>
      <c r="D216" s="321"/>
      <c r="E216" s="321"/>
      <c r="F216" s="314">
        <v>3</v>
      </c>
      <c r="G216" s="299"/>
      <c r="H216" s="340" t="s">
        <v>2406</v>
      </c>
      <c r="I216" s="340"/>
      <c r="J216" s="340"/>
      <c r="K216" s="354"/>
    </row>
    <row r="217" spans="2:11" ht="15" customHeight="1">
      <c r="B217" s="353"/>
      <c r="C217" s="321"/>
      <c r="D217" s="321"/>
      <c r="E217" s="321"/>
      <c r="F217" s="314">
        <v>4</v>
      </c>
      <c r="G217" s="299"/>
      <c r="H217" s="340" t="s">
        <v>2407</v>
      </c>
      <c r="I217" s="340"/>
      <c r="J217" s="340"/>
      <c r="K217" s="354"/>
    </row>
    <row r="218" spans="2:1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2019-02-18T06:17:54Z</dcterms:created>
  <dcterms:modified xsi:type="dcterms:W3CDTF">2019-02-18T06:18:04Z</dcterms:modified>
  <cp:category/>
  <cp:version/>
  <cp:contentType/>
  <cp:contentStatus/>
</cp:coreProperties>
</file>