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Pavilon 1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'01 - Pavilon 1'!$C$92:$K$206</definedName>
    <definedName name="_xlnm.Print_Area" localSheetId="1">'01 - Pavilon 1'!$C$4:$J$39,'01 - Pavilon 1'!$C$45:$J$74,'01 - Pavilon 1'!$C$80:$K$206</definedName>
    <definedName name="_xlnm.Print_Area" localSheetId="2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'01 - Pavilon 1'!$92:$92</definedName>
  </definedNames>
  <calcPr fullCalcOnLoad="1"/>
</workbook>
</file>

<file path=xl/sharedStrings.xml><?xml version="1.0" encoding="utf-8"?>
<sst xmlns="http://schemas.openxmlformats.org/spreadsheetml/2006/main" count="2307" uniqueCount="723">
  <si>
    <t>Export Komplet</t>
  </si>
  <si>
    <t>VZ</t>
  </si>
  <si>
    <t>2.0</t>
  </si>
  <si>
    <t>ZAMOK</t>
  </si>
  <si>
    <t>False</t>
  </si>
  <si>
    <t>{a9acaa5d-e46c-4755-acb4-40371131cf9d}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</si>
  <si>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</si>
  <si>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</si>
  <si>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</si>
  <si>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</si>
  <si>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</si>
  <si>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</si>
  <si>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</si>
  <si>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</si>
  <si>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22-19-06-DOT-02-ZSZ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</si>
  <si>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</si>
  <si>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</si>
  <si>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ELEKTROINSTALACE ZŠ Žebrák - Pavilon 1</t>
  </si>
  <si>
    <t>KSO:</t>
  </si>
  <si>
    <t/>
  </si>
  <si>
    <t>CC-CZ:</t>
  </si>
  <si>
    <t>Místo:</t>
  </si>
  <si>
    <t>Žebrák</t>
  </si>
  <si>
    <t>Datum:</t>
  </si>
  <si>
    <t>30. 4. 2020</t>
  </si>
  <si>
    <t>Zadavatel:</t>
  </si>
  <si>
    <t>IČ:</t>
  </si>
  <si>
    <t>Město Žebrák</t>
  </si>
  <si>
    <t>DIČ:</t>
  </si>
  <si>
    <t>Uchazeč:</t>
  </si>
  <si>
    <t>Vyplň údaj</t>
  </si>
  <si>
    <t>Projektant:</t>
  </si>
  <si>
    <t>18598897</t>
  </si>
  <si>
    <t>Spektra s.r.o.,V Hlinkách 1548,26601 Beroun</t>
  </si>
  <si>
    <t>CZ18598897</t>
  </si>
  <si>
    <t>True</t>
  </si>
  <si>
    <t>Zpracovatel:</t>
  </si>
  <si>
    <t>p. Lenka Dejdarová</t>
  </si>
  <si>
    <t>Poznámka:</t>
  </si>
  <si>
    <t>2. varanta - Položky rozděleny do jednotlivých pavilonů.
Soupis prací neobsahuje :
-  náklady na příp. stěhování nábytku a zařízení
- náklady na zakrývání nábytku, zařízení a předmětů
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</si>
  <si>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</si>
  <si>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</si>
  <si>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</si>
  <si>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</si>
  <si>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</si>
  <si>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</si>
  <si>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</si>
  <si>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</si>
  <si>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</si>
  <si>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</si>
  <si>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</si>
  <si>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</si>
  <si>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</si>
  <si>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</si>
  <si>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</si>
  <si>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</si>
  <si>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</si>
  <si>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</si>
  <si>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</si>
  <si>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</si>
  <si>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</si>
  <si>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</si>
  <si>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</si>
  <si>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</si>
  <si>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</si>
  <si>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</si>
  <si>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</si>
  <si>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</si>
  <si>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</si>
  <si>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</si>
  <si>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</si>
  <si>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</si>
  <si>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</si>
  <si>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</si>
  <si>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</si>
  <si>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</si>
  <si>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</si>
  <si>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</si>
  <si>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</si>
  <si>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</si>
  <si>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Pavilon 1</t>
  </si>
  <si>
    <t>STA</t>
  </si>
  <si>
    <t>1</t>
  </si>
  <si>
    <t>{34f595f5-eba6-465a-979f-194e86d42373}</t>
  </si>
  <si>
    <t>2</t>
  </si>
  <si>
    <t>KRYCÍ LIST SOUPISU PRACÍ</t>
  </si>
  <si>
    <t>Objekt:</t>
  </si>
  <si>
    <t>01 - Pavilon 1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</si>
  <si>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</si>
  <si>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</si>
  <si>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</si>
  <si>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</si>
  <si>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</si>
  <si>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</si>
  <si>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</si>
  <si>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  95 - Různé dokončovací konstrukce a práce pozemních staveb</t>
  </si>
  <si>
    <t xml:space="preserve">    998 - Přesun hmot</t>
  </si>
  <si>
    <t xml:space="preserve">      99 - Přesun hmot</t>
  </si>
  <si>
    <t>PSV - Práce a dodávky PSV</t>
  </si>
  <si>
    <t xml:space="preserve">    741 - Elektroinstalace - silnoproud</t>
  </si>
  <si>
    <t xml:space="preserve">    763 - Konstrukce suché výstavby</t>
  </si>
  <si>
    <t xml:space="preserve">    784 - Dokončovací práce - malby a tapety</t>
  </si>
  <si>
    <t>VRN - Vedlejší rozpočtové náklady</t>
  </si>
  <si>
    <t xml:space="preserve">    0 -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</si>
  <si>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</si>
  <si>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</si>
  <si>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</si>
  <si>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</si>
  <si>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</si>
  <si>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</si>
  <si>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</si>
  <si>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</si>
  <si>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</si>
  <si>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</si>
  <si>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</si>
  <si>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</si>
  <si>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</si>
  <si>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</si>
  <si>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</si>
  <si>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</si>
  <si>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</si>
  <si>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</si>
  <si>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</si>
  <si>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</si>
  <si>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</si>
  <si>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629991011</t>
  </si>
  <si>
    <t>Zakrytí vnějších ploch před znečištěním včetně pozdějšího odkrytí výplní otvorů a svislých ploch fólií přilepenou lepící páskou</t>
  </si>
  <si>
    <t>m2</t>
  </si>
  <si>
    <t>CS ÚRS 2019 01</t>
  </si>
  <si>
    <t>4</t>
  </si>
  <si>
    <t>606278689</t>
  </si>
  <si>
    <t>9</t>
  </si>
  <si>
    <t>Ostatní konstrukce a práce, bourání</t>
  </si>
  <si>
    <t>949101112</t>
  </si>
  <si>
    <t>Lešení pomocné pracovní pro objekty pozemních staveb pro zatížení do 150 kg/m2, o výšce lešeňové podlahy přes 1,9 do 3,5 m</t>
  </si>
  <si>
    <t>1024626750</t>
  </si>
  <si>
    <t>95</t>
  </si>
  <si>
    <t>Různé dokončovací konstrukce a práce pozemních staveb</t>
  </si>
  <si>
    <t>3</t>
  </si>
  <si>
    <t>952901111</t>
  </si>
  <si>
    <t>Vyčištění budov nebo objektů před předáním do užívání budov bytové nebo občanské výstavby, světlé výšky podlaží do 4 m</t>
  </si>
  <si>
    <t>1345149729</t>
  </si>
  <si>
    <t>952902029</t>
  </si>
  <si>
    <t>Průběžné čištění a úklid staveniště (v průběhu stavby počítáno 10x v době výstavby)</t>
  </si>
  <si>
    <t>696763675</t>
  </si>
  <si>
    <t>998</t>
  </si>
  <si>
    <t>Přesun hmot</t>
  </si>
  <si>
    <t>5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</si>
  <si>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</si>
  <si>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</si>
  <si>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t</t>
  </si>
  <si>
    <t>-833662348</t>
  </si>
  <si>
    <t>99</t>
  </si>
  <si>
    <t>997013890R</t>
  </si>
  <si>
    <t>Odvoz a zaskládkování obalových materiálů vzniklých vlastní činností</t>
  </si>
  <si>
    <t>kpl</t>
  </si>
  <si>
    <t>-683482115</t>
  </si>
  <si>
    <t>PSV</t>
  </si>
  <si>
    <t>Práce a dodávky PSV</t>
  </si>
  <si>
    <t>741</t>
  </si>
  <si>
    <t>Elektroinstalace - silnoproud</t>
  </si>
  <si>
    <t>7</t>
  </si>
  <si>
    <t>210 9998</t>
  </si>
  <si>
    <t>Odpojení zdroje elektro</t>
  </si>
  <si>
    <t>16</t>
  </si>
  <si>
    <t>-1525506089</t>
  </si>
  <si>
    <t>8</t>
  </si>
  <si>
    <t>210 9999</t>
  </si>
  <si>
    <t>Demontáž stávajících elektro NN, dmtž svítidel a rozvodů v obou pavilonech (1 a 2)</t>
  </si>
  <si>
    <t>odhad h</t>
  </si>
  <si>
    <t>-1027214693</t>
  </si>
  <si>
    <t>741112061</t>
  </si>
  <si>
    <t>Montáž krabic elektroinstalačních bez napojení na trubky a lišty, demontáže a montáže víčka a přístroje přístrojových zapuštěných plastových kruhových</t>
  </si>
  <si>
    <t>kus</t>
  </si>
  <si>
    <t>445707784</t>
  </si>
  <si>
    <t>10</t>
  </si>
  <si>
    <t>M</t>
  </si>
  <si>
    <t>34571512</t>
  </si>
  <si>
    <t>krabice přístrojová instalační 500 V, 71x71x42mm</t>
  </si>
  <si>
    <t>32</t>
  </si>
  <si>
    <t>1636412822</t>
  </si>
  <si>
    <t>11</t>
  </si>
  <si>
    <t>741112063</t>
  </si>
  <si>
    <t>Montáž krabic elektroinstalačních bez napojení na trubky a lišty, demontáže a montáže víčka a přístroje přístrojových zapuštěných plastových čtyřhranných</t>
  </si>
  <si>
    <t>1445188490</t>
  </si>
  <si>
    <t>12</t>
  </si>
  <si>
    <t>34571521</t>
  </si>
  <si>
    <t>krabice univerzální rozvodná z PH s víčkem a svorkovnicí krabicovou šroubovací s vodiči 12x4mm2 D 73,5mm x 43mm</t>
  </si>
  <si>
    <t>657718901</t>
  </si>
  <si>
    <t>13</t>
  </si>
  <si>
    <t>2068610352</t>
  </si>
  <si>
    <t>14</t>
  </si>
  <si>
    <t>34571432</t>
  </si>
  <si>
    <t>krabice pod omítku KO 125 E/EQ02KA KRABICE s ekvipotenciální přípojnicí a víčkem V125/1</t>
  </si>
  <si>
    <t>-1364099342</t>
  </si>
  <si>
    <t>741122201</t>
  </si>
  <si>
    <t>Montáž kabelů měděných bez ukončení uložených volně nebo v liště plných kulatých (CYKY) počtu a průřezu žil 2x1,5 až 6 mm2</t>
  </si>
  <si>
    <t>m</t>
  </si>
  <si>
    <t>795934182</t>
  </si>
  <si>
    <t>34111005</t>
  </si>
  <si>
    <t>kabel silový s Cu jádrem 1 kV 2x1,5mm2</t>
  </si>
  <si>
    <t>418356180</t>
  </si>
  <si>
    <t>17</t>
  </si>
  <si>
    <t>741122211</t>
  </si>
  <si>
    <t>Montáž kabelů měděných bez ukončení uložených volně nebo v liště plných kulatých (CYKY) počtu a průřezu žil 3x1,5 až 6 mm2</t>
  </si>
  <si>
    <t>114590342</t>
  </si>
  <si>
    <t>18</t>
  </si>
  <si>
    <t>34111030</t>
  </si>
  <si>
    <t>kabel silový s Cu jádrem 1 kV 3x1,5mm2</t>
  </si>
  <si>
    <t>-1090789310</t>
  </si>
  <si>
    <t>19</t>
  </si>
  <si>
    <t>34111036</t>
  </si>
  <si>
    <t>kabel silový s Cu jádrem 1 kV 3x2,5mm2</t>
  </si>
  <si>
    <t>1137953095</t>
  </si>
  <si>
    <t>20</t>
  </si>
  <si>
    <t>220271107</t>
  </si>
  <si>
    <t>Montáž šňůry volně uložené včetně rozvinutí šňůry, odříznutí na potřebnou délku a prozvonění CGSG, CYSY do 3 x 2,5 mm2</t>
  </si>
  <si>
    <t>-822492815</t>
  </si>
  <si>
    <t>74111099</t>
  </si>
  <si>
    <t>CYSY 3Gx2,5 ohebný</t>
  </si>
  <si>
    <t>-500602170</t>
  </si>
  <si>
    <t>22</t>
  </si>
  <si>
    <t>741122601</t>
  </si>
  <si>
    <t>Montáž kabelů měděných bez ukončení uložených pevně plných kulatých nebo bezhalogenových (CYKY) počtu a průřezu žil 2x1,5 až 6 mm2</t>
  </si>
  <si>
    <t>1293226753</t>
  </si>
  <si>
    <t>23</t>
  </si>
  <si>
    <t>444319496</t>
  </si>
  <si>
    <t>24</t>
  </si>
  <si>
    <t>741122611</t>
  </si>
  <si>
    <t>Montáž kabelů měděných bez ukončení uložených pevně plných kulatých nebo bezhalogenových (CYKY) počtu a průřezu žil 3x1,5 až 6 mm2</t>
  </si>
  <si>
    <t>-1698015430</t>
  </si>
  <si>
    <t>25</t>
  </si>
  <si>
    <t>-1287009069</t>
  </si>
  <si>
    <t>26</t>
  </si>
  <si>
    <t>-1758322740</t>
  </si>
  <si>
    <t>27</t>
  </si>
  <si>
    <t>34111041</t>
  </si>
  <si>
    <t>891628286</t>
  </si>
  <si>
    <t>28</t>
  </si>
  <si>
    <t>741122623</t>
  </si>
  <si>
    <t>Montáž kabelů měděných bez ukončení uložených pevně plných kulatých nebo bezhalogenových (CYKY) počtu a průřezu žil 4x10 mm2</t>
  </si>
  <si>
    <t>919622470</t>
  </si>
  <si>
    <t>29</t>
  </si>
  <si>
    <t>34111076</t>
  </si>
  <si>
    <t>kabel silový s Cu jádrem 1 kV 4x10mm2</t>
  </si>
  <si>
    <t>-1829593697</t>
  </si>
  <si>
    <t>30</t>
  </si>
  <si>
    <t>741122642</t>
  </si>
  <si>
    <t>Montáž kabelů měděných bez ukončení uložených pevně plných kulatých nebo bezhalogenových (CYKY) počtu a průřezu žil 5x4 až 6 mm2</t>
  </si>
  <si>
    <t>-1299137002</t>
  </si>
  <si>
    <t>31</t>
  </si>
  <si>
    <t>34111098</t>
  </si>
  <si>
    <t>kabel silový s Cu jádrem 1 kV 5x4mm2</t>
  </si>
  <si>
    <t>1073653832</t>
  </si>
  <si>
    <t>741210405</t>
  </si>
  <si>
    <t>Montáž rozváděčů nebo krabic nevýbušných bez zapojení vodičů hmotnosti do 50 kg</t>
  </si>
  <si>
    <t>416349465</t>
  </si>
  <si>
    <t>33</t>
  </si>
  <si>
    <t>357116_1</t>
  </si>
  <si>
    <t>zapuštěný rozvaděč RS1.1</t>
  </si>
  <si>
    <t>ks</t>
  </si>
  <si>
    <t>166205998</t>
  </si>
  <si>
    <t>34</t>
  </si>
  <si>
    <t>357116_2</t>
  </si>
  <si>
    <t>zapuštěný rozvaděč RS1.2</t>
  </si>
  <si>
    <t>-195485397</t>
  </si>
  <si>
    <t>35</t>
  </si>
  <si>
    <t>741310001</t>
  </si>
  <si>
    <t>Montáž spínačů jedno nebo dvoupólových nástěnných se zapojením vodičů, pro prostředí normální vypínačů, řazení 1-jednopólových</t>
  </si>
  <si>
    <t>1763352876</t>
  </si>
  <si>
    <t>36</t>
  </si>
  <si>
    <t>34535400</t>
  </si>
  <si>
    <t>přístroj spínače jednopólového 10A 3558-A01340</t>
  </si>
  <si>
    <t>-1943392247</t>
  </si>
  <si>
    <t>37</t>
  </si>
  <si>
    <t>741310021</t>
  </si>
  <si>
    <t>Montáž spínačů jedno nebo dvoupólových nástěnných se zapojením vodičů, pro prostředí normální přepínačů, řazení 5-sériových</t>
  </si>
  <si>
    <t>-886997947</t>
  </si>
  <si>
    <t>38</t>
  </si>
  <si>
    <t>34535405</t>
  </si>
  <si>
    <t>přístroj přepínače sériového 10A 3558-A05340</t>
  </si>
  <si>
    <t>-111132296</t>
  </si>
  <si>
    <t>39</t>
  </si>
  <si>
    <t>741310022</t>
  </si>
  <si>
    <t>Montáž spínačů jedno nebo dvoupólových nástěnných se zapojením vodičů, pro prostředí normální přepínačů, řazení 6-střídavých</t>
  </si>
  <si>
    <t>1458006471</t>
  </si>
  <si>
    <t>40</t>
  </si>
  <si>
    <t>34535406</t>
  </si>
  <si>
    <t>přístroj přepínače střídavého 10A 3558-A06340</t>
  </si>
  <si>
    <t>-949064556</t>
  </si>
  <si>
    <t>41</t>
  </si>
  <si>
    <t>741310024</t>
  </si>
  <si>
    <t>Montáž spínačů jedno nebo dvoupólových nástěnných se zapojením vodičů, pro prostředí normální přepínačů, řazení 6+6 dvojitých střídavých</t>
  </si>
  <si>
    <t>399305947</t>
  </si>
  <si>
    <t>42</t>
  </si>
  <si>
    <t>34535425</t>
  </si>
  <si>
    <t>přístroj přepínače dvojitého střídavého 10A 3558-A52340</t>
  </si>
  <si>
    <t>-659772322</t>
  </si>
  <si>
    <t>43</t>
  </si>
  <si>
    <t>741310025</t>
  </si>
  <si>
    <t>Montáž spínačů jedno nebo dvoupólových nástěnných se zapojením vodičů, pro prostředí normální přepínačů, řazení 7-křížových</t>
  </si>
  <si>
    <t>6173346</t>
  </si>
  <si>
    <t>44</t>
  </si>
  <si>
    <t>34535407</t>
  </si>
  <si>
    <t>přístroj přepínače křížového 10A 3558-A07340</t>
  </si>
  <si>
    <t>-896055786</t>
  </si>
  <si>
    <t>45</t>
  </si>
  <si>
    <t>741311003</t>
  </si>
  <si>
    <t>Montáž spínače se snímačem pohybu</t>
  </si>
  <si>
    <t>163641033</t>
  </si>
  <si>
    <t>46</t>
  </si>
  <si>
    <t>358200901</t>
  </si>
  <si>
    <t>spínač automatický se snímačem pohybu IP44, 3299A-C22184B</t>
  </si>
  <si>
    <t>1518110063</t>
  </si>
  <si>
    <t>47</t>
  </si>
  <si>
    <t>741313005.1</t>
  </si>
  <si>
    <t>Montáž zásuvek domovních se zapojením vodičů bezšroubové připojení polozapuštěných nebo zapuštěných 10/16 A, provedení 2P + PE s ochrannými clonkami a natočenou dutinkou</t>
  </si>
  <si>
    <t>-796215459</t>
  </si>
  <si>
    <t>48</t>
  </si>
  <si>
    <t>.5513AC02357B</t>
  </si>
  <si>
    <t>Zásuvka dvojnásobná s ochr. kolíky, s clonkami, s natočenou dutinou</t>
  </si>
  <si>
    <t>1452273180</t>
  </si>
  <si>
    <t>49</t>
  </si>
  <si>
    <t>741313006</t>
  </si>
  <si>
    <t>Montáž zásuvek domovních se zapojením vodičů bezšroubové připojení polozapuštěných nebo zapuštěných 10/16 A, provedení 2x (2P + PE) s ochrannými clonkami a přepěťovou ochranou</t>
  </si>
  <si>
    <t>220841611</t>
  </si>
  <si>
    <t>50</t>
  </si>
  <si>
    <t>.5512GC0234901</t>
  </si>
  <si>
    <t>zásuvka s přepěťovou ochranou bílá 5599A-A02357 B</t>
  </si>
  <si>
    <t>1664522096</t>
  </si>
  <si>
    <t>51</t>
  </si>
  <si>
    <t>741313001</t>
  </si>
  <si>
    <t>Montáž zásuvek domovních se zapojením vodičů bezšroubové připojení polozapuštěných nebo zapuštěných 10/16 A, provedení 2P + PE</t>
  </si>
  <si>
    <t>-201174849</t>
  </si>
  <si>
    <t>52</t>
  </si>
  <si>
    <t>34551140</t>
  </si>
  <si>
    <t>zásuvka s krytem 2P+PE 10/16A bezšroubová 5519A-A02357</t>
  </si>
  <si>
    <t>-771826150</t>
  </si>
  <si>
    <t>53</t>
  </si>
  <si>
    <t>34536490</t>
  </si>
  <si>
    <t>kryt spínače jednopáčkový jednoduchý pro spínače řazení 1,2,6,7,1/0 3558A-A651</t>
  </si>
  <si>
    <t>1576512495</t>
  </si>
  <si>
    <t>54</t>
  </si>
  <si>
    <t>34536700</t>
  </si>
  <si>
    <t>rámeček pro spínače a zásuvky 3901A-B10 jednonásobný</t>
  </si>
  <si>
    <t>1614208815</t>
  </si>
  <si>
    <t>55</t>
  </si>
  <si>
    <t>34536705</t>
  </si>
  <si>
    <t>rámeček pro spínače a zásuvky 3901A-B20 dvojnásobný, vodorovný</t>
  </si>
  <si>
    <t>499307236</t>
  </si>
  <si>
    <t>56</t>
  </si>
  <si>
    <t>34536710</t>
  </si>
  <si>
    <t>rámeček pro spínače a zásuvky 3901A-B30 trojnásobný, vodorovný</t>
  </si>
  <si>
    <t>1105739405</t>
  </si>
  <si>
    <t>57</t>
  </si>
  <si>
    <t>34536715</t>
  </si>
  <si>
    <t>rámeček pro spínače a zásuvky 3901A-B40 čtyřnásobný, vodorovný</t>
  </si>
  <si>
    <t>1842710822</t>
  </si>
  <si>
    <t>58</t>
  </si>
  <si>
    <t>34552201</t>
  </si>
  <si>
    <t>kryt dělený pro kompletní spodky zásuvek 3558A-A652B</t>
  </si>
  <si>
    <t>-1773189068</t>
  </si>
  <si>
    <t>59</t>
  </si>
  <si>
    <t>741372061</t>
  </si>
  <si>
    <t>Montáž svítidel LED se zapojením vodičů bytových nebo společenských místností přisazených stropních , obsahu do 0,09 m2</t>
  </si>
  <si>
    <t>-1565610661</t>
  </si>
  <si>
    <t>60</t>
  </si>
  <si>
    <t>34821901</t>
  </si>
  <si>
    <t>Kruhové přisazené LED svítidlo s plastovým krytem - 6x12 LED, 4000 K, kryt opál PMMA, IP44, prům. 375mm, 700mA</t>
  </si>
  <si>
    <t>560947566</t>
  </si>
  <si>
    <t>61</t>
  </si>
  <si>
    <t>34821902</t>
  </si>
  <si>
    <t>Kruhové přisazené LED svítidlo s plastovým krytem - 3x12 LED, 4000 K, kryt opál PMMA, IP44, prům. 285mm, 350mA</t>
  </si>
  <si>
    <t>23094656</t>
  </si>
  <si>
    <t>62</t>
  </si>
  <si>
    <t>741372112</t>
  </si>
  <si>
    <t>Montáž svítidel LED se zapojením vodičů bytových nebo společenských místností vestavných podhledových čtvercových nebo obdélníkových, obsahu přes 0,09 do 0,36 m2</t>
  </si>
  <si>
    <t>2087302979</t>
  </si>
  <si>
    <t>63</t>
  </si>
  <si>
    <t>34821903</t>
  </si>
  <si>
    <t>panelové stropní přisazené LED svítidlo bílé, 2x LED , 1200mm, opál, LED 840, NONSELV 350mA, IP40, 38W, 4400 lm, rozměr 1210x240/52mm</t>
  </si>
  <si>
    <t>-1544043830</t>
  </si>
  <si>
    <t>64</t>
  </si>
  <si>
    <t>34821904</t>
  </si>
  <si>
    <t>panelové stropní přisazené LED svítidlo bílé, 2x LED , 1500mm, mřížka MAT DP, přisazené, LED 840, NONSELV 250mA, 5200lm, 43W
rozměr 1510x238/52mm</t>
  </si>
  <si>
    <t>1414224364</t>
  </si>
  <si>
    <t>65</t>
  </si>
  <si>
    <t>741372151</t>
  </si>
  <si>
    <t>Montáž svítidel LED se zapojením vodičů průmyslových závěsných svítidel</t>
  </si>
  <si>
    <t>37774017</t>
  </si>
  <si>
    <t>66</t>
  </si>
  <si>
    <t>34821905</t>
  </si>
  <si>
    <t>závěsné LED svítidlo - asymetrický reflektor, 1200mm, přisazené/závěsné, LED 840, 4500lm, 35W, rozměr 1195x100/60mm</t>
  </si>
  <si>
    <t>-1288393441</t>
  </si>
  <si>
    <t>67</t>
  </si>
  <si>
    <t>741370031_1</t>
  </si>
  <si>
    <t>Montáž svítidel žárovkových se zapojením vodičů bytových nebo společenských místností nástěnných přisazených 1 zdroj bez skla</t>
  </si>
  <si>
    <t>-1372677553</t>
  </si>
  <si>
    <t>68</t>
  </si>
  <si>
    <t>34812901</t>
  </si>
  <si>
    <t>venkovní nástěnné LED svítidlo antracit /11,5W, IP65</t>
  </si>
  <si>
    <t>-60758911</t>
  </si>
  <si>
    <t>69</t>
  </si>
  <si>
    <t>741370034_1</t>
  </si>
  <si>
    <t>Montáž nouzových akumulátorových LED svítidel</t>
  </si>
  <si>
    <t>697123361</t>
  </si>
  <si>
    <t>70</t>
  </si>
  <si>
    <t>34838101_1</t>
  </si>
  <si>
    <t>nouzové akumulátorové LED svítidlo 1W/E/1/SE/X/WH, IP65 s piktogramem</t>
  </si>
  <si>
    <t>-2105601125</t>
  </si>
  <si>
    <t>71</t>
  </si>
  <si>
    <t>741370034_2</t>
  </si>
  <si>
    <t>Montáž nouzových přisazených akumulátorových protipanických LED svítidel</t>
  </si>
  <si>
    <t>-1915927373</t>
  </si>
  <si>
    <t>72</t>
  </si>
  <si>
    <t>34838101_2</t>
  </si>
  <si>
    <t>nouzové akumulátorové přisazené, univerzální optika, 3W LED 350 LM, stále svítící při výpadku, bílé, protipanické LED svítidlo, IP41</t>
  </si>
  <si>
    <t>808825277</t>
  </si>
  <si>
    <t>73</t>
  </si>
  <si>
    <t>741370034_3</t>
  </si>
  <si>
    <t>Montáž nouzových vestavných akumulátorových protipanických LED svítidel</t>
  </si>
  <si>
    <t>-683096850</t>
  </si>
  <si>
    <t>74</t>
  </si>
  <si>
    <t>34838101_3</t>
  </si>
  <si>
    <t>nouzové akumulátorové vestavné, univerzální optika, 3W LED 350 LM, stále svítící při výpadku, bílé, protipanické LED svítidlo, IP40</t>
  </si>
  <si>
    <t>-1342326616</t>
  </si>
  <si>
    <t>75</t>
  </si>
  <si>
    <t>210220120</t>
  </si>
  <si>
    <t xml:space="preserve">Montáž svorek uzemnění </t>
  </si>
  <si>
    <t>1182771637</t>
  </si>
  <si>
    <t>76</t>
  </si>
  <si>
    <t>35441895</t>
  </si>
  <si>
    <t>svorka připojovací k připojení kovových částí</t>
  </si>
  <si>
    <t>771388016</t>
  </si>
  <si>
    <t>77</t>
  </si>
  <si>
    <t>210800411</t>
  </si>
  <si>
    <t>Montáž izolovaných vodičů měděných do 1 kV bez ukončení uložených v trubkách nebo lištách zatažených plných a laněných s PVC pláštěm, bezhalogenových, ohniodolných (CY, CHAH-R(V),...) průřezu žíly 0,5 až 16 mm2</t>
  </si>
  <si>
    <t>-172753887</t>
  </si>
  <si>
    <t>78</t>
  </si>
  <si>
    <t>34140842</t>
  </si>
  <si>
    <t>vodič izolovaný s Cu jádrem 4mm2 - zelonožlutý</t>
  </si>
  <si>
    <t>128</t>
  </si>
  <si>
    <t>-387548745</t>
  </si>
  <si>
    <t>79</t>
  </si>
  <si>
    <t>Pol47</t>
  </si>
  <si>
    <t>4045,4825</t>
  </si>
  <si>
    <t>%</t>
  </si>
  <si>
    <t>-973486389</t>
  </si>
  <si>
    <t>80</t>
  </si>
  <si>
    <t>Zednické přípomoce - rýhy, výseky, prostupy, niky pro rozvaděče</t>
  </si>
  <si>
    <t>1238047259</t>
  </si>
  <si>
    <t>81</t>
  </si>
  <si>
    <t>02</t>
  </si>
  <si>
    <t>Zednické přípomoce_vyplnění a začištění rýh, začištění /napojení omítek na stáv.</t>
  </si>
  <si>
    <t>140679692</t>
  </si>
  <si>
    <t>82</t>
  </si>
  <si>
    <t>03_TP</t>
  </si>
  <si>
    <t>Technické práce</t>
  </si>
  <si>
    <t>-1816137179</t>
  </si>
  <si>
    <t>83</t>
  </si>
  <si>
    <t>04_R</t>
  </si>
  <si>
    <t>Výchozí revize elektro</t>
  </si>
  <si>
    <t>-1668812333</t>
  </si>
  <si>
    <t>84</t>
  </si>
  <si>
    <t>05_PPV</t>
  </si>
  <si>
    <t>PPV z montáže</t>
  </si>
  <si>
    <t>-396095127</t>
  </si>
  <si>
    <t>85</t>
  </si>
  <si>
    <t>06_GZS</t>
  </si>
  <si>
    <t>GZS a doprava z montáže</t>
  </si>
  <si>
    <t>1921229079</t>
  </si>
  <si>
    <t>86</t>
  </si>
  <si>
    <t>07_Př</t>
  </si>
  <si>
    <t>Přesun z materiálu vč. dodávek</t>
  </si>
  <si>
    <t>1475052703</t>
  </si>
  <si>
    <t>87</t>
  </si>
  <si>
    <t>08_KČ</t>
  </si>
  <si>
    <t>Konzultace, koordinace, dozor</t>
  </si>
  <si>
    <t>617091754</t>
  </si>
  <si>
    <t>88</t>
  </si>
  <si>
    <t>09</t>
  </si>
  <si>
    <t>Dokumentace skutečného stavu</t>
  </si>
  <si>
    <t>1059769285</t>
  </si>
  <si>
    <t>763</t>
  </si>
  <si>
    <t>Konstrukce suché výstavby</t>
  </si>
  <si>
    <t>89</t>
  </si>
  <si>
    <t>763131411</t>
  </si>
  <si>
    <t>Podhled ze sádrokartonových desek dvouvrstvá zavěšená spodní konstrukce z ocelových profilů CD, UD jednoduše opláštěná deskou standardní A, tl. 12,5 mm, bez TI</t>
  </si>
  <si>
    <t>-1083868154</t>
  </si>
  <si>
    <t>90</t>
  </si>
  <si>
    <t>763131713</t>
  </si>
  <si>
    <t>Podhled ze sádrokartonových desek ostatní práce a konstrukce na podhledech ze sádrokartonových desek napojení na obvodové konstrukce profilem</t>
  </si>
  <si>
    <t>294763754</t>
  </si>
  <si>
    <t>91</t>
  </si>
  <si>
    <t>763131714</t>
  </si>
  <si>
    <t>Podhled ze sádrokartonových desek ostatní práce a konstrukce na podhledech ze sádrokartonových desek základní penetrační nátěr</t>
  </si>
  <si>
    <t>1540226820</t>
  </si>
  <si>
    <t>92</t>
  </si>
  <si>
    <t>763131721</t>
  </si>
  <si>
    <t>Podhled ze sádrokartonových desek ostatní práce a konstrukce na podhledech ze sádrokartonových desek skokové změny výšky podhledu do 0,5 m</t>
  </si>
  <si>
    <t>413732546</t>
  </si>
  <si>
    <t>93</t>
  </si>
  <si>
    <t>998763201</t>
  </si>
  <si>
    <t>Přesun hmot pro dřevostavby stanovený procentní sazbou (%) z ceny vodorovná dopravní vzdálenost do 50 m v objektech výšky přes 6 do 12 m</t>
  </si>
  <si>
    <t>-164940885</t>
  </si>
  <si>
    <t>784</t>
  </si>
  <si>
    <t>Dokončovací práce - malby a tapety</t>
  </si>
  <si>
    <t>94</t>
  </si>
  <si>
    <t>784181123</t>
  </si>
  <si>
    <t>Penetrace podkladu jednonásobná hloubková v místnostech výšky přes 3,80 do 5,00 m</t>
  </si>
  <si>
    <t>313411215</t>
  </si>
  <si>
    <t>784211103</t>
  </si>
  <si>
    <t>Malby z malířských směsí otěruvzdorných za mokra dvojnásobné, bílé za mokra otěruvzdorné výborně v místnostech výšky přes 3,80 do 5,00 m</t>
  </si>
  <si>
    <t>-320391935</t>
  </si>
  <si>
    <t>96</t>
  </si>
  <si>
    <t>784221151</t>
  </si>
  <si>
    <t>Malby z malířských směsí otěruvzdorných za sucha Příplatek k cenám dvojnásobných maleb na tónovacích automatech, v odstínu světlém</t>
  </si>
  <si>
    <t>1614536966</t>
  </si>
  <si>
    <t>VRN</t>
  </si>
  <si>
    <t>Vedlejší rozpočtové náklady</t>
  </si>
  <si>
    <t>97</t>
  </si>
  <si>
    <t>045002000</t>
  </si>
  <si>
    <t>Kompletační a koordinační činnost</t>
  </si>
  <si>
    <t>CS ÚRS 2014 01</t>
  </si>
  <si>
    <t>1024</t>
  </si>
  <si>
    <t>590182147</t>
  </si>
  <si>
    <t>VRN1</t>
  </si>
  <si>
    <t>Průzkumné, geodetické a projektové práce</t>
  </si>
  <si>
    <t>98</t>
  </si>
  <si>
    <t>013244003</t>
  </si>
  <si>
    <t>Fotodokumentace z provádění díla v digitální formě</t>
  </si>
  <si>
    <t>-1624499594</t>
  </si>
  <si>
    <t>VRN3</t>
  </si>
  <si>
    <t>Zařízení staveniště</t>
  </si>
  <si>
    <t>032002000</t>
  </si>
  <si>
    <t>Vybavení staveniště - náklady na zřízení, provoz a demontáž zařízení staveniště, likvidace ZS před ukončením díla, náhrada nákladů za media a připojení</t>
  </si>
  <si>
    <t>902621041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</si>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</sst>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2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167" fontId="32" fillId="2" borderId="22" xfId="0" applyNumberFormat="1" applyFont="1" applyFill="1" applyBorder="1" applyAlignment="1" applyProtection="1">
      <alignment vertical="center"/>
      <protection locked="0"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35" fillId="0" borderId="28" xfId="0" applyFont="1" applyBorder="1" applyAlignment="1">
      <alignment horizontal="left" wrapText="1"/>
    </xf>
    <xf numFmtId="0" fontId="10" fillId="0" borderId="27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26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49" fontId="36" fillId="0" borderId="0" xfId="0" applyNumberFormat="1" applyFont="1" applyBorder="1" applyAlignment="1">
      <alignment horizontal="left" vertical="center" wrapText="1"/>
    </xf>
    <xf numFmtId="49" fontId="36" fillId="0" borderId="0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35" fillId="0" borderId="28" xfId="0" applyFont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6" fillId="0" borderId="26" xfId="0" applyFont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36" fillId="0" borderId="3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top"/>
    </xf>
    <xf numFmtId="0" fontId="36" fillId="0" borderId="0" xfId="0" applyFont="1" applyBorder="1" applyAlignment="1">
      <alignment horizontal="center" vertical="top"/>
    </xf>
    <xf numFmtId="0" fontId="36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35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6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5" fillId="0" borderId="28" xfId="0" applyFont="1" applyBorder="1" applyAlignment="1">
      <alignment horizontal="left"/>
    </xf>
    <xf numFmtId="0" fontId="38" fillId="0" borderId="28" xfId="0" applyFont="1" applyBorder="1" applyAlignment="1">
      <alignment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10" fillId="0" borderId="29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0" fontId="10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19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23</v>
      </c>
      <c r="AL8" s="20"/>
      <c r="AM8" s="20"/>
      <c r="AN8" s="31" t="s">
        <v>24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26</v>
      </c>
      <c r="AL10" s="20"/>
      <c r="AM10" s="20"/>
      <c r="AN10" s="25" t="s">
        <v>19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28</v>
      </c>
      <c r="AL11" s="20"/>
      <c r="AM11" s="20"/>
      <c r="AN11" s="25" t="s">
        <v>19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26</v>
      </c>
      <c r="AL13" s="20"/>
      <c r="AM13" s="20"/>
      <c r="AN13" s="32" t="s">
        <v>30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30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L14" s="20"/>
      <c r="AM14" s="20"/>
      <c r="AN14" s="32" t="s">
        <v>30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26</v>
      </c>
      <c r="AL16" s="20"/>
      <c r="AM16" s="20"/>
      <c r="AN16" s="25" t="s">
        <v>32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33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28</v>
      </c>
      <c r="AL17" s="20"/>
      <c r="AM17" s="20"/>
      <c r="AN17" s="25" t="s">
        <v>34</v>
      </c>
      <c r="AO17" s="20"/>
      <c r="AP17" s="20"/>
      <c r="AQ17" s="20"/>
      <c r="AR17" s="18"/>
      <c r="BE17" s="29"/>
      <c r="BS17" s="15" t="s">
        <v>35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36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26</v>
      </c>
      <c r="AL19" s="20"/>
      <c r="AM19" s="20"/>
      <c r="AN19" s="25" t="s">
        <v>19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37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28</v>
      </c>
      <c r="AL20" s="20"/>
      <c r="AM20" s="20"/>
      <c r="AN20" s="25" t="s">
        <v>19</v>
      </c>
      <c r="AO20" s="20"/>
      <c r="AP20" s="20"/>
      <c r="AQ20" s="20"/>
      <c r="AR20" s="18"/>
      <c r="BE20" s="29"/>
      <c r="BS20" s="15" t="s">
        <v>4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38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119.25" customHeight="1">
      <c r="B23" s="19"/>
      <c r="C23" s="20"/>
      <c r="D23" s="20"/>
      <c r="E23" s="34" t="s">
        <v>39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40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41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42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43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44</v>
      </c>
      <c r="E29" s="45"/>
      <c r="F29" s="30" t="s">
        <v>45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46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47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48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49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3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6"/>
    </row>
    <row r="35" spans="1:57" s="2" customFormat="1" ht="25.9" customHeight="1">
      <c r="A35" s="36"/>
      <c r="B35" s="37"/>
      <c r="C35" s="50"/>
      <c r="D35" s="51" t="s">
        <v>50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51</v>
      </c>
      <c r="U35" s="52"/>
      <c r="V35" s="52"/>
      <c r="W35" s="52"/>
      <c r="X35" s="54" t="s">
        <v>52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6.95" customHeight="1">
      <c r="A37" s="36"/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2"/>
      <c r="BE37" s="36"/>
    </row>
    <row r="41" spans="1:57" s="2" customFormat="1" ht="6.95" customHeight="1">
      <c r="A41" s="36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2"/>
      <c r="BE41" s="36"/>
    </row>
    <row r="42" spans="1:57" s="2" customFormat="1" ht="24.95" customHeight="1">
      <c r="A42" s="36"/>
      <c r="B42" s="37"/>
      <c r="C42" s="21" t="s">
        <v>53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  <c r="BE43" s="36"/>
    </row>
    <row r="44" spans="1:57" s="4" customFormat="1" ht="12" customHeight="1">
      <c r="A44" s="4"/>
      <c r="B44" s="61"/>
      <c r="C44" s="30" t="s">
        <v>13</v>
      </c>
      <c r="D44" s="62"/>
      <c r="E44" s="62"/>
      <c r="F44" s="62"/>
      <c r="G44" s="62"/>
      <c r="H44" s="62"/>
      <c r="I44" s="62"/>
      <c r="J44" s="62"/>
      <c r="K44" s="62"/>
      <c r="L44" s="62" t="str">
        <f>K5</f>
        <v>22-19-06-DOT-02-ZSZ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3"/>
      <c r="BE44" s="4"/>
    </row>
    <row r="45" spans="1:57" s="5" customFormat="1" ht="36.95" customHeight="1">
      <c r="A45" s="5"/>
      <c r="B45" s="64"/>
      <c r="C45" s="65" t="s">
        <v>16</v>
      </c>
      <c r="D45" s="66"/>
      <c r="E45" s="66"/>
      <c r="F45" s="66"/>
      <c r="G45" s="66"/>
      <c r="H45" s="66"/>
      <c r="I45" s="66"/>
      <c r="J45" s="66"/>
      <c r="K45" s="66"/>
      <c r="L45" s="67" t="str">
        <f>K6</f>
        <v>REKONSTRUKCE ELEKTROINSTALACE ZŠ Žebrák - Pavilon 1</v>
      </c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8"/>
      <c r="BE45" s="5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  <c r="BE46" s="36"/>
    </row>
    <row r="47" spans="1:57" s="2" customFormat="1" ht="12" customHeight="1">
      <c r="A47" s="36"/>
      <c r="B47" s="37"/>
      <c r="C47" s="30" t="s">
        <v>21</v>
      </c>
      <c r="D47" s="38"/>
      <c r="E47" s="38"/>
      <c r="F47" s="38"/>
      <c r="G47" s="38"/>
      <c r="H47" s="38"/>
      <c r="I47" s="38"/>
      <c r="J47" s="38"/>
      <c r="K47" s="38"/>
      <c r="L47" s="69" t="str">
        <f>IF(K8="","",K8)</f>
        <v>Žebrák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0" t="s">
        <v>23</v>
      </c>
      <c r="AJ47" s="38"/>
      <c r="AK47" s="38"/>
      <c r="AL47" s="38"/>
      <c r="AM47" s="70" t="str">
        <f>IF(AN8="","",AN8)</f>
        <v>30. 4. 2020</v>
      </c>
      <c r="AN47" s="70"/>
      <c r="AO47" s="38"/>
      <c r="AP47" s="38"/>
      <c r="AQ47" s="38"/>
      <c r="AR47" s="42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  <c r="BE48" s="36"/>
    </row>
    <row r="49" spans="1:57" s="2" customFormat="1" ht="25.65" customHeight="1">
      <c r="A49" s="36"/>
      <c r="B49" s="37"/>
      <c r="C49" s="30" t="s">
        <v>25</v>
      </c>
      <c r="D49" s="38"/>
      <c r="E49" s="38"/>
      <c r="F49" s="38"/>
      <c r="G49" s="38"/>
      <c r="H49" s="38"/>
      <c r="I49" s="38"/>
      <c r="J49" s="38"/>
      <c r="K49" s="38"/>
      <c r="L49" s="62" t="str">
        <f>IF(E11="","",E11)</f>
        <v>Město Žebrák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0" t="s">
        <v>31</v>
      </c>
      <c r="AJ49" s="38"/>
      <c r="AK49" s="38"/>
      <c r="AL49" s="38"/>
      <c r="AM49" s="71" t="str">
        <f>IF(E17="","",E17)</f>
        <v>Spektra s.r.o.,V Hlinkách 1548,26601 Beroun</v>
      </c>
      <c r="AN49" s="62"/>
      <c r="AO49" s="62"/>
      <c r="AP49" s="62"/>
      <c r="AQ49" s="38"/>
      <c r="AR49" s="42"/>
      <c r="AS49" s="72" t="s">
        <v>54</v>
      </c>
      <c r="AT49" s="73"/>
      <c r="AU49" s="74"/>
      <c r="AV49" s="74"/>
      <c r="AW49" s="74"/>
      <c r="AX49" s="74"/>
      <c r="AY49" s="74"/>
      <c r="AZ49" s="74"/>
      <c r="BA49" s="74"/>
      <c r="BB49" s="74"/>
      <c r="BC49" s="74"/>
      <c r="BD49" s="75"/>
      <c r="BE49" s="36"/>
    </row>
    <row r="50" spans="1:57" s="2" customFormat="1" ht="15.15" customHeight="1">
      <c r="A50" s="36"/>
      <c r="B50" s="37"/>
      <c r="C50" s="30" t="s">
        <v>29</v>
      </c>
      <c r="D50" s="38"/>
      <c r="E50" s="38"/>
      <c r="F50" s="38"/>
      <c r="G50" s="38"/>
      <c r="H50" s="38"/>
      <c r="I50" s="38"/>
      <c r="J50" s="38"/>
      <c r="K50" s="38"/>
      <c r="L50" s="62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0" t="s">
        <v>36</v>
      </c>
      <c r="AJ50" s="38"/>
      <c r="AK50" s="38"/>
      <c r="AL50" s="38"/>
      <c r="AM50" s="71" t="str">
        <f>IF(E20="","",E20)</f>
        <v>p. Lenka Dejdarová</v>
      </c>
      <c r="AN50" s="62"/>
      <c r="AO50" s="62"/>
      <c r="AP50" s="62"/>
      <c r="AQ50" s="38"/>
      <c r="AR50" s="42"/>
      <c r="AS50" s="76"/>
      <c r="AT50" s="77"/>
      <c r="AU50" s="78"/>
      <c r="AV50" s="78"/>
      <c r="AW50" s="78"/>
      <c r="AX50" s="78"/>
      <c r="AY50" s="78"/>
      <c r="AZ50" s="78"/>
      <c r="BA50" s="78"/>
      <c r="BB50" s="78"/>
      <c r="BC50" s="78"/>
      <c r="BD50" s="79"/>
      <c r="BE50" s="36"/>
    </row>
    <row r="51" spans="1:57" s="2" customFormat="1" ht="10.8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80"/>
      <c r="AT51" s="81"/>
      <c r="AU51" s="82"/>
      <c r="AV51" s="82"/>
      <c r="AW51" s="82"/>
      <c r="AX51" s="82"/>
      <c r="AY51" s="82"/>
      <c r="AZ51" s="82"/>
      <c r="BA51" s="82"/>
      <c r="BB51" s="82"/>
      <c r="BC51" s="82"/>
      <c r="BD51" s="83"/>
      <c r="BE51" s="36"/>
    </row>
    <row r="52" spans="1:57" s="2" customFormat="1" ht="29.25" customHeight="1">
      <c r="A52" s="36"/>
      <c r="B52" s="37"/>
      <c r="C52" s="84" t="s">
        <v>55</v>
      </c>
      <c r="D52" s="85"/>
      <c r="E52" s="85"/>
      <c r="F52" s="85"/>
      <c r="G52" s="85"/>
      <c r="H52" s="86"/>
      <c r="I52" s="87" t="s">
        <v>56</v>
      </c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8" t="s">
        <v>57</v>
      </c>
      <c r="AH52" s="85"/>
      <c r="AI52" s="85"/>
      <c r="AJ52" s="85"/>
      <c r="AK52" s="85"/>
      <c r="AL52" s="85"/>
      <c r="AM52" s="85"/>
      <c r="AN52" s="87" t="s">
        <v>58</v>
      </c>
      <c r="AO52" s="85"/>
      <c r="AP52" s="85"/>
      <c r="AQ52" s="89" t="s">
        <v>59</v>
      </c>
      <c r="AR52" s="42"/>
      <c r="AS52" s="90" t="s">
        <v>60</v>
      </c>
      <c r="AT52" s="91" t="s">
        <v>61</v>
      </c>
      <c r="AU52" s="91" t="s">
        <v>62</v>
      </c>
      <c r="AV52" s="91" t="s">
        <v>63</v>
      </c>
      <c r="AW52" s="91" t="s">
        <v>64</v>
      </c>
      <c r="AX52" s="91" t="s">
        <v>65</v>
      </c>
      <c r="AY52" s="91" t="s">
        <v>66</v>
      </c>
      <c r="AZ52" s="91" t="s">
        <v>67</v>
      </c>
      <c r="BA52" s="91" t="s">
        <v>68</v>
      </c>
      <c r="BB52" s="91" t="s">
        <v>69</v>
      </c>
      <c r="BC52" s="91" t="s">
        <v>70</v>
      </c>
      <c r="BD52" s="92" t="s">
        <v>71</v>
      </c>
      <c r="BE52" s="36"/>
    </row>
    <row r="53" spans="1:57" s="2" customFormat="1" ht="10.8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3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5"/>
      <c r="BE53" s="36"/>
    </row>
    <row r="54" spans="1:90" s="6" customFormat="1" ht="32.4" customHeight="1">
      <c r="A54" s="6"/>
      <c r="B54" s="96"/>
      <c r="C54" s="97" t="s">
        <v>72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9">
        <f>ROUND(AG55,2)</f>
        <v>0</v>
      </c>
      <c r="AH54" s="99"/>
      <c r="AI54" s="99"/>
      <c r="AJ54" s="99"/>
      <c r="AK54" s="99"/>
      <c r="AL54" s="99"/>
      <c r="AM54" s="99"/>
      <c r="AN54" s="100">
        <f>SUM(AG54,AT54)</f>
        <v>0</v>
      </c>
      <c r="AO54" s="100"/>
      <c r="AP54" s="100"/>
      <c r="AQ54" s="101" t="s">
        <v>19</v>
      </c>
      <c r="AR54" s="102"/>
      <c r="AS54" s="103">
        <f>ROUND(AS55,2)</f>
        <v>0</v>
      </c>
      <c r="AT54" s="104">
        <f>ROUND(SUM(AV54:AW54),2)</f>
        <v>0</v>
      </c>
      <c r="AU54" s="105">
        <f>ROUND(AU55,5)</f>
        <v>0</v>
      </c>
      <c r="AV54" s="104">
        <f>ROUND(AZ54*L29,2)</f>
        <v>0</v>
      </c>
      <c r="AW54" s="104">
        <f>ROUND(BA54*L30,2)</f>
        <v>0</v>
      </c>
      <c r="AX54" s="104">
        <f>ROUND(BB54*L29,2)</f>
        <v>0</v>
      </c>
      <c r="AY54" s="104">
        <f>ROUND(BC54*L30,2)</f>
        <v>0</v>
      </c>
      <c r="AZ54" s="104">
        <f>ROUND(AZ55,2)</f>
        <v>0</v>
      </c>
      <c r="BA54" s="104">
        <f>ROUND(BA55,2)</f>
        <v>0</v>
      </c>
      <c r="BB54" s="104">
        <f>ROUND(BB55,2)</f>
        <v>0</v>
      </c>
      <c r="BC54" s="104">
        <f>ROUND(BC55,2)</f>
        <v>0</v>
      </c>
      <c r="BD54" s="106">
        <f>ROUND(BD55,2)</f>
        <v>0</v>
      </c>
      <c r="BE54" s="6"/>
      <c r="BS54" s="107" t="s">
        <v>73</v>
      </c>
      <c r="BT54" s="107" t="s">
        <v>74</v>
      </c>
      <c r="BU54" s="108" t="s">
        <v>75</v>
      </c>
      <c r="BV54" s="107" t="s">
        <v>76</v>
      </c>
      <c r="BW54" s="107" t="s">
        <v>5</v>
      </c>
      <c r="BX54" s="107" t="s">
        <v>77</v>
      </c>
      <c r="CL54" s="107" t="s">
        <v>19</v>
      </c>
    </row>
    <row r="55" spans="1:91" s="7" customFormat="1" ht="16.5" customHeight="1">
      <c r="A55" s="109" t="s">
        <v>78</v>
      </c>
      <c r="B55" s="110"/>
      <c r="C55" s="111"/>
      <c r="D55" s="112" t="s">
        <v>79</v>
      </c>
      <c r="E55" s="112"/>
      <c r="F55" s="112"/>
      <c r="G55" s="112"/>
      <c r="H55" s="112"/>
      <c r="I55" s="113"/>
      <c r="J55" s="112" t="s">
        <v>80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4">
        <f>'01 - Pavilon 1'!J30</f>
        <v>0</v>
      </c>
      <c r="AH55" s="113"/>
      <c r="AI55" s="113"/>
      <c r="AJ55" s="113"/>
      <c r="AK55" s="113"/>
      <c r="AL55" s="113"/>
      <c r="AM55" s="113"/>
      <c r="AN55" s="114">
        <f>SUM(AG55,AT55)</f>
        <v>0</v>
      </c>
      <c r="AO55" s="113"/>
      <c r="AP55" s="113"/>
      <c r="AQ55" s="115" t="s">
        <v>81</v>
      </c>
      <c r="AR55" s="116"/>
      <c r="AS55" s="117">
        <v>0</v>
      </c>
      <c r="AT55" s="118">
        <f>ROUND(SUM(AV55:AW55),2)</f>
        <v>0</v>
      </c>
      <c r="AU55" s="119">
        <f>'01 - Pavilon 1'!P93</f>
        <v>0</v>
      </c>
      <c r="AV55" s="118">
        <f>'01 - Pavilon 1'!J33</f>
        <v>0</v>
      </c>
      <c r="AW55" s="118">
        <f>'01 - Pavilon 1'!J34</f>
        <v>0</v>
      </c>
      <c r="AX55" s="118">
        <f>'01 - Pavilon 1'!J35</f>
        <v>0</v>
      </c>
      <c r="AY55" s="118">
        <f>'01 - Pavilon 1'!J36</f>
        <v>0</v>
      </c>
      <c r="AZ55" s="118">
        <f>'01 - Pavilon 1'!F33</f>
        <v>0</v>
      </c>
      <c r="BA55" s="118">
        <f>'01 - Pavilon 1'!F34</f>
        <v>0</v>
      </c>
      <c r="BB55" s="118">
        <f>'01 - Pavilon 1'!F35</f>
        <v>0</v>
      </c>
      <c r="BC55" s="118">
        <f>'01 - Pavilon 1'!F36</f>
        <v>0</v>
      </c>
      <c r="BD55" s="120">
        <f>'01 - Pavilon 1'!F37</f>
        <v>0</v>
      </c>
      <c r="BE55" s="7"/>
      <c r="BT55" s="121" t="s">
        <v>82</v>
      </c>
      <c r="BV55" s="121" t="s">
        <v>76</v>
      </c>
      <c r="BW55" s="121" t="s">
        <v>83</v>
      </c>
      <c r="BX55" s="121" t="s">
        <v>5</v>
      </c>
      <c r="CL55" s="121" t="s">
        <v>19</v>
      </c>
      <c r="CM55" s="121" t="s">
        <v>84</v>
      </c>
    </row>
    <row r="56" spans="1:57" s="2" customFormat="1" ht="30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42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s="2" customFormat="1" ht="6.95" customHeight="1">
      <c r="A57" s="36"/>
      <c r="B57" s="57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42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1 - Pavilon 1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83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8"/>
      <c r="AT3" s="15" t="s">
        <v>84</v>
      </c>
    </row>
    <row r="4" spans="2:46" s="1" customFormat="1" ht="24.95" customHeight="1">
      <c r="B4" s="18"/>
      <c r="D4" s="126" t="s">
        <v>85</v>
      </c>
      <c r="I4" s="122"/>
      <c r="L4" s="18"/>
      <c r="M4" s="127" t="s">
        <v>10</v>
      </c>
      <c r="AT4" s="15" t="s">
        <v>4</v>
      </c>
    </row>
    <row r="5" spans="2:12" s="1" customFormat="1" ht="6.95" customHeight="1">
      <c r="B5" s="18"/>
      <c r="I5" s="122"/>
      <c r="L5" s="18"/>
    </row>
    <row r="6" spans="2:12" s="1" customFormat="1" ht="12" customHeight="1">
      <c r="B6" s="18"/>
      <c r="D6" s="128" t="s">
        <v>16</v>
      </c>
      <c r="I6" s="122"/>
      <c r="L6" s="18"/>
    </row>
    <row r="7" spans="2:12" s="1" customFormat="1" ht="16.5" customHeight="1">
      <c r="B7" s="18"/>
      <c r="E7" s="129" t="str">
        <f>'Rekapitulace stavby'!K6</f>
        <v>REKONSTRUKCE ELEKTROINSTALACE ZŠ Žebrák - Pavilon 1</v>
      </c>
      <c r="F7" s="128"/>
      <c r="G7" s="128"/>
      <c r="H7" s="128"/>
      <c r="I7" s="122"/>
      <c r="L7" s="18"/>
    </row>
    <row r="8" spans="1:31" s="2" customFormat="1" ht="12" customHeight="1">
      <c r="A8" s="36"/>
      <c r="B8" s="42"/>
      <c r="C8" s="36"/>
      <c r="D8" s="128" t="s">
        <v>86</v>
      </c>
      <c r="E8" s="36"/>
      <c r="F8" s="36"/>
      <c r="G8" s="36"/>
      <c r="H8" s="36"/>
      <c r="I8" s="130"/>
      <c r="J8" s="36"/>
      <c r="K8" s="36"/>
      <c r="L8" s="13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32" t="s">
        <v>87</v>
      </c>
      <c r="F9" s="36"/>
      <c r="G9" s="36"/>
      <c r="H9" s="36"/>
      <c r="I9" s="130"/>
      <c r="J9" s="36"/>
      <c r="K9" s="36"/>
      <c r="L9" s="13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130"/>
      <c r="J10" s="36"/>
      <c r="K10" s="36"/>
      <c r="L10" s="13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28" t="s">
        <v>18</v>
      </c>
      <c r="E11" s="36"/>
      <c r="F11" s="133" t="s">
        <v>19</v>
      </c>
      <c r="G11" s="36"/>
      <c r="H11" s="36"/>
      <c r="I11" s="134" t="s">
        <v>20</v>
      </c>
      <c r="J11" s="133" t="s">
        <v>19</v>
      </c>
      <c r="K11" s="36"/>
      <c r="L11" s="13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28" t="s">
        <v>21</v>
      </c>
      <c r="E12" s="36"/>
      <c r="F12" s="133" t="s">
        <v>22</v>
      </c>
      <c r="G12" s="36"/>
      <c r="H12" s="36"/>
      <c r="I12" s="134" t="s">
        <v>23</v>
      </c>
      <c r="J12" s="135" t="str">
        <f>'Rekapitulace stavby'!AN8</f>
        <v>30. 4. 2020</v>
      </c>
      <c r="K12" s="36"/>
      <c r="L12" s="13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30"/>
      <c r="J13" s="36"/>
      <c r="K13" s="36"/>
      <c r="L13" s="13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28" t="s">
        <v>25</v>
      </c>
      <c r="E14" s="36"/>
      <c r="F14" s="36"/>
      <c r="G14" s="36"/>
      <c r="H14" s="36"/>
      <c r="I14" s="134" t="s">
        <v>26</v>
      </c>
      <c r="J14" s="133" t="s">
        <v>19</v>
      </c>
      <c r="K14" s="36"/>
      <c r="L14" s="13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33" t="s">
        <v>27</v>
      </c>
      <c r="F15" s="36"/>
      <c r="G15" s="36"/>
      <c r="H15" s="36"/>
      <c r="I15" s="134" t="s">
        <v>28</v>
      </c>
      <c r="J15" s="133" t="s">
        <v>19</v>
      </c>
      <c r="K15" s="36"/>
      <c r="L15" s="13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130"/>
      <c r="J16" s="36"/>
      <c r="K16" s="36"/>
      <c r="L16" s="13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28" t="s">
        <v>29</v>
      </c>
      <c r="E17" s="36"/>
      <c r="F17" s="36"/>
      <c r="G17" s="36"/>
      <c r="H17" s="36"/>
      <c r="I17" s="134" t="s">
        <v>26</v>
      </c>
      <c r="J17" s="31" t="str">
        <f>'Rekapitulace stavby'!AN13</f>
        <v>Vyplň údaj</v>
      </c>
      <c r="K17" s="36"/>
      <c r="L17" s="13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33"/>
      <c r="G18" s="133"/>
      <c r="H18" s="133"/>
      <c r="I18" s="134" t="s">
        <v>28</v>
      </c>
      <c r="J18" s="31" t="str">
        <f>'Rekapitulace stavby'!AN14</f>
        <v>Vyplň údaj</v>
      </c>
      <c r="K18" s="36"/>
      <c r="L18" s="13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130"/>
      <c r="J19" s="36"/>
      <c r="K19" s="36"/>
      <c r="L19" s="13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28" t="s">
        <v>31</v>
      </c>
      <c r="E20" s="36"/>
      <c r="F20" s="36"/>
      <c r="G20" s="36"/>
      <c r="H20" s="36"/>
      <c r="I20" s="134" t="s">
        <v>26</v>
      </c>
      <c r="J20" s="133" t="s">
        <v>32</v>
      </c>
      <c r="K20" s="36"/>
      <c r="L20" s="13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33" t="s">
        <v>33</v>
      </c>
      <c r="F21" s="36"/>
      <c r="G21" s="36"/>
      <c r="H21" s="36"/>
      <c r="I21" s="134" t="s">
        <v>28</v>
      </c>
      <c r="J21" s="133" t="s">
        <v>34</v>
      </c>
      <c r="K21" s="36"/>
      <c r="L21" s="13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130"/>
      <c r="J22" s="36"/>
      <c r="K22" s="36"/>
      <c r="L22" s="13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28" t="s">
        <v>36</v>
      </c>
      <c r="E23" s="36"/>
      <c r="F23" s="36"/>
      <c r="G23" s="36"/>
      <c r="H23" s="36"/>
      <c r="I23" s="134" t="s">
        <v>26</v>
      </c>
      <c r="J23" s="133" t="s">
        <v>19</v>
      </c>
      <c r="K23" s="36"/>
      <c r="L23" s="13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33" t="s">
        <v>37</v>
      </c>
      <c r="F24" s="36"/>
      <c r="G24" s="36"/>
      <c r="H24" s="36"/>
      <c r="I24" s="134" t="s">
        <v>28</v>
      </c>
      <c r="J24" s="133" t="s">
        <v>19</v>
      </c>
      <c r="K24" s="36"/>
      <c r="L24" s="13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130"/>
      <c r="J25" s="36"/>
      <c r="K25" s="36"/>
      <c r="L25" s="13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28" t="s">
        <v>38</v>
      </c>
      <c r="E26" s="36"/>
      <c r="F26" s="36"/>
      <c r="G26" s="36"/>
      <c r="H26" s="36"/>
      <c r="I26" s="130"/>
      <c r="J26" s="36"/>
      <c r="K26" s="36"/>
      <c r="L26" s="13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36"/>
      <c r="B27" s="137"/>
      <c r="C27" s="136"/>
      <c r="D27" s="136"/>
      <c r="E27" s="138" t="s">
        <v>19</v>
      </c>
      <c r="F27" s="138"/>
      <c r="G27" s="138"/>
      <c r="H27" s="138"/>
      <c r="I27" s="139"/>
      <c r="J27" s="136"/>
      <c r="K27" s="136"/>
      <c r="L27" s="140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130"/>
      <c r="J28" s="36"/>
      <c r="K28" s="36"/>
      <c r="L28" s="13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1"/>
      <c r="E29" s="141"/>
      <c r="F29" s="141"/>
      <c r="G29" s="141"/>
      <c r="H29" s="141"/>
      <c r="I29" s="142"/>
      <c r="J29" s="141"/>
      <c r="K29" s="141"/>
      <c r="L29" s="13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3" t="s">
        <v>40</v>
      </c>
      <c r="E30" s="36"/>
      <c r="F30" s="36"/>
      <c r="G30" s="36"/>
      <c r="H30" s="36"/>
      <c r="I30" s="130"/>
      <c r="J30" s="144">
        <f>ROUND(J93,2)</f>
        <v>0</v>
      </c>
      <c r="K30" s="36"/>
      <c r="L30" s="13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1"/>
      <c r="E31" s="141"/>
      <c r="F31" s="141"/>
      <c r="G31" s="141"/>
      <c r="H31" s="141"/>
      <c r="I31" s="142"/>
      <c r="J31" s="141"/>
      <c r="K31" s="141"/>
      <c r="L31" s="13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45" t="s">
        <v>42</v>
      </c>
      <c r="G32" s="36"/>
      <c r="H32" s="36"/>
      <c r="I32" s="146" t="s">
        <v>41</v>
      </c>
      <c r="J32" s="145" t="s">
        <v>43</v>
      </c>
      <c r="K32" s="36"/>
      <c r="L32" s="13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47" t="s">
        <v>44</v>
      </c>
      <c r="E33" s="128" t="s">
        <v>45</v>
      </c>
      <c r="F33" s="148">
        <f>ROUND((SUM(BE93:BE206)),2)</f>
        <v>0</v>
      </c>
      <c r="G33" s="36"/>
      <c r="H33" s="36"/>
      <c r="I33" s="149">
        <v>0.21</v>
      </c>
      <c r="J33" s="148">
        <f>ROUND(((SUM(BE93:BE206))*I33),2)</f>
        <v>0</v>
      </c>
      <c r="K33" s="36"/>
      <c r="L33" s="13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28" t="s">
        <v>46</v>
      </c>
      <c r="F34" s="148">
        <f>ROUND((SUM(BF93:BF206)),2)</f>
        <v>0</v>
      </c>
      <c r="G34" s="36"/>
      <c r="H34" s="36"/>
      <c r="I34" s="149">
        <v>0.15</v>
      </c>
      <c r="J34" s="148">
        <f>ROUND(((SUM(BF93:BF206))*I34),2)</f>
        <v>0</v>
      </c>
      <c r="K34" s="36"/>
      <c r="L34" s="13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28" t="s">
        <v>47</v>
      </c>
      <c r="F35" s="148">
        <f>ROUND((SUM(BG93:BG206)),2)</f>
        <v>0</v>
      </c>
      <c r="G35" s="36"/>
      <c r="H35" s="36"/>
      <c r="I35" s="149">
        <v>0.21</v>
      </c>
      <c r="J35" s="148">
        <f>0</f>
        <v>0</v>
      </c>
      <c r="K35" s="36"/>
      <c r="L35" s="13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28" t="s">
        <v>48</v>
      </c>
      <c r="F36" s="148">
        <f>ROUND((SUM(BH93:BH206)),2)</f>
        <v>0</v>
      </c>
      <c r="G36" s="36"/>
      <c r="H36" s="36"/>
      <c r="I36" s="149">
        <v>0.15</v>
      </c>
      <c r="J36" s="148">
        <f>0</f>
        <v>0</v>
      </c>
      <c r="K36" s="36"/>
      <c r="L36" s="13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28" t="s">
        <v>49</v>
      </c>
      <c r="F37" s="148">
        <f>ROUND((SUM(BI93:BI206)),2)</f>
        <v>0</v>
      </c>
      <c r="G37" s="36"/>
      <c r="H37" s="36"/>
      <c r="I37" s="149">
        <v>0</v>
      </c>
      <c r="J37" s="148">
        <f>0</f>
        <v>0</v>
      </c>
      <c r="K37" s="36"/>
      <c r="L37" s="13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130"/>
      <c r="J38" s="36"/>
      <c r="K38" s="36"/>
      <c r="L38" s="13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0"/>
      <c r="D39" s="151" t="s">
        <v>50</v>
      </c>
      <c r="E39" s="152"/>
      <c r="F39" s="152"/>
      <c r="G39" s="153" t="s">
        <v>51</v>
      </c>
      <c r="H39" s="154" t="s">
        <v>52</v>
      </c>
      <c r="I39" s="155"/>
      <c r="J39" s="156">
        <f>SUM(J30:J37)</f>
        <v>0</v>
      </c>
      <c r="K39" s="157"/>
      <c r="L39" s="13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58"/>
      <c r="C40" s="159"/>
      <c r="D40" s="159"/>
      <c r="E40" s="159"/>
      <c r="F40" s="159"/>
      <c r="G40" s="159"/>
      <c r="H40" s="159"/>
      <c r="I40" s="160"/>
      <c r="J40" s="159"/>
      <c r="K40" s="159"/>
      <c r="L40" s="13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61"/>
      <c r="C44" s="162"/>
      <c r="D44" s="162"/>
      <c r="E44" s="162"/>
      <c r="F44" s="162"/>
      <c r="G44" s="162"/>
      <c r="H44" s="162"/>
      <c r="I44" s="163"/>
      <c r="J44" s="162"/>
      <c r="K44" s="162"/>
      <c r="L44" s="131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1" t="s">
        <v>88</v>
      </c>
      <c r="D45" s="38"/>
      <c r="E45" s="38"/>
      <c r="F45" s="38"/>
      <c r="G45" s="38"/>
      <c r="H45" s="38"/>
      <c r="I45" s="130"/>
      <c r="J45" s="38"/>
      <c r="K45" s="38"/>
      <c r="L45" s="131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30"/>
      <c r="J46" s="38"/>
      <c r="K46" s="38"/>
      <c r="L46" s="131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30"/>
      <c r="J47" s="38"/>
      <c r="K47" s="38"/>
      <c r="L47" s="131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164" t="str">
        <f>E7</f>
        <v>REKONSTRUKCE ELEKTROINSTALACE ZŠ Žebrák - Pavilon 1</v>
      </c>
      <c r="F48" s="30"/>
      <c r="G48" s="30"/>
      <c r="H48" s="30"/>
      <c r="I48" s="130"/>
      <c r="J48" s="38"/>
      <c r="K48" s="38"/>
      <c r="L48" s="131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86</v>
      </c>
      <c r="D49" s="38"/>
      <c r="E49" s="38"/>
      <c r="F49" s="38"/>
      <c r="G49" s="38"/>
      <c r="H49" s="38"/>
      <c r="I49" s="130"/>
      <c r="J49" s="38"/>
      <c r="K49" s="38"/>
      <c r="L49" s="131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67" t="str">
        <f>E9</f>
        <v>01 - Pavilon 1</v>
      </c>
      <c r="F50" s="38"/>
      <c r="G50" s="38"/>
      <c r="H50" s="38"/>
      <c r="I50" s="130"/>
      <c r="J50" s="38"/>
      <c r="K50" s="38"/>
      <c r="L50" s="131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30"/>
      <c r="J51" s="38"/>
      <c r="K51" s="38"/>
      <c r="L51" s="131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21</v>
      </c>
      <c r="D52" s="38"/>
      <c r="E52" s="38"/>
      <c r="F52" s="25" t="str">
        <f>F12</f>
        <v>Žebrák</v>
      </c>
      <c r="G52" s="38"/>
      <c r="H52" s="38"/>
      <c r="I52" s="134" t="s">
        <v>23</v>
      </c>
      <c r="J52" s="70" t="str">
        <f>IF(J12="","",J12)</f>
        <v>30. 4. 2020</v>
      </c>
      <c r="K52" s="38"/>
      <c r="L52" s="131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30"/>
      <c r="J53" s="38"/>
      <c r="K53" s="38"/>
      <c r="L53" s="131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05" customHeight="1">
      <c r="A54" s="36"/>
      <c r="B54" s="37"/>
      <c r="C54" s="30" t="s">
        <v>25</v>
      </c>
      <c r="D54" s="38"/>
      <c r="E54" s="38"/>
      <c r="F54" s="25" t="str">
        <f>E15</f>
        <v>Město Žebrák</v>
      </c>
      <c r="G54" s="38"/>
      <c r="H54" s="38"/>
      <c r="I54" s="134" t="s">
        <v>31</v>
      </c>
      <c r="J54" s="34" t="str">
        <f>E21</f>
        <v>Spektra s.r.o.,V Hlinkách 1548,26601 Beroun</v>
      </c>
      <c r="K54" s="38"/>
      <c r="L54" s="131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0" t="s">
        <v>29</v>
      </c>
      <c r="D55" s="38"/>
      <c r="E55" s="38"/>
      <c r="F55" s="25" t="str">
        <f>IF(E18="","",E18)</f>
        <v>Vyplň údaj</v>
      </c>
      <c r="G55" s="38"/>
      <c r="H55" s="38"/>
      <c r="I55" s="134" t="s">
        <v>36</v>
      </c>
      <c r="J55" s="34" t="str">
        <f>E24</f>
        <v>p. Lenka Dejdarová</v>
      </c>
      <c r="K55" s="38"/>
      <c r="L55" s="131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" customHeight="1">
      <c r="A56" s="36"/>
      <c r="B56" s="37"/>
      <c r="C56" s="38"/>
      <c r="D56" s="38"/>
      <c r="E56" s="38"/>
      <c r="F56" s="38"/>
      <c r="G56" s="38"/>
      <c r="H56" s="38"/>
      <c r="I56" s="130"/>
      <c r="J56" s="38"/>
      <c r="K56" s="38"/>
      <c r="L56" s="131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65" t="s">
        <v>89</v>
      </c>
      <c r="D57" s="166"/>
      <c r="E57" s="166"/>
      <c r="F57" s="166"/>
      <c r="G57" s="166"/>
      <c r="H57" s="166"/>
      <c r="I57" s="167"/>
      <c r="J57" s="168" t="s">
        <v>90</v>
      </c>
      <c r="K57" s="166"/>
      <c r="L57" s="131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" customHeight="1">
      <c r="A58" s="36"/>
      <c r="B58" s="37"/>
      <c r="C58" s="38"/>
      <c r="D58" s="38"/>
      <c r="E58" s="38"/>
      <c r="F58" s="38"/>
      <c r="G58" s="38"/>
      <c r="H58" s="38"/>
      <c r="I58" s="130"/>
      <c r="J58" s="38"/>
      <c r="K58" s="38"/>
      <c r="L58" s="131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69" t="s">
        <v>72</v>
      </c>
      <c r="D59" s="38"/>
      <c r="E59" s="38"/>
      <c r="F59" s="38"/>
      <c r="G59" s="38"/>
      <c r="H59" s="38"/>
      <c r="I59" s="130"/>
      <c r="J59" s="100">
        <f>J93</f>
        <v>0</v>
      </c>
      <c r="K59" s="38"/>
      <c r="L59" s="131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5" t="s">
        <v>91</v>
      </c>
    </row>
    <row r="60" spans="1:31" s="9" customFormat="1" ht="24.95" customHeight="1">
      <c r="A60" s="9"/>
      <c r="B60" s="170"/>
      <c r="C60" s="171"/>
      <c r="D60" s="172" t="s">
        <v>92</v>
      </c>
      <c r="E60" s="173"/>
      <c r="F60" s="173"/>
      <c r="G60" s="173"/>
      <c r="H60" s="173"/>
      <c r="I60" s="174"/>
      <c r="J60" s="175">
        <f>J94</f>
        <v>0</v>
      </c>
      <c r="K60" s="171"/>
      <c r="L60" s="17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7"/>
      <c r="C61" s="178"/>
      <c r="D61" s="179" t="s">
        <v>93</v>
      </c>
      <c r="E61" s="180"/>
      <c r="F61" s="180"/>
      <c r="G61" s="180"/>
      <c r="H61" s="180"/>
      <c r="I61" s="181"/>
      <c r="J61" s="182">
        <f>J95</f>
        <v>0</v>
      </c>
      <c r="K61" s="178"/>
      <c r="L61" s="18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7"/>
      <c r="C62" s="178"/>
      <c r="D62" s="179" t="s">
        <v>94</v>
      </c>
      <c r="E62" s="180"/>
      <c r="F62" s="180"/>
      <c r="G62" s="180"/>
      <c r="H62" s="180"/>
      <c r="I62" s="181"/>
      <c r="J62" s="182">
        <f>J97</f>
        <v>0</v>
      </c>
      <c r="K62" s="178"/>
      <c r="L62" s="18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4.85" customHeight="1">
      <c r="A63" s="10"/>
      <c r="B63" s="177"/>
      <c r="C63" s="178"/>
      <c r="D63" s="179" t="s">
        <v>95</v>
      </c>
      <c r="E63" s="180"/>
      <c r="F63" s="180"/>
      <c r="G63" s="180"/>
      <c r="H63" s="180"/>
      <c r="I63" s="181"/>
      <c r="J63" s="182">
        <f>J99</f>
        <v>0</v>
      </c>
      <c r="K63" s="178"/>
      <c r="L63" s="18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7"/>
      <c r="C64" s="178"/>
      <c r="D64" s="179" t="s">
        <v>96</v>
      </c>
      <c r="E64" s="180"/>
      <c r="F64" s="180"/>
      <c r="G64" s="180"/>
      <c r="H64" s="180"/>
      <c r="I64" s="181"/>
      <c r="J64" s="182">
        <f>J102</f>
        <v>0</v>
      </c>
      <c r="K64" s="178"/>
      <c r="L64" s="18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4.85" customHeight="1">
      <c r="A65" s="10"/>
      <c r="B65" s="177"/>
      <c r="C65" s="178"/>
      <c r="D65" s="179" t="s">
        <v>97</v>
      </c>
      <c r="E65" s="180"/>
      <c r="F65" s="180"/>
      <c r="G65" s="180"/>
      <c r="H65" s="180"/>
      <c r="I65" s="181"/>
      <c r="J65" s="182">
        <f>J104</f>
        <v>0</v>
      </c>
      <c r="K65" s="178"/>
      <c r="L65" s="18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0"/>
      <c r="C66" s="171"/>
      <c r="D66" s="172" t="s">
        <v>98</v>
      </c>
      <c r="E66" s="173"/>
      <c r="F66" s="173"/>
      <c r="G66" s="173"/>
      <c r="H66" s="173"/>
      <c r="I66" s="174"/>
      <c r="J66" s="175">
        <f>J106</f>
        <v>0</v>
      </c>
      <c r="K66" s="171"/>
      <c r="L66" s="176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7"/>
      <c r="C67" s="178"/>
      <c r="D67" s="179" t="s">
        <v>99</v>
      </c>
      <c r="E67" s="180"/>
      <c r="F67" s="180"/>
      <c r="G67" s="180"/>
      <c r="H67" s="180"/>
      <c r="I67" s="181"/>
      <c r="J67" s="182">
        <f>J107</f>
        <v>0</v>
      </c>
      <c r="K67" s="178"/>
      <c r="L67" s="18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7"/>
      <c r="C68" s="178"/>
      <c r="D68" s="179" t="s">
        <v>100</v>
      </c>
      <c r="E68" s="180"/>
      <c r="F68" s="180"/>
      <c r="G68" s="180"/>
      <c r="H68" s="180"/>
      <c r="I68" s="181"/>
      <c r="J68" s="182">
        <f>J190</f>
        <v>0</v>
      </c>
      <c r="K68" s="178"/>
      <c r="L68" s="183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7"/>
      <c r="C69" s="178"/>
      <c r="D69" s="179" t="s">
        <v>101</v>
      </c>
      <c r="E69" s="180"/>
      <c r="F69" s="180"/>
      <c r="G69" s="180"/>
      <c r="H69" s="180"/>
      <c r="I69" s="181"/>
      <c r="J69" s="182">
        <f>J196</f>
        <v>0</v>
      </c>
      <c r="K69" s="178"/>
      <c r="L69" s="18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70"/>
      <c r="C70" s="171"/>
      <c r="D70" s="172" t="s">
        <v>102</v>
      </c>
      <c r="E70" s="173"/>
      <c r="F70" s="173"/>
      <c r="G70" s="173"/>
      <c r="H70" s="173"/>
      <c r="I70" s="174"/>
      <c r="J70" s="175">
        <f>J200</f>
        <v>0</v>
      </c>
      <c r="K70" s="171"/>
      <c r="L70" s="176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77"/>
      <c r="C71" s="178"/>
      <c r="D71" s="179" t="s">
        <v>103</v>
      </c>
      <c r="E71" s="180"/>
      <c r="F71" s="180"/>
      <c r="G71" s="180"/>
      <c r="H71" s="180"/>
      <c r="I71" s="181"/>
      <c r="J71" s="182">
        <f>J201</f>
        <v>0</v>
      </c>
      <c r="K71" s="178"/>
      <c r="L71" s="183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7"/>
      <c r="C72" s="178"/>
      <c r="D72" s="179" t="s">
        <v>104</v>
      </c>
      <c r="E72" s="180"/>
      <c r="F72" s="180"/>
      <c r="G72" s="180"/>
      <c r="H72" s="180"/>
      <c r="I72" s="181"/>
      <c r="J72" s="182">
        <f>J203</f>
        <v>0</v>
      </c>
      <c r="K72" s="178"/>
      <c r="L72" s="183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7"/>
      <c r="C73" s="178"/>
      <c r="D73" s="179" t="s">
        <v>105</v>
      </c>
      <c r="E73" s="180"/>
      <c r="F73" s="180"/>
      <c r="G73" s="180"/>
      <c r="H73" s="180"/>
      <c r="I73" s="181"/>
      <c r="J73" s="182">
        <f>J205</f>
        <v>0</v>
      </c>
      <c r="K73" s="178"/>
      <c r="L73" s="183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36"/>
      <c r="B74" s="37"/>
      <c r="C74" s="38"/>
      <c r="D74" s="38"/>
      <c r="E74" s="38"/>
      <c r="F74" s="38"/>
      <c r="G74" s="38"/>
      <c r="H74" s="38"/>
      <c r="I74" s="130"/>
      <c r="J74" s="38"/>
      <c r="K74" s="38"/>
      <c r="L74" s="131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57"/>
      <c r="C75" s="58"/>
      <c r="D75" s="58"/>
      <c r="E75" s="58"/>
      <c r="F75" s="58"/>
      <c r="G75" s="58"/>
      <c r="H75" s="58"/>
      <c r="I75" s="160"/>
      <c r="J75" s="58"/>
      <c r="K75" s="58"/>
      <c r="L75" s="131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9" spans="1:31" s="2" customFormat="1" ht="6.95" customHeight="1">
      <c r="A79" s="36"/>
      <c r="B79" s="59"/>
      <c r="C79" s="60"/>
      <c r="D79" s="60"/>
      <c r="E79" s="60"/>
      <c r="F79" s="60"/>
      <c r="G79" s="60"/>
      <c r="H79" s="60"/>
      <c r="I79" s="163"/>
      <c r="J79" s="60"/>
      <c r="K79" s="60"/>
      <c r="L79" s="131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4.95" customHeight="1">
      <c r="A80" s="36"/>
      <c r="B80" s="37"/>
      <c r="C80" s="21" t="s">
        <v>106</v>
      </c>
      <c r="D80" s="38"/>
      <c r="E80" s="38"/>
      <c r="F80" s="38"/>
      <c r="G80" s="38"/>
      <c r="H80" s="38"/>
      <c r="I80" s="130"/>
      <c r="J80" s="38"/>
      <c r="K80" s="38"/>
      <c r="L80" s="131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130"/>
      <c r="J81" s="38"/>
      <c r="K81" s="38"/>
      <c r="L81" s="13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0" t="s">
        <v>16</v>
      </c>
      <c r="D82" s="38"/>
      <c r="E82" s="38"/>
      <c r="F82" s="38"/>
      <c r="G82" s="38"/>
      <c r="H82" s="38"/>
      <c r="I82" s="130"/>
      <c r="J82" s="38"/>
      <c r="K82" s="38"/>
      <c r="L82" s="13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164" t="str">
        <f>E7</f>
        <v>REKONSTRUKCE ELEKTROINSTALACE ZŠ Žebrák - Pavilon 1</v>
      </c>
      <c r="F83" s="30"/>
      <c r="G83" s="30"/>
      <c r="H83" s="30"/>
      <c r="I83" s="130"/>
      <c r="J83" s="38"/>
      <c r="K83" s="38"/>
      <c r="L83" s="13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86</v>
      </c>
      <c r="D84" s="38"/>
      <c r="E84" s="38"/>
      <c r="F84" s="38"/>
      <c r="G84" s="38"/>
      <c r="H84" s="38"/>
      <c r="I84" s="130"/>
      <c r="J84" s="38"/>
      <c r="K84" s="38"/>
      <c r="L84" s="13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67" t="str">
        <f>E9</f>
        <v>01 - Pavilon 1</v>
      </c>
      <c r="F85" s="38"/>
      <c r="G85" s="38"/>
      <c r="H85" s="38"/>
      <c r="I85" s="130"/>
      <c r="J85" s="38"/>
      <c r="K85" s="38"/>
      <c r="L85" s="13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130"/>
      <c r="J86" s="38"/>
      <c r="K86" s="38"/>
      <c r="L86" s="13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0" t="s">
        <v>21</v>
      </c>
      <c r="D87" s="38"/>
      <c r="E87" s="38"/>
      <c r="F87" s="25" t="str">
        <f>F12</f>
        <v>Žebrák</v>
      </c>
      <c r="G87" s="38"/>
      <c r="H87" s="38"/>
      <c r="I87" s="134" t="s">
        <v>23</v>
      </c>
      <c r="J87" s="70" t="str">
        <f>IF(J12="","",J12)</f>
        <v>30. 4. 2020</v>
      </c>
      <c r="K87" s="38"/>
      <c r="L87" s="13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30"/>
      <c r="J88" s="38"/>
      <c r="K88" s="38"/>
      <c r="L88" s="13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40.05" customHeight="1">
      <c r="A89" s="36"/>
      <c r="B89" s="37"/>
      <c r="C89" s="30" t="s">
        <v>25</v>
      </c>
      <c r="D89" s="38"/>
      <c r="E89" s="38"/>
      <c r="F89" s="25" t="str">
        <f>E15</f>
        <v>Město Žebrák</v>
      </c>
      <c r="G89" s="38"/>
      <c r="H89" s="38"/>
      <c r="I89" s="134" t="s">
        <v>31</v>
      </c>
      <c r="J89" s="34" t="str">
        <f>E21</f>
        <v>Spektra s.r.o.,V Hlinkách 1548,26601 Beroun</v>
      </c>
      <c r="K89" s="38"/>
      <c r="L89" s="13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15" customHeight="1">
      <c r="A90" s="36"/>
      <c r="B90" s="37"/>
      <c r="C90" s="30" t="s">
        <v>29</v>
      </c>
      <c r="D90" s="38"/>
      <c r="E90" s="38"/>
      <c r="F90" s="25" t="str">
        <f>IF(E18="","",E18)</f>
        <v>Vyplň údaj</v>
      </c>
      <c r="G90" s="38"/>
      <c r="H90" s="38"/>
      <c r="I90" s="134" t="s">
        <v>36</v>
      </c>
      <c r="J90" s="34" t="str">
        <f>E24</f>
        <v>p. Lenka Dejdarová</v>
      </c>
      <c r="K90" s="38"/>
      <c r="L90" s="13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0.3" customHeight="1">
      <c r="A91" s="36"/>
      <c r="B91" s="37"/>
      <c r="C91" s="38"/>
      <c r="D91" s="38"/>
      <c r="E91" s="38"/>
      <c r="F91" s="38"/>
      <c r="G91" s="38"/>
      <c r="H91" s="38"/>
      <c r="I91" s="130"/>
      <c r="J91" s="38"/>
      <c r="K91" s="38"/>
      <c r="L91" s="13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11" customFormat="1" ht="29.25" customHeight="1">
      <c r="A92" s="184"/>
      <c r="B92" s="185"/>
      <c r="C92" s="186" t="s">
        <v>107</v>
      </c>
      <c r="D92" s="187" t="s">
        <v>59</v>
      </c>
      <c r="E92" s="187" t="s">
        <v>55</v>
      </c>
      <c r="F92" s="187" t="s">
        <v>56</v>
      </c>
      <c r="G92" s="187" t="s">
        <v>108</v>
      </c>
      <c r="H92" s="187" t="s">
        <v>109</v>
      </c>
      <c r="I92" s="188" t="s">
        <v>110</v>
      </c>
      <c r="J92" s="187" t="s">
        <v>90</v>
      </c>
      <c r="K92" s="189" t="s">
        <v>111</v>
      </c>
      <c r="L92" s="190"/>
      <c r="M92" s="90" t="s">
        <v>19</v>
      </c>
      <c r="N92" s="91" t="s">
        <v>44</v>
      </c>
      <c r="O92" s="91" t="s">
        <v>112</v>
      </c>
      <c r="P92" s="91" t="s">
        <v>113</v>
      </c>
      <c r="Q92" s="91" t="s">
        <v>114</v>
      </c>
      <c r="R92" s="91" t="s">
        <v>115</v>
      </c>
      <c r="S92" s="91" t="s">
        <v>116</v>
      </c>
      <c r="T92" s="92" t="s">
        <v>117</v>
      </c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</row>
    <row r="93" spans="1:63" s="2" customFormat="1" ht="22.8" customHeight="1">
      <c r="A93" s="36"/>
      <c r="B93" s="37"/>
      <c r="C93" s="97" t="s">
        <v>118</v>
      </c>
      <c r="D93" s="38"/>
      <c r="E93" s="38"/>
      <c r="F93" s="38"/>
      <c r="G93" s="38"/>
      <c r="H93" s="38"/>
      <c r="I93" s="130"/>
      <c r="J93" s="191">
        <f>BK93</f>
        <v>0</v>
      </c>
      <c r="K93" s="38"/>
      <c r="L93" s="42"/>
      <c r="M93" s="93"/>
      <c r="N93" s="192"/>
      <c r="O93" s="94"/>
      <c r="P93" s="193">
        <f>P94+P106+P200</f>
        <v>0</v>
      </c>
      <c r="Q93" s="94"/>
      <c r="R93" s="193">
        <f>R94+R106+R200</f>
        <v>2.9305631099999996</v>
      </c>
      <c r="S93" s="94"/>
      <c r="T93" s="194">
        <f>T94+T106+T200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5" t="s">
        <v>73</v>
      </c>
      <c r="AU93" s="15" t="s">
        <v>91</v>
      </c>
      <c r="BK93" s="195">
        <f>BK94+BK106+BK200</f>
        <v>0</v>
      </c>
    </row>
    <row r="94" spans="1:63" s="12" customFormat="1" ht="25.9" customHeight="1">
      <c r="A94" s="12"/>
      <c r="B94" s="196"/>
      <c r="C94" s="197"/>
      <c r="D94" s="198" t="s">
        <v>73</v>
      </c>
      <c r="E94" s="199" t="s">
        <v>119</v>
      </c>
      <c r="F94" s="199" t="s">
        <v>120</v>
      </c>
      <c r="G94" s="197"/>
      <c r="H94" s="197"/>
      <c r="I94" s="200"/>
      <c r="J94" s="201">
        <f>BK94</f>
        <v>0</v>
      </c>
      <c r="K94" s="197"/>
      <c r="L94" s="202"/>
      <c r="M94" s="203"/>
      <c r="N94" s="204"/>
      <c r="O94" s="204"/>
      <c r="P94" s="205">
        <f>P95+P97+P102</f>
        <v>0</v>
      </c>
      <c r="Q94" s="204"/>
      <c r="R94" s="205">
        <f>R95+R97+R102</f>
        <v>0.12989325000000002</v>
      </c>
      <c r="S94" s="204"/>
      <c r="T94" s="206">
        <f>T95+T97+T102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7" t="s">
        <v>82</v>
      </c>
      <c r="AT94" s="208" t="s">
        <v>73</v>
      </c>
      <c r="AU94" s="208" t="s">
        <v>74</v>
      </c>
      <c r="AY94" s="207" t="s">
        <v>121</v>
      </c>
      <c r="BK94" s="209">
        <f>BK95+BK97+BK102</f>
        <v>0</v>
      </c>
    </row>
    <row r="95" spans="1:63" s="12" customFormat="1" ht="22.8" customHeight="1">
      <c r="A95" s="12"/>
      <c r="B95" s="196"/>
      <c r="C95" s="197"/>
      <c r="D95" s="198" t="s">
        <v>73</v>
      </c>
      <c r="E95" s="210" t="s">
        <v>122</v>
      </c>
      <c r="F95" s="210" t="s">
        <v>123</v>
      </c>
      <c r="G95" s="197"/>
      <c r="H95" s="197"/>
      <c r="I95" s="200"/>
      <c r="J95" s="211">
        <f>BK95</f>
        <v>0</v>
      </c>
      <c r="K95" s="197"/>
      <c r="L95" s="202"/>
      <c r="M95" s="203"/>
      <c r="N95" s="204"/>
      <c r="O95" s="204"/>
      <c r="P95" s="205">
        <f>P96</f>
        <v>0</v>
      </c>
      <c r="Q95" s="204"/>
      <c r="R95" s="205">
        <f>R96</f>
        <v>0</v>
      </c>
      <c r="S95" s="204"/>
      <c r="T95" s="206">
        <f>T96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7" t="s">
        <v>82</v>
      </c>
      <c r="AT95" s="208" t="s">
        <v>73</v>
      </c>
      <c r="AU95" s="208" t="s">
        <v>82</v>
      </c>
      <c r="AY95" s="207" t="s">
        <v>121</v>
      </c>
      <c r="BK95" s="209">
        <f>BK96</f>
        <v>0</v>
      </c>
    </row>
    <row r="96" spans="1:65" s="2" customFormat="1" ht="33" customHeight="1">
      <c r="A96" s="36"/>
      <c r="B96" s="37"/>
      <c r="C96" s="212" t="s">
        <v>82</v>
      </c>
      <c r="D96" s="212" t="s">
        <v>124</v>
      </c>
      <c r="E96" s="213" t="s">
        <v>125</v>
      </c>
      <c r="F96" s="214" t="s">
        <v>126</v>
      </c>
      <c r="G96" s="215" t="s">
        <v>127</v>
      </c>
      <c r="H96" s="216">
        <v>203.92</v>
      </c>
      <c r="I96" s="217"/>
      <c r="J96" s="218">
        <f>ROUND(I96*H96,2)</f>
        <v>0</v>
      </c>
      <c r="K96" s="214" t="s">
        <v>128</v>
      </c>
      <c r="L96" s="42"/>
      <c r="M96" s="219" t="s">
        <v>19</v>
      </c>
      <c r="N96" s="220" t="s">
        <v>45</v>
      </c>
      <c r="O96" s="82"/>
      <c r="P96" s="221">
        <f>O96*H96</f>
        <v>0</v>
      </c>
      <c r="Q96" s="221">
        <v>0</v>
      </c>
      <c r="R96" s="221">
        <f>Q96*H96</f>
        <v>0</v>
      </c>
      <c r="S96" s="221">
        <v>0</v>
      </c>
      <c r="T96" s="222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23" t="s">
        <v>129</v>
      </c>
      <c r="AT96" s="223" t="s">
        <v>124</v>
      </c>
      <c r="AU96" s="223" t="s">
        <v>84</v>
      </c>
      <c r="AY96" s="15" t="s">
        <v>121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5" t="s">
        <v>82</v>
      </c>
      <c r="BK96" s="224">
        <f>ROUND(I96*H96,2)</f>
        <v>0</v>
      </c>
      <c r="BL96" s="15" t="s">
        <v>129</v>
      </c>
      <c r="BM96" s="223" t="s">
        <v>130</v>
      </c>
    </row>
    <row r="97" spans="1:63" s="12" customFormat="1" ht="22.8" customHeight="1">
      <c r="A97" s="12"/>
      <c r="B97" s="196"/>
      <c r="C97" s="197"/>
      <c r="D97" s="198" t="s">
        <v>73</v>
      </c>
      <c r="E97" s="210" t="s">
        <v>131</v>
      </c>
      <c r="F97" s="210" t="s">
        <v>132</v>
      </c>
      <c r="G97" s="197"/>
      <c r="H97" s="197"/>
      <c r="I97" s="200"/>
      <c r="J97" s="211">
        <f>BK97</f>
        <v>0</v>
      </c>
      <c r="K97" s="197"/>
      <c r="L97" s="202"/>
      <c r="M97" s="203"/>
      <c r="N97" s="204"/>
      <c r="O97" s="204"/>
      <c r="P97" s="205">
        <f>P98+P99</f>
        <v>0</v>
      </c>
      <c r="Q97" s="204"/>
      <c r="R97" s="205">
        <f>R98+R99</f>
        <v>0.12989325000000002</v>
      </c>
      <c r="S97" s="204"/>
      <c r="T97" s="206">
        <f>T98+T99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7" t="s">
        <v>82</v>
      </c>
      <c r="AT97" s="208" t="s">
        <v>73</v>
      </c>
      <c r="AU97" s="208" t="s">
        <v>82</v>
      </c>
      <c r="AY97" s="207" t="s">
        <v>121</v>
      </c>
      <c r="BK97" s="209">
        <f>BK98+BK99</f>
        <v>0</v>
      </c>
    </row>
    <row r="98" spans="1:65" s="2" customFormat="1" ht="33" customHeight="1">
      <c r="A98" s="36"/>
      <c r="B98" s="37"/>
      <c r="C98" s="212" t="s">
        <v>84</v>
      </c>
      <c r="D98" s="212" t="s">
        <v>124</v>
      </c>
      <c r="E98" s="213" t="s">
        <v>133</v>
      </c>
      <c r="F98" s="214" t="s">
        <v>134</v>
      </c>
      <c r="G98" s="215" t="s">
        <v>127</v>
      </c>
      <c r="H98" s="216">
        <v>519.573</v>
      </c>
      <c r="I98" s="217"/>
      <c r="J98" s="218">
        <f>ROUND(I98*H98,2)</f>
        <v>0</v>
      </c>
      <c r="K98" s="214" t="s">
        <v>128</v>
      </c>
      <c r="L98" s="42"/>
      <c r="M98" s="219" t="s">
        <v>19</v>
      </c>
      <c r="N98" s="220" t="s">
        <v>45</v>
      </c>
      <c r="O98" s="82"/>
      <c r="P98" s="221">
        <f>O98*H98</f>
        <v>0</v>
      </c>
      <c r="Q98" s="221">
        <v>0.00021</v>
      </c>
      <c r="R98" s="221">
        <f>Q98*H98</f>
        <v>0.10911033</v>
      </c>
      <c r="S98" s="221">
        <v>0</v>
      </c>
      <c r="T98" s="222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23" t="s">
        <v>129</v>
      </c>
      <c r="AT98" s="223" t="s">
        <v>124</v>
      </c>
      <c r="AU98" s="223" t="s">
        <v>84</v>
      </c>
      <c r="AY98" s="15" t="s">
        <v>121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5" t="s">
        <v>82</v>
      </c>
      <c r="BK98" s="224">
        <f>ROUND(I98*H98,2)</f>
        <v>0</v>
      </c>
      <c r="BL98" s="15" t="s">
        <v>129</v>
      </c>
      <c r="BM98" s="223" t="s">
        <v>135</v>
      </c>
    </row>
    <row r="99" spans="1:63" s="12" customFormat="1" ht="20.85" customHeight="1">
      <c r="A99" s="12"/>
      <c r="B99" s="196"/>
      <c r="C99" s="197"/>
      <c r="D99" s="198" t="s">
        <v>73</v>
      </c>
      <c r="E99" s="210" t="s">
        <v>136</v>
      </c>
      <c r="F99" s="210" t="s">
        <v>137</v>
      </c>
      <c r="G99" s="197"/>
      <c r="H99" s="197"/>
      <c r="I99" s="200"/>
      <c r="J99" s="211">
        <f>BK99</f>
        <v>0</v>
      </c>
      <c r="K99" s="197"/>
      <c r="L99" s="202"/>
      <c r="M99" s="203"/>
      <c r="N99" s="204"/>
      <c r="O99" s="204"/>
      <c r="P99" s="205">
        <f>SUM(P100:P101)</f>
        <v>0</v>
      </c>
      <c r="Q99" s="204"/>
      <c r="R99" s="205">
        <f>SUM(R100:R101)</f>
        <v>0.02078292</v>
      </c>
      <c r="S99" s="204"/>
      <c r="T99" s="206">
        <f>SUM(T100:T101)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7" t="s">
        <v>82</v>
      </c>
      <c r="AT99" s="208" t="s">
        <v>73</v>
      </c>
      <c r="AU99" s="208" t="s">
        <v>84</v>
      </c>
      <c r="AY99" s="207" t="s">
        <v>121</v>
      </c>
      <c r="BK99" s="209">
        <f>SUM(BK100:BK101)</f>
        <v>0</v>
      </c>
    </row>
    <row r="100" spans="1:65" s="2" customFormat="1" ht="33" customHeight="1">
      <c r="A100" s="36"/>
      <c r="B100" s="37"/>
      <c r="C100" s="212" t="s">
        <v>138</v>
      </c>
      <c r="D100" s="212" t="s">
        <v>124</v>
      </c>
      <c r="E100" s="213" t="s">
        <v>139</v>
      </c>
      <c r="F100" s="214" t="s">
        <v>140</v>
      </c>
      <c r="G100" s="215" t="s">
        <v>127</v>
      </c>
      <c r="H100" s="216">
        <v>519.573</v>
      </c>
      <c r="I100" s="217"/>
      <c r="J100" s="218">
        <f>ROUND(I100*H100,2)</f>
        <v>0</v>
      </c>
      <c r="K100" s="214" t="s">
        <v>128</v>
      </c>
      <c r="L100" s="42"/>
      <c r="M100" s="219" t="s">
        <v>19</v>
      </c>
      <c r="N100" s="220" t="s">
        <v>45</v>
      </c>
      <c r="O100" s="82"/>
      <c r="P100" s="221">
        <f>O100*H100</f>
        <v>0</v>
      </c>
      <c r="Q100" s="221">
        <v>4E-05</v>
      </c>
      <c r="R100" s="221">
        <f>Q100*H100</f>
        <v>0.02078292</v>
      </c>
      <c r="S100" s="221">
        <v>0</v>
      </c>
      <c r="T100" s="222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23" t="s">
        <v>129</v>
      </c>
      <c r="AT100" s="223" t="s">
        <v>124</v>
      </c>
      <c r="AU100" s="223" t="s">
        <v>138</v>
      </c>
      <c r="AY100" s="15" t="s">
        <v>121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5" t="s">
        <v>82</v>
      </c>
      <c r="BK100" s="224">
        <f>ROUND(I100*H100,2)</f>
        <v>0</v>
      </c>
      <c r="BL100" s="15" t="s">
        <v>129</v>
      </c>
      <c r="BM100" s="223" t="s">
        <v>141</v>
      </c>
    </row>
    <row r="101" spans="1:65" s="2" customFormat="1" ht="21.75" customHeight="1">
      <c r="A101" s="36"/>
      <c r="B101" s="37"/>
      <c r="C101" s="212" t="s">
        <v>129</v>
      </c>
      <c r="D101" s="212" t="s">
        <v>124</v>
      </c>
      <c r="E101" s="213" t="s">
        <v>142</v>
      </c>
      <c r="F101" s="214" t="s">
        <v>143</v>
      </c>
      <c r="G101" s="215" t="s">
        <v>127</v>
      </c>
      <c r="H101" s="216">
        <v>519.573</v>
      </c>
      <c r="I101" s="217"/>
      <c r="J101" s="218">
        <f>ROUND(I101*H101,2)</f>
        <v>0</v>
      </c>
      <c r="K101" s="214" t="s">
        <v>19</v>
      </c>
      <c r="L101" s="42"/>
      <c r="M101" s="219" t="s">
        <v>19</v>
      </c>
      <c r="N101" s="220" t="s">
        <v>45</v>
      </c>
      <c r="O101" s="82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23" t="s">
        <v>129</v>
      </c>
      <c r="AT101" s="223" t="s">
        <v>124</v>
      </c>
      <c r="AU101" s="223" t="s">
        <v>138</v>
      </c>
      <c r="AY101" s="15" t="s">
        <v>121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5" t="s">
        <v>82</v>
      </c>
      <c r="BK101" s="224">
        <f>ROUND(I101*H101,2)</f>
        <v>0</v>
      </c>
      <c r="BL101" s="15" t="s">
        <v>129</v>
      </c>
      <c r="BM101" s="223" t="s">
        <v>144</v>
      </c>
    </row>
    <row r="102" spans="1:63" s="12" customFormat="1" ht="22.8" customHeight="1">
      <c r="A102" s="12"/>
      <c r="B102" s="196"/>
      <c r="C102" s="197"/>
      <c r="D102" s="198" t="s">
        <v>73</v>
      </c>
      <c r="E102" s="210" t="s">
        <v>145</v>
      </c>
      <c r="F102" s="210" t="s">
        <v>146</v>
      </c>
      <c r="G102" s="197"/>
      <c r="H102" s="197"/>
      <c r="I102" s="200"/>
      <c r="J102" s="211">
        <f>BK102</f>
        <v>0</v>
      </c>
      <c r="K102" s="197"/>
      <c r="L102" s="202"/>
      <c r="M102" s="203"/>
      <c r="N102" s="204"/>
      <c r="O102" s="204"/>
      <c r="P102" s="205">
        <f>P103+P104</f>
        <v>0</v>
      </c>
      <c r="Q102" s="204"/>
      <c r="R102" s="205">
        <f>R103+R104</f>
        <v>0</v>
      </c>
      <c r="S102" s="204"/>
      <c r="T102" s="206">
        <f>T103+T104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7" t="s">
        <v>82</v>
      </c>
      <c r="AT102" s="208" t="s">
        <v>73</v>
      </c>
      <c r="AU102" s="208" t="s">
        <v>82</v>
      </c>
      <c r="AY102" s="207" t="s">
        <v>121</v>
      </c>
      <c r="BK102" s="209">
        <f>BK103+BK104</f>
        <v>0</v>
      </c>
    </row>
    <row r="103" spans="1:65" s="2" customFormat="1" ht="44.25" customHeight="1">
      <c r="A103" s="36"/>
      <c r="B103" s="37"/>
      <c r="C103" s="212" t="s">
        <v>147</v>
      </c>
      <c r="D103" s="212" t="s">
        <v>124</v>
      </c>
      <c r="E103" s="213" t="s">
        <v>148</v>
      </c>
      <c r="F103" s="214" t="s">
        <v>149</v>
      </c>
      <c r="G103" s="215" t="s">
        <v>150</v>
      </c>
      <c r="H103" s="216">
        <v>0.13</v>
      </c>
      <c r="I103" s="217"/>
      <c r="J103" s="218">
        <f>ROUND(I103*H103,2)</f>
        <v>0</v>
      </c>
      <c r="K103" s="214" t="s">
        <v>128</v>
      </c>
      <c r="L103" s="42"/>
      <c r="M103" s="219" t="s">
        <v>19</v>
      </c>
      <c r="N103" s="220" t="s">
        <v>45</v>
      </c>
      <c r="O103" s="82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23" t="s">
        <v>129</v>
      </c>
      <c r="AT103" s="223" t="s">
        <v>124</v>
      </c>
      <c r="AU103" s="223" t="s">
        <v>84</v>
      </c>
      <c r="AY103" s="15" t="s">
        <v>121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5" t="s">
        <v>82</v>
      </c>
      <c r="BK103" s="224">
        <f>ROUND(I103*H103,2)</f>
        <v>0</v>
      </c>
      <c r="BL103" s="15" t="s">
        <v>129</v>
      </c>
      <c r="BM103" s="223" t="s">
        <v>151</v>
      </c>
    </row>
    <row r="104" spans="1:63" s="12" customFormat="1" ht="20.85" customHeight="1">
      <c r="A104" s="12"/>
      <c r="B104" s="196"/>
      <c r="C104" s="197"/>
      <c r="D104" s="198" t="s">
        <v>73</v>
      </c>
      <c r="E104" s="210" t="s">
        <v>152</v>
      </c>
      <c r="F104" s="210" t="s">
        <v>146</v>
      </c>
      <c r="G104" s="197"/>
      <c r="H104" s="197"/>
      <c r="I104" s="200"/>
      <c r="J104" s="211">
        <f>BK104</f>
        <v>0</v>
      </c>
      <c r="K104" s="197"/>
      <c r="L104" s="202"/>
      <c r="M104" s="203"/>
      <c r="N104" s="204"/>
      <c r="O104" s="204"/>
      <c r="P104" s="205">
        <f>P105</f>
        <v>0</v>
      </c>
      <c r="Q104" s="204"/>
      <c r="R104" s="205">
        <f>R105</f>
        <v>0</v>
      </c>
      <c r="S104" s="204"/>
      <c r="T104" s="206">
        <f>T105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7" t="s">
        <v>82</v>
      </c>
      <c r="AT104" s="208" t="s">
        <v>73</v>
      </c>
      <c r="AU104" s="208" t="s">
        <v>84</v>
      </c>
      <c r="AY104" s="207" t="s">
        <v>121</v>
      </c>
      <c r="BK104" s="209">
        <f>BK105</f>
        <v>0</v>
      </c>
    </row>
    <row r="105" spans="1:65" s="2" customFormat="1" ht="21.75" customHeight="1">
      <c r="A105" s="36"/>
      <c r="B105" s="37"/>
      <c r="C105" s="212" t="s">
        <v>122</v>
      </c>
      <c r="D105" s="212" t="s">
        <v>124</v>
      </c>
      <c r="E105" s="213" t="s">
        <v>153</v>
      </c>
      <c r="F105" s="214" t="s">
        <v>154</v>
      </c>
      <c r="G105" s="215" t="s">
        <v>155</v>
      </c>
      <c r="H105" s="216">
        <v>1</v>
      </c>
      <c r="I105" s="217"/>
      <c r="J105" s="218">
        <f>ROUND(I105*H105,2)</f>
        <v>0</v>
      </c>
      <c r="K105" s="214" t="s">
        <v>19</v>
      </c>
      <c r="L105" s="42"/>
      <c r="M105" s="219" t="s">
        <v>19</v>
      </c>
      <c r="N105" s="220" t="s">
        <v>45</v>
      </c>
      <c r="O105" s="82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23" t="s">
        <v>129</v>
      </c>
      <c r="AT105" s="223" t="s">
        <v>124</v>
      </c>
      <c r="AU105" s="223" t="s">
        <v>138</v>
      </c>
      <c r="AY105" s="15" t="s">
        <v>121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5" t="s">
        <v>82</v>
      </c>
      <c r="BK105" s="224">
        <f>ROUND(I105*H105,2)</f>
        <v>0</v>
      </c>
      <c r="BL105" s="15" t="s">
        <v>129</v>
      </c>
      <c r="BM105" s="223" t="s">
        <v>156</v>
      </c>
    </row>
    <row r="106" spans="1:63" s="12" customFormat="1" ht="25.9" customHeight="1">
      <c r="A106" s="12"/>
      <c r="B106" s="196"/>
      <c r="C106" s="197"/>
      <c r="D106" s="198" t="s">
        <v>73</v>
      </c>
      <c r="E106" s="199" t="s">
        <v>157</v>
      </c>
      <c r="F106" s="199" t="s">
        <v>158</v>
      </c>
      <c r="G106" s="197"/>
      <c r="H106" s="197"/>
      <c r="I106" s="200"/>
      <c r="J106" s="201">
        <f>BK106</f>
        <v>0</v>
      </c>
      <c r="K106" s="197"/>
      <c r="L106" s="202"/>
      <c r="M106" s="203"/>
      <c r="N106" s="204"/>
      <c r="O106" s="204"/>
      <c r="P106" s="205">
        <f>P107+P190+P196</f>
        <v>0</v>
      </c>
      <c r="Q106" s="204"/>
      <c r="R106" s="205">
        <f>R107+R190+R196</f>
        <v>2.8006698599999997</v>
      </c>
      <c r="S106" s="204"/>
      <c r="T106" s="206">
        <f>T107+T190+T196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7" t="s">
        <v>84</v>
      </c>
      <c r="AT106" s="208" t="s">
        <v>73</v>
      </c>
      <c r="AU106" s="208" t="s">
        <v>74</v>
      </c>
      <c r="AY106" s="207" t="s">
        <v>121</v>
      </c>
      <c r="BK106" s="209">
        <f>BK107+BK190+BK196</f>
        <v>0</v>
      </c>
    </row>
    <row r="107" spans="1:63" s="12" customFormat="1" ht="22.8" customHeight="1">
      <c r="A107" s="12"/>
      <c r="B107" s="196"/>
      <c r="C107" s="197"/>
      <c r="D107" s="198" t="s">
        <v>73</v>
      </c>
      <c r="E107" s="210" t="s">
        <v>159</v>
      </c>
      <c r="F107" s="210" t="s">
        <v>160</v>
      </c>
      <c r="G107" s="197"/>
      <c r="H107" s="197"/>
      <c r="I107" s="200"/>
      <c r="J107" s="211">
        <f>BK107</f>
        <v>0</v>
      </c>
      <c r="K107" s="197"/>
      <c r="L107" s="202"/>
      <c r="M107" s="203"/>
      <c r="N107" s="204"/>
      <c r="O107" s="204"/>
      <c r="P107" s="205">
        <f>SUM(P108:P189)</f>
        <v>0</v>
      </c>
      <c r="Q107" s="204"/>
      <c r="R107" s="205">
        <f>SUM(R108:R189)</f>
        <v>0.4631275000000001</v>
      </c>
      <c r="S107" s="204"/>
      <c r="T107" s="206">
        <f>SUM(T108:T189)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7" t="s">
        <v>84</v>
      </c>
      <c r="AT107" s="208" t="s">
        <v>73</v>
      </c>
      <c r="AU107" s="208" t="s">
        <v>82</v>
      </c>
      <c r="AY107" s="207" t="s">
        <v>121</v>
      </c>
      <c r="BK107" s="209">
        <f>SUM(BK108:BK189)</f>
        <v>0</v>
      </c>
    </row>
    <row r="108" spans="1:65" s="2" customFormat="1" ht="16.5" customHeight="1">
      <c r="A108" s="36"/>
      <c r="B108" s="37"/>
      <c r="C108" s="212" t="s">
        <v>161</v>
      </c>
      <c r="D108" s="212" t="s">
        <v>124</v>
      </c>
      <c r="E108" s="213" t="s">
        <v>162</v>
      </c>
      <c r="F108" s="214" t="s">
        <v>163</v>
      </c>
      <c r="G108" s="215" t="s">
        <v>155</v>
      </c>
      <c r="H108" s="216">
        <v>1</v>
      </c>
      <c r="I108" s="217"/>
      <c r="J108" s="218">
        <f>ROUND(I108*H108,2)</f>
        <v>0</v>
      </c>
      <c r="K108" s="214" t="s">
        <v>19</v>
      </c>
      <c r="L108" s="42"/>
      <c r="M108" s="219" t="s">
        <v>19</v>
      </c>
      <c r="N108" s="220" t="s">
        <v>45</v>
      </c>
      <c r="O108" s="82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23" t="s">
        <v>164</v>
      </c>
      <c r="AT108" s="223" t="s">
        <v>124</v>
      </c>
      <c r="AU108" s="223" t="s">
        <v>84</v>
      </c>
      <c r="AY108" s="15" t="s">
        <v>121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5" t="s">
        <v>82</v>
      </c>
      <c r="BK108" s="224">
        <f>ROUND(I108*H108,2)</f>
        <v>0</v>
      </c>
      <c r="BL108" s="15" t="s">
        <v>164</v>
      </c>
      <c r="BM108" s="223" t="s">
        <v>165</v>
      </c>
    </row>
    <row r="109" spans="1:65" s="2" customFormat="1" ht="21.75" customHeight="1">
      <c r="A109" s="36"/>
      <c r="B109" s="37"/>
      <c r="C109" s="212" t="s">
        <v>166</v>
      </c>
      <c r="D109" s="212" t="s">
        <v>124</v>
      </c>
      <c r="E109" s="213" t="s">
        <v>167</v>
      </c>
      <c r="F109" s="214" t="s">
        <v>168</v>
      </c>
      <c r="G109" s="215" t="s">
        <v>169</v>
      </c>
      <c r="H109" s="216">
        <v>80</v>
      </c>
      <c r="I109" s="217"/>
      <c r="J109" s="218">
        <f>ROUND(I109*H109,2)</f>
        <v>0</v>
      </c>
      <c r="K109" s="214" t="s">
        <v>19</v>
      </c>
      <c r="L109" s="42"/>
      <c r="M109" s="219" t="s">
        <v>19</v>
      </c>
      <c r="N109" s="220" t="s">
        <v>45</v>
      </c>
      <c r="O109" s="82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23" t="s">
        <v>164</v>
      </c>
      <c r="AT109" s="223" t="s">
        <v>124</v>
      </c>
      <c r="AU109" s="223" t="s">
        <v>84</v>
      </c>
      <c r="AY109" s="15" t="s">
        <v>121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5" t="s">
        <v>82</v>
      </c>
      <c r="BK109" s="224">
        <f>ROUND(I109*H109,2)</f>
        <v>0</v>
      </c>
      <c r="BL109" s="15" t="s">
        <v>164</v>
      </c>
      <c r="BM109" s="223" t="s">
        <v>170</v>
      </c>
    </row>
    <row r="110" spans="1:65" s="2" customFormat="1" ht="33" customHeight="1">
      <c r="A110" s="36"/>
      <c r="B110" s="37"/>
      <c r="C110" s="212" t="s">
        <v>131</v>
      </c>
      <c r="D110" s="212" t="s">
        <v>124</v>
      </c>
      <c r="E110" s="213" t="s">
        <v>171</v>
      </c>
      <c r="F110" s="214" t="s">
        <v>172</v>
      </c>
      <c r="G110" s="215" t="s">
        <v>173</v>
      </c>
      <c r="H110" s="216">
        <v>102</v>
      </c>
      <c r="I110" s="217"/>
      <c r="J110" s="218">
        <f>ROUND(I110*H110,2)</f>
        <v>0</v>
      </c>
      <c r="K110" s="214" t="s">
        <v>128</v>
      </c>
      <c r="L110" s="42"/>
      <c r="M110" s="219" t="s">
        <v>19</v>
      </c>
      <c r="N110" s="220" t="s">
        <v>45</v>
      </c>
      <c r="O110" s="82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23" t="s">
        <v>164</v>
      </c>
      <c r="AT110" s="223" t="s">
        <v>124</v>
      </c>
      <c r="AU110" s="223" t="s">
        <v>84</v>
      </c>
      <c r="AY110" s="15" t="s">
        <v>121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5" t="s">
        <v>82</v>
      </c>
      <c r="BK110" s="224">
        <f>ROUND(I110*H110,2)</f>
        <v>0</v>
      </c>
      <c r="BL110" s="15" t="s">
        <v>164</v>
      </c>
      <c r="BM110" s="223" t="s">
        <v>174</v>
      </c>
    </row>
    <row r="111" spans="1:65" s="2" customFormat="1" ht="16.5" customHeight="1">
      <c r="A111" s="36"/>
      <c r="B111" s="37"/>
      <c r="C111" s="225" t="s">
        <v>175</v>
      </c>
      <c r="D111" s="225" t="s">
        <v>176</v>
      </c>
      <c r="E111" s="226" t="s">
        <v>177</v>
      </c>
      <c r="F111" s="227" t="s">
        <v>178</v>
      </c>
      <c r="G111" s="228" t="s">
        <v>173</v>
      </c>
      <c r="H111" s="229">
        <v>102</v>
      </c>
      <c r="I111" s="230"/>
      <c r="J111" s="231">
        <f>ROUND(I111*H111,2)</f>
        <v>0</v>
      </c>
      <c r="K111" s="227" t="s">
        <v>128</v>
      </c>
      <c r="L111" s="232"/>
      <c r="M111" s="233" t="s">
        <v>19</v>
      </c>
      <c r="N111" s="234" t="s">
        <v>45</v>
      </c>
      <c r="O111" s="82"/>
      <c r="P111" s="221">
        <f>O111*H111</f>
        <v>0</v>
      </c>
      <c r="Q111" s="221">
        <v>3E-05</v>
      </c>
      <c r="R111" s="221">
        <f>Q111*H111</f>
        <v>0.0030600000000000002</v>
      </c>
      <c r="S111" s="221">
        <v>0</v>
      </c>
      <c r="T111" s="222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23" t="s">
        <v>179</v>
      </c>
      <c r="AT111" s="223" t="s">
        <v>176</v>
      </c>
      <c r="AU111" s="223" t="s">
        <v>84</v>
      </c>
      <c r="AY111" s="15" t="s">
        <v>121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5" t="s">
        <v>82</v>
      </c>
      <c r="BK111" s="224">
        <f>ROUND(I111*H111,2)</f>
        <v>0</v>
      </c>
      <c r="BL111" s="15" t="s">
        <v>164</v>
      </c>
      <c r="BM111" s="223" t="s">
        <v>180</v>
      </c>
    </row>
    <row r="112" spans="1:65" s="2" customFormat="1" ht="33" customHeight="1">
      <c r="A112" s="36"/>
      <c r="B112" s="37"/>
      <c r="C112" s="212" t="s">
        <v>181</v>
      </c>
      <c r="D112" s="212" t="s">
        <v>124</v>
      </c>
      <c r="E112" s="213" t="s">
        <v>182</v>
      </c>
      <c r="F112" s="214" t="s">
        <v>183</v>
      </c>
      <c r="G112" s="215" t="s">
        <v>173</v>
      </c>
      <c r="H112" s="216">
        <v>47</v>
      </c>
      <c r="I112" s="217"/>
      <c r="J112" s="218">
        <f>ROUND(I112*H112,2)</f>
        <v>0</v>
      </c>
      <c r="K112" s="214" t="s">
        <v>128</v>
      </c>
      <c r="L112" s="42"/>
      <c r="M112" s="219" t="s">
        <v>19</v>
      </c>
      <c r="N112" s="220" t="s">
        <v>45</v>
      </c>
      <c r="O112" s="82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23" t="s">
        <v>164</v>
      </c>
      <c r="AT112" s="223" t="s">
        <v>124</v>
      </c>
      <c r="AU112" s="223" t="s">
        <v>84</v>
      </c>
      <c r="AY112" s="15" t="s">
        <v>121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5" t="s">
        <v>82</v>
      </c>
      <c r="BK112" s="224">
        <f>ROUND(I112*H112,2)</f>
        <v>0</v>
      </c>
      <c r="BL112" s="15" t="s">
        <v>164</v>
      </c>
      <c r="BM112" s="223" t="s">
        <v>184</v>
      </c>
    </row>
    <row r="113" spans="1:65" s="2" customFormat="1" ht="33" customHeight="1">
      <c r="A113" s="36"/>
      <c r="B113" s="37"/>
      <c r="C113" s="225" t="s">
        <v>185</v>
      </c>
      <c r="D113" s="225" t="s">
        <v>176</v>
      </c>
      <c r="E113" s="226" t="s">
        <v>186</v>
      </c>
      <c r="F113" s="227" t="s">
        <v>187</v>
      </c>
      <c r="G113" s="228" t="s">
        <v>173</v>
      </c>
      <c r="H113" s="229">
        <v>47</v>
      </c>
      <c r="I113" s="230"/>
      <c r="J113" s="231">
        <f>ROUND(I113*H113,2)</f>
        <v>0</v>
      </c>
      <c r="K113" s="227" t="s">
        <v>128</v>
      </c>
      <c r="L113" s="232"/>
      <c r="M113" s="233" t="s">
        <v>19</v>
      </c>
      <c r="N113" s="234" t="s">
        <v>45</v>
      </c>
      <c r="O113" s="82"/>
      <c r="P113" s="221">
        <f>O113*H113</f>
        <v>0</v>
      </c>
      <c r="Q113" s="221">
        <v>9E-05</v>
      </c>
      <c r="R113" s="221">
        <f>Q113*H113</f>
        <v>0.00423</v>
      </c>
      <c r="S113" s="221">
        <v>0</v>
      </c>
      <c r="T113" s="222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23" t="s">
        <v>179</v>
      </c>
      <c r="AT113" s="223" t="s">
        <v>176</v>
      </c>
      <c r="AU113" s="223" t="s">
        <v>84</v>
      </c>
      <c r="AY113" s="15" t="s">
        <v>121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5" t="s">
        <v>82</v>
      </c>
      <c r="BK113" s="224">
        <f>ROUND(I113*H113,2)</f>
        <v>0</v>
      </c>
      <c r="BL113" s="15" t="s">
        <v>164</v>
      </c>
      <c r="BM113" s="223" t="s">
        <v>188</v>
      </c>
    </row>
    <row r="114" spans="1:65" s="2" customFormat="1" ht="33" customHeight="1">
      <c r="A114" s="36"/>
      <c r="B114" s="37"/>
      <c r="C114" s="212" t="s">
        <v>189</v>
      </c>
      <c r="D114" s="212" t="s">
        <v>124</v>
      </c>
      <c r="E114" s="213" t="s">
        <v>182</v>
      </c>
      <c r="F114" s="214" t="s">
        <v>183</v>
      </c>
      <c r="G114" s="215" t="s">
        <v>173</v>
      </c>
      <c r="H114" s="216">
        <v>2</v>
      </c>
      <c r="I114" s="217"/>
      <c r="J114" s="218">
        <f>ROUND(I114*H114,2)</f>
        <v>0</v>
      </c>
      <c r="K114" s="214" t="s">
        <v>128</v>
      </c>
      <c r="L114" s="42"/>
      <c r="M114" s="219" t="s">
        <v>19</v>
      </c>
      <c r="N114" s="220" t="s">
        <v>45</v>
      </c>
      <c r="O114" s="82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23" t="s">
        <v>164</v>
      </c>
      <c r="AT114" s="223" t="s">
        <v>124</v>
      </c>
      <c r="AU114" s="223" t="s">
        <v>84</v>
      </c>
      <c r="AY114" s="15" t="s">
        <v>121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5" t="s">
        <v>82</v>
      </c>
      <c r="BK114" s="224">
        <f>ROUND(I114*H114,2)</f>
        <v>0</v>
      </c>
      <c r="BL114" s="15" t="s">
        <v>164</v>
      </c>
      <c r="BM114" s="223" t="s">
        <v>190</v>
      </c>
    </row>
    <row r="115" spans="1:65" s="2" customFormat="1" ht="21.75" customHeight="1">
      <c r="A115" s="36"/>
      <c r="B115" s="37"/>
      <c r="C115" s="225" t="s">
        <v>191</v>
      </c>
      <c r="D115" s="225" t="s">
        <v>176</v>
      </c>
      <c r="E115" s="226" t="s">
        <v>192</v>
      </c>
      <c r="F115" s="227" t="s">
        <v>193</v>
      </c>
      <c r="G115" s="228" t="s">
        <v>173</v>
      </c>
      <c r="H115" s="229">
        <v>2</v>
      </c>
      <c r="I115" s="230"/>
      <c r="J115" s="231">
        <f>ROUND(I115*H115,2)</f>
        <v>0</v>
      </c>
      <c r="K115" s="227" t="s">
        <v>128</v>
      </c>
      <c r="L115" s="232"/>
      <c r="M115" s="233" t="s">
        <v>19</v>
      </c>
      <c r="N115" s="234" t="s">
        <v>45</v>
      </c>
      <c r="O115" s="82"/>
      <c r="P115" s="221">
        <f>O115*H115</f>
        <v>0</v>
      </c>
      <c r="Q115" s="221">
        <v>0.00019</v>
      </c>
      <c r="R115" s="221">
        <f>Q115*H115</f>
        <v>0.00038</v>
      </c>
      <c r="S115" s="221">
        <v>0</v>
      </c>
      <c r="T115" s="222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23" t="s">
        <v>179</v>
      </c>
      <c r="AT115" s="223" t="s">
        <v>176</v>
      </c>
      <c r="AU115" s="223" t="s">
        <v>84</v>
      </c>
      <c r="AY115" s="15" t="s">
        <v>121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5" t="s">
        <v>82</v>
      </c>
      <c r="BK115" s="224">
        <f>ROUND(I115*H115,2)</f>
        <v>0</v>
      </c>
      <c r="BL115" s="15" t="s">
        <v>164</v>
      </c>
      <c r="BM115" s="223" t="s">
        <v>194</v>
      </c>
    </row>
    <row r="116" spans="1:65" s="2" customFormat="1" ht="33" customHeight="1">
      <c r="A116" s="36"/>
      <c r="B116" s="37"/>
      <c r="C116" s="212" t="s">
        <v>8</v>
      </c>
      <c r="D116" s="212" t="s">
        <v>124</v>
      </c>
      <c r="E116" s="213" t="s">
        <v>195</v>
      </c>
      <c r="F116" s="214" t="s">
        <v>196</v>
      </c>
      <c r="G116" s="215" t="s">
        <v>197</v>
      </c>
      <c r="H116" s="216">
        <v>146</v>
      </c>
      <c r="I116" s="217"/>
      <c r="J116" s="218">
        <f>ROUND(I116*H116,2)</f>
        <v>0</v>
      </c>
      <c r="K116" s="214" t="s">
        <v>128</v>
      </c>
      <c r="L116" s="42"/>
      <c r="M116" s="219" t="s">
        <v>19</v>
      </c>
      <c r="N116" s="220" t="s">
        <v>45</v>
      </c>
      <c r="O116" s="82"/>
      <c r="P116" s="221">
        <f>O116*H116</f>
        <v>0</v>
      </c>
      <c r="Q116" s="221">
        <v>0</v>
      </c>
      <c r="R116" s="221">
        <f>Q116*H116</f>
        <v>0</v>
      </c>
      <c r="S116" s="221">
        <v>0</v>
      </c>
      <c r="T116" s="222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23" t="s">
        <v>164</v>
      </c>
      <c r="AT116" s="223" t="s">
        <v>124</v>
      </c>
      <c r="AU116" s="223" t="s">
        <v>84</v>
      </c>
      <c r="AY116" s="15" t="s">
        <v>121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5" t="s">
        <v>82</v>
      </c>
      <c r="BK116" s="224">
        <f>ROUND(I116*H116,2)</f>
        <v>0</v>
      </c>
      <c r="BL116" s="15" t="s">
        <v>164</v>
      </c>
      <c r="BM116" s="223" t="s">
        <v>198</v>
      </c>
    </row>
    <row r="117" spans="1:65" s="2" customFormat="1" ht="16.5" customHeight="1">
      <c r="A117" s="36"/>
      <c r="B117" s="37"/>
      <c r="C117" s="225" t="s">
        <v>164</v>
      </c>
      <c r="D117" s="225" t="s">
        <v>176</v>
      </c>
      <c r="E117" s="226" t="s">
        <v>199</v>
      </c>
      <c r="F117" s="227" t="s">
        <v>200</v>
      </c>
      <c r="G117" s="228" t="s">
        <v>197</v>
      </c>
      <c r="H117" s="229">
        <v>146</v>
      </c>
      <c r="I117" s="230"/>
      <c r="J117" s="231">
        <f>ROUND(I117*H117,2)</f>
        <v>0</v>
      </c>
      <c r="K117" s="227" t="s">
        <v>128</v>
      </c>
      <c r="L117" s="232"/>
      <c r="M117" s="233" t="s">
        <v>19</v>
      </c>
      <c r="N117" s="234" t="s">
        <v>45</v>
      </c>
      <c r="O117" s="82"/>
      <c r="P117" s="221">
        <f>O117*H117</f>
        <v>0</v>
      </c>
      <c r="Q117" s="221">
        <v>0.0001</v>
      </c>
      <c r="R117" s="221">
        <f>Q117*H117</f>
        <v>0.0146</v>
      </c>
      <c r="S117" s="221">
        <v>0</v>
      </c>
      <c r="T117" s="222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23" t="s">
        <v>179</v>
      </c>
      <c r="AT117" s="223" t="s">
        <v>176</v>
      </c>
      <c r="AU117" s="223" t="s">
        <v>84</v>
      </c>
      <c r="AY117" s="15" t="s">
        <v>121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5" t="s">
        <v>82</v>
      </c>
      <c r="BK117" s="224">
        <f>ROUND(I117*H117,2)</f>
        <v>0</v>
      </c>
      <c r="BL117" s="15" t="s">
        <v>164</v>
      </c>
      <c r="BM117" s="223" t="s">
        <v>201</v>
      </c>
    </row>
    <row r="118" spans="1:65" s="2" customFormat="1" ht="33" customHeight="1">
      <c r="A118" s="36"/>
      <c r="B118" s="37"/>
      <c r="C118" s="212" t="s">
        <v>202</v>
      </c>
      <c r="D118" s="212" t="s">
        <v>124</v>
      </c>
      <c r="E118" s="213" t="s">
        <v>203</v>
      </c>
      <c r="F118" s="214" t="s">
        <v>204</v>
      </c>
      <c r="G118" s="215" t="s">
        <v>197</v>
      </c>
      <c r="H118" s="216">
        <v>1762</v>
      </c>
      <c r="I118" s="217"/>
      <c r="J118" s="218">
        <f>ROUND(I118*H118,2)</f>
        <v>0</v>
      </c>
      <c r="K118" s="214" t="s">
        <v>128</v>
      </c>
      <c r="L118" s="42"/>
      <c r="M118" s="219" t="s">
        <v>19</v>
      </c>
      <c r="N118" s="220" t="s">
        <v>45</v>
      </c>
      <c r="O118" s="82"/>
      <c r="P118" s="221">
        <f>O118*H118</f>
        <v>0</v>
      </c>
      <c r="Q118" s="221">
        <v>0</v>
      </c>
      <c r="R118" s="221">
        <f>Q118*H118</f>
        <v>0</v>
      </c>
      <c r="S118" s="221">
        <v>0</v>
      </c>
      <c r="T118" s="222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23" t="s">
        <v>164</v>
      </c>
      <c r="AT118" s="223" t="s">
        <v>124</v>
      </c>
      <c r="AU118" s="223" t="s">
        <v>84</v>
      </c>
      <c r="AY118" s="15" t="s">
        <v>121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5" t="s">
        <v>82</v>
      </c>
      <c r="BK118" s="224">
        <f>ROUND(I118*H118,2)</f>
        <v>0</v>
      </c>
      <c r="BL118" s="15" t="s">
        <v>164</v>
      </c>
      <c r="BM118" s="223" t="s">
        <v>205</v>
      </c>
    </row>
    <row r="119" spans="1:65" s="2" customFormat="1" ht="16.5" customHeight="1">
      <c r="A119" s="36"/>
      <c r="B119" s="37"/>
      <c r="C119" s="225" t="s">
        <v>206</v>
      </c>
      <c r="D119" s="225" t="s">
        <v>176</v>
      </c>
      <c r="E119" s="226" t="s">
        <v>207</v>
      </c>
      <c r="F119" s="227" t="s">
        <v>208</v>
      </c>
      <c r="G119" s="228" t="s">
        <v>197</v>
      </c>
      <c r="H119" s="229">
        <v>495</v>
      </c>
      <c r="I119" s="230"/>
      <c r="J119" s="231">
        <f>ROUND(I119*H119,2)</f>
        <v>0</v>
      </c>
      <c r="K119" s="227" t="s">
        <v>128</v>
      </c>
      <c r="L119" s="232"/>
      <c r="M119" s="233" t="s">
        <v>19</v>
      </c>
      <c r="N119" s="234" t="s">
        <v>45</v>
      </c>
      <c r="O119" s="82"/>
      <c r="P119" s="221">
        <f>O119*H119</f>
        <v>0</v>
      </c>
      <c r="Q119" s="221">
        <v>0.00012</v>
      </c>
      <c r="R119" s="221">
        <f>Q119*H119</f>
        <v>0.0594</v>
      </c>
      <c r="S119" s="221">
        <v>0</v>
      </c>
      <c r="T119" s="222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23" t="s">
        <v>179</v>
      </c>
      <c r="AT119" s="223" t="s">
        <v>176</v>
      </c>
      <c r="AU119" s="223" t="s">
        <v>84</v>
      </c>
      <c r="AY119" s="15" t="s">
        <v>121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5" t="s">
        <v>82</v>
      </c>
      <c r="BK119" s="224">
        <f>ROUND(I119*H119,2)</f>
        <v>0</v>
      </c>
      <c r="BL119" s="15" t="s">
        <v>164</v>
      </c>
      <c r="BM119" s="223" t="s">
        <v>209</v>
      </c>
    </row>
    <row r="120" spans="1:65" s="2" customFormat="1" ht="16.5" customHeight="1">
      <c r="A120" s="36"/>
      <c r="B120" s="37"/>
      <c r="C120" s="225" t="s">
        <v>210</v>
      </c>
      <c r="D120" s="225" t="s">
        <v>176</v>
      </c>
      <c r="E120" s="226" t="s">
        <v>211</v>
      </c>
      <c r="F120" s="227" t="s">
        <v>212</v>
      </c>
      <c r="G120" s="228" t="s">
        <v>197</v>
      </c>
      <c r="H120" s="229">
        <v>385</v>
      </c>
      <c r="I120" s="230"/>
      <c r="J120" s="231">
        <f>ROUND(I120*H120,2)</f>
        <v>0</v>
      </c>
      <c r="K120" s="227" t="s">
        <v>128</v>
      </c>
      <c r="L120" s="232"/>
      <c r="M120" s="233" t="s">
        <v>19</v>
      </c>
      <c r="N120" s="234" t="s">
        <v>45</v>
      </c>
      <c r="O120" s="82"/>
      <c r="P120" s="221">
        <f>O120*H120</f>
        <v>0</v>
      </c>
      <c r="Q120" s="221">
        <v>0.00017</v>
      </c>
      <c r="R120" s="221">
        <f>Q120*H120</f>
        <v>0.06545000000000001</v>
      </c>
      <c r="S120" s="221">
        <v>0</v>
      </c>
      <c r="T120" s="222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23" t="s">
        <v>179</v>
      </c>
      <c r="AT120" s="223" t="s">
        <v>176</v>
      </c>
      <c r="AU120" s="223" t="s">
        <v>84</v>
      </c>
      <c r="AY120" s="15" t="s">
        <v>121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5" t="s">
        <v>82</v>
      </c>
      <c r="BK120" s="224">
        <f>ROUND(I120*H120,2)</f>
        <v>0</v>
      </c>
      <c r="BL120" s="15" t="s">
        <v>164</v>
      </c>
      <c r="BM120" s="223" t="s">
        <v>213</v>
      </c>
    </row>
    <row r="121" spans="1:65" s="2" customFormat="1" ht="33" customHeight="1">
      <c r="A121" s="36"/>
      <c r="B121" s="37"/>
      <c r="C121" s="212" t="s">
        <v>214</v>
      </c>
      <c r="D121" s="212" t="s">
        <v>124</v>
      </c>
      <c r="E121" s="213" t="s">
        <v>215</v>
      </c>
      <c r="F121" s="214" t="s">
        <v>216</v>
      </c>
      <c r="G121" s="215" t="s">
        <v>197</v>
      </c>
      <c r="H121" s="216">
        <v>2</v>
      </c>
      <c r="I121" s="217"/>
      <c r="J121" s="218">
        <f>ROUND(I121*H121,2)</f>
        <v>0</v>
      </c>
      <c r="K121" s="214" t="s">
        <v>128</v>
      </c>
      <c r="L121" s="42"/>
      <c r="M121" s="219" t="s">
        <v>19</v>
      </c>
      <c r="N121" s="220" t="s">
        <v>45</v>
      </c>
      <c r="O121" s="82"/>
      <c r="P121" s="221">
        <f>O121*H121</f>
        <v>0</v>
      </c>
      <c r="Q121" s="221">
        <v>0</v>
      </c>
      <c r="R121" s="221">
        <f>Q121*H121</f>
        <v>0</v>
      </c>
      <c r="S121" s="221">
        <v>0</v>
      </c>
      <c r="T121" s="222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23" t="s">
        <v>164</v>
      </c>
      <c r="AT121" s="223" t="s">
        <v>124</v>
      </c>
      <c r="AU121" s="223" t="s">
        <v>84</v>
      </c>
      <c r="AY121" s="15" t="s">
        <v>121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5" t="s">
        <v>82</v>
      </c>
      <c r="BK121" s="224">
        <f>ROUND(I121*H121,2)</f>
        <v>0</v>
      </c>
      <c r="BL121" s="15" t="s">
        <v>164</v>
      </c>
      <c r="BM121" s="223" t="s">
        <v>217</v>
      </c>
    </row>
    <row r="122" spans="1:65" s="2" customFormat="1" ht="16.5" customHeight="1">
      <c r="A122" s="36"/>
      <c r="B122" s="37"/>
      <c r="C122" s="225" t="s">
        <v>7</v>
      </c>
      <c r="D122" s="225" t="s">
        <v>176</v>
      </c>
      <c r="E122" s="226" t="s">
        <v>218</v>
      </c>
      <c r="F122" s="227" t="s">
        <v>219</v>
      </c>
      <c r="G122" s="228" t="s">
        <v>197</v>
      </c>
      <c r="H122" s="229">
        <v>2</v>
      </c>
      <c r="I122" s="230"/>
      <c r="J122" s="231">
        <f>ROUND(I122*H122,2)</f>
        <v>0</v>
      </c>
      <c r="K122" s="227" t="s">
        <v>19</v>
      </c>
      <c r="L122" s="232"/>
      <c r="M122" s="233" t="s">
        <v>19</v>
      </c>
      <c r="N122" s="234" t="s">
        <v>45</v>
      </c>
      <c r="O122" s="82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23" t="s">
        <v>179</v>
      </c>
      <c r="AT122" s="223" t="s">
        <v>176</v>
      </c>
      <c r="AU122" s="223" t="s">
        <v>84</v>
      </c>
      <c r="AY122" s="15" t="s">
        <v>121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5" t="s">
        <v>82</v>
      </c>
      <c r="BK122" s="224">
        <f>ROUND(I122*H122,2)</f>
        <v>0</v>
      </c>
      <c r="BL122" s="15" t="s">
        <v>164</v>
      </c>
      <c r="BM122" s="223" t="s">
        <v>220</v>
      </c>
    </row>
    <row r="123" spans="1:65" s="2" customFormat="1" ht="33" customHeight="1">
      <c r="A123" s="36"/>
      <c r="B123" s="37"/>
      <c r="C123" s="212" t="s">
        <v>221</v>
      </c>
      <c r="D123" s="212" t="s">
        <v>124</v>
      </c>
      <c r="E123" s="213" t="s">
        <v>222</v>
      </c>
      <c r="F123" s="214" t="s">
        <v>223</v>
      </c>
      <c r="G123" s="215" t="s">
        <v>197</v>
      </c>
      <c r="H123" s="216">
        <v>203</v>
      </c>
      <c r="I123" s="217"/>
      <c r="J123" s="218">
        <f>ROUND(I123*H123,2)</f>
        <v>0</v>
      </c>
      <c r="K123" s="214" t="s">
        <v>128</v>
      </c>
      <c r="L123" s="42"/>
      <c r="M123" s="219" t="s">
        <v>19</v>
      </c>
      <c r="N123" s="220" t="s">
        <v>45</v>
      </c>
      <c r="O123" s="82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23" t="s">
        <v>164</v>
      </c>
      <c r="AT123" s="223" t="s">
        <v>124</v>
      </c>
      <c r="AU123" s="223" t="s">
        <v>84</v>
      </c>
      <c r="AY123" s="15" t="s">
        <v>121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5" t="s">
        <v>82</v>
      </c>
      <c r="BK123" s="224">
        <f>ROUND(I123*H123,2)</f>
        <v>0</v>
      </c>
      <c r="BL123" s="15" t="s">
        <v>164</v>
      </c>
      <c r="BM123" s="223" t="s">
        <v>224</v>
      </c>
    </row>
    <row r="124" spans="1:65" s="2" customFormat="1" ht="16.5" customHeight="1">
      <c r="A124" s="36"/>
      <c r="B124" s="37"/>
      <c r="C124" s="225" t="s">
        <v>225</v>
      </c>
      <c r="D124" s="225" t="s">
        <v>176</v>
      </c>
      <c r="E124" s="226" t="s">
        <v>199</v>
      </c>
      <c r="F124" s="227" t="s">
        <v>200</v>
      </c>
      <c r="G124" s="228" t="s">
        <v>197</v>
      </c>
      <c r="H124" s="229">
        <v>203</v>
      </c>
      <c r="I124" s="230"/>
      <c r="J124" s="231">
        <f>ROUND(I124*H124,2)</f>
        <v>0</v>
      </c>
      <c r="K124" s="227" t="s">
        <v>128</v>
      </c>
      <c r="L124" s="232"/>
      <c r="M124" s="233" t="s">
        <v>19</v>
      </c>
      <c r="N124" s="234" t="s">
        <v>45</v>
      </c>
      <c r="O124" s="82"/>
      <c r="P124" s="221">
        <f>O124*H124</f>
        <v>0</v>
      </c>
      <c r="Q124" s="221">
        <v>0.0001</v>
      </c>
      <c r="R124" s="221">
        <f>Q124*H124</f>
        <v>0.020300000000000002</v>
      </c>
      <c r="S124" s="221">
        <v>0</v>
      </c>
      <c r="T124" s="222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23" t="s">
        <v>179</v>
      </c>
      <c r="AT124" s="223" t="s">
        <v>176</v>
      </c>
      <c r="AU124" s="223" t="s">
        <v>84</v>
      </c>
      <c r="AY124" s="15" t="s">
        <v>121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5" t="s">
        <v>82</v>
      </c>
      <c r="BK124" s="224">
        <f>ROUND(I124*H124,2)</f>
        <v>0</v>
      </c>
      <c r="BL124" s="15" t="s">
        <v>164</v>
      </c>
      <c r="BM124" s="223" t="s">
        <v>226</v>
      </c>
    </row>
    <row r="125" spans="1:65" s="2" customFormat="1" ht="33" customHeight="1">
      <c r="A125" s="36"/>
      <c r="B125" s="37"/>
      <c r="C125" s="212" t="s">
        <v>227</v>
      </c>
      <c r="D125" s="212" t="s">
        <v>124</v>
      </c>
      <c r="E125" s="213" t="s">
        <v>228</v>
      </c>
      <c r="F125" s="214" t="s">
        <v>229</v>
      </c>
      <c r="G125" s="215" t="s">
        <v>197</v>
      </c>
      <c r="H125" s="216">
        <v>1051</v>
      </c>
      <c r="I125" s="217"/>
      <c r="J125" s="218">
        <f>ROUND(I125*H125,2)</f>
        <v>0</v>
      </c>
      <c r="K125" s="214" t="s">
        <v>128</v>
      </c>
      <c r="L125" s="42"/>
      <c r="M125" s="219" t="s">
        <v>19</v>
      </c>
      <c r="N125" s="220" t="s">
        <v>45</v>
      </c>
      <c r="O125" s="82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23" t="s">
        <v>164</v>
      </c>
      <c r="AT125" s="223" t="s">
        <v>124</v>
      </c>
      <c r="AU125" s="223" t="s">
        <v>84</v>
      </c>
      <c r="AY125" s="15" t="s">
        <v>121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5" t="s">
        <v>82</v>
      </c>
      <c r="BK125" s="224">
        <f>ROUND(I125*H125,2)</f>
        <v>0</v>
      </c>
      <c r="BL125" s="15" t="s">
        <v>164</v>
      </c>
      <c r="BM125" s="223" t="s">
        <v>230</v>
      </c>
    </row>
    <row r="126" spans="1:65" s="2" customFormat="1" ht="16.5" customHeight="1">
      <c r="A126" s="36"/>
      <c r="B126" s="37"/>
      <c r="C126" s="225" t="s">
        <v>231</v>
      </c>
      <c r="D126" s="225" t="s">
        <v>176</v>
      </c>
      <c r="E126" s="226" t="s">
        <v>207</v>
      </c>
      <c r="F126" s="227" t="s">
        <v>208</v>
      </c>
      <c r="G126" s="228" t="s">
        <v>197</v>
      </c>
      <c r="H126" s="229">
        <v>555</v>
      </c>
      <c r="I126" s="230"/>
      <c r="J126" s="231">
        <f>ROUND(I126*H126,2)</f>
        <v>0</v>
      </c>
      <c r="K126" s="227" t="s">
        <v>128</v>
      </c>
      <c r="L126" s="232"/>
      <c r="M126" s="233" t="s">
        <v>19</v>
      </c>
      <c r="N126" s="234" t="s">
        <v>45</v>
      </c>
      <c r="O126" s="82"/>
      <c r="P126" s="221">
        <f>O126*H126</f>
        <v>0</v>
      </c>
      <c r="Q126" s="221">
        <v>0.00012</v>
      </c>
      <c r="R126" s="221">
        <f>Q126*H126</f>
        <v>0.0666</v>
      </c>
      <c r="S126" s="221">
        <v>0</v>
      </c>
      <c r="T126" s="222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23" t="s">
        <v>179</v>
      </c>
      <c r="AT126" s="223" t="s">
        <v>176</v>
      </c>
      <c r="AU126" s="223" t="s">
        <v>84</v>
      </c>
      <c r="AY126" s="15" t="s">
        <v>121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5" t="s">
        <v>82</v>
      </c>
      <c r="BK126" s="224">
        <f>ROUND(I126*H126,2)</f>
        <v>0</v>
      </c>
      <c r="BL126" s="15" t="s">
        <v>164</v>
      </c>
      <c r="BM126" s="223" t="s">
        <v>232</v>
      </c>
    </row>
    <row r="127" spans="1:65" s="2" customFormat="1" ht="16.5" customHeight="1">
      <c r="A127" s="36"/>
      <c r="B127" s="37"/>
      <c r="C127" s="225" t="s">
        <v>233</v>
      </c>
      <c r="D127" s="225" t="s">
        <v>176</v>
      </c>
      <c r="E127" s="226" t="s">
        <v>211</v>
      </c>
      <c r="F127" s="227" t="s">
        <v>212</v>
      </c>
      <c r="G127" s="228" t="s">
        <v>197</v>
      </c>
      <c r="H127" s="229">
        <v>315</v>
      </c>
      <c r="I127" s="230"/>
      <c r="J127" s="231">
        <f>ROUND(I127*H127,2)</f>
        <v>0</v>
      </c>
      <c r="K127" s="227" t="s">
        <v>128</v>
      </c>
      <c r="L127" s="232"/>
      <c r="M127" s="233" t="s">
        <v>19</v>
      </c>
      <c r="N127" s="234" t="s">
        <v>45</v>
      </c>
      <c r="O127" s="82"/>
      <c r="P127" s="221">
        <f>O127*H127</f>
        <v>0</v>
      </c>
      <c r="Q127" s="221">
        <v>0.00017</v>
      </c>
      <c r="R127" s="221">
        <f>Q127*H127</f>
        <v>0.05355</v>
      </c>
      <c r="S127" s="221">
        <v>0</v>
      </c>
      <c r="T127" s="222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3" t="s">
        <v>179</v>
      </c>
      <c r="AT127" s="223" t="s">
        <v>176</v>
      </c>
      <c r="AU127" s="223" t="s">
        <v>84</v>
      </c>
      <c r="AY127" s="15" t="s">
        <v>121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5" t="s">
        <v>82</v>
      </c>
      <c r="BK127" s="224">
        <f>ROUND(I127*H127,2)</f>
        <v>0</v>
      </c>
      <c r="BL127" s="15" t="s">
        <v>164</v>
      </c>
      <c r="BM127" s="223" t="s">
        <v>234</v>
      </c>
    </row>
    <row r="128" spans="1:65" s="2" customFormat="1" ht="16.5" customHeight="1">
      <c r="A128" s="36"/>
      <c r="B128" s="37"/>
      <c r="C128" s="225" t="s">
        <v>235</v>
      </c>
      <c r="D128" s="225" t="s">
        <v>176</v>
      </c>
      <c r="E128" s="226" t="s">
        <v>236</v>
      </c>
      <c r="F128" s="227" t="s">
        <v>208</v>
      </c>
      <c r="G128" s="228" t="s">
        <v>197</v>
      </c>
      <c r="H128" s="229">
        <v>181</v>
      </c>
      <c r="I128" s="230"/>
      <c r="J128" s="231">
        <f>ROUND(I128*H128,2)</f>
        <v>0</v>
      </c>
      <c r="K128" s="227" t="s">
        <v>19</v>
      </c>
      <c r="L128" s="232"/>
      <c r="M128" s="233" t="s">
        <v>19</v>
      </c>
      <c r="N128" s="234" t="s">
        <v>45</v>
      </c>
      <c r="O128" s="82"/>
      <c r="P128" s="221">
        <f>O128*H128</f>
        <v>0</v>
      </c>
      <c r="Q128" s="221">
        <v>0.00023</v>
      </c>
      <c r="R128" s="221">
        <f>Q128*H128</f>
        <v>0.04163</v>
      </c>
      <c r="S128" s="221">
        <v>0</v>
      </c>
      <c r="T128" s="222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3" t="s">
        <v>179</v>
      </c>
      <c r="AT128" s="223" t="s">
        <v>176</v>
      </c>
      <c r="AU128" s="223" t="s">
        <v>84</v>
      </c>
      <c r="AY128" s="15" t="s">
        <v>121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5" t="s">
        <v>82</v>
      </c>
      <c r="BK128" s="224">
        <f>ROUND(I128*H128,2)</f>
        <v>0</v>
      </c>
      <c r="BL128" s="15" t="s">
        <v>164</v>
      </c>
      <c r="BM128" s="223" t="s">
        <v>237</v>
      </c>
    </row>
    <row r="129" spans="1:65" s="2" customFormat="1" ht="33" customHeight="1">
      <c r="A129" s="36"/>
      <c r="B129" s="37"/>
      <c r="C129" s="212" t="s">
        <v>238</v>
      </c>
      <c r="D129" s="212" t="s">
        <v>124</v>
      </c>
      <c r="E129" s="213" t="s">
        <v>239</v>
      </c>
      <c r="F129" s="214" t="s">
        <v>240</v>
      </c>
      <c r="G129" s="215" t="s">
        <v>197</v>
      </c>
      <c r="H129" s="216">
        <v>11</v>
      </c>
      <c r="I129" s="217"/>
      <c r="J129" s="218">
        <f>ROUND(I129*H129,2)</f>
        <v>0</v>
      </c>
      <c r="K129" s="214" t="s">
        <v>128</v>
      </c>
      <c r="L129" s="42"/>
      <c r="M129" s="219" t="s">
        <v>19</v>
      </c>
      <c r="N129" s="220" t="s">
        <v>45</v>
      </c>
      <c r="O129" s="82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3" t="s">
        <v>164</v>
      </c>
      <c r="AT129" s="223" t="s">
        <v>124</v>
      </c>
      <c r="AU129" s="223" t="s">
        <v>84</v>
      </c>
      <c r="AY129" s="15" t="s">
        <v>121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5" t="s">
        <v>82</v>
      </c>
      <c r="BK129" s="224">
        <f>ROUND(I129*H129,2)</f>
        <v>0</v>
      </c>
      <c r="BL129" s="15" t="s">
        <v>164</v>
      </c>
      <c r="BM129" s="223" t="s">
        <v>241</v>
      </c>
    </row>
    <row r="130" spans="1:65" s="2" customFormat="1" ht="16.5" customHeight="1">
      <c r="A130" s="36"/>
      <c r="B130" s="37"/>
      <c r="C130" s="225" t="s">
        <v>242</v>
      </c>
      <c r="D130" s="225" t="s">
        <v>176</v>
      </c>
      <c r="E130" s="226" t="s">
        <v>243</v>
      </c>
      <c r="F130" s="227" t="s">
        <v>244</v>
      </c>
      <c r="G130" s="228" t="s">
        <v>197</v>
      </c>
      <c r="H130" s="229">
        <v>11</v>
      </c>
      <c r="I130" s="230"/>
      <c r="J130" s="231">
        <f>ROUND(I130*H130,2)</f>
        <v>0</v>
      </c>
      <c r="K130" s="227" t="s">
        <v>128</v>
      </c>
      <c r="L130" s="232"/>
      <c r="M130" s="233" t="s">
        <v>19</v>
      </c>
      <c r="N130" s="234" t="s">
        <v>45</v>
      </c>
      <c r="O130" s="82"/>
      <c r="P130" s="221">
        <f>O130*H130</f>
        <v>0</v>
      </c>
      <c r="Q130" s="221">
        <v>0.00063</v>
      </c>
      <c r="R130" s="221">
        <f>Q130*H130</f>
        <v>0.00693</v>
      </c>
      <c r="S130" s="221">
        <v>0</v>
      </c>
      <c r="T130" s="222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3" t="s">
        <v>179</v>
      </c>
      <c r="AT130" s="223" t="s">
        <v>176</v>
      </c>
      <c r="AU130" s="223" t="s">
        <v>84</v>
      </c>
      <c r="AY130" s="15" t="s">
        <v>121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5" t="s">
        <v>82</v>
      </c>
      <c r="BK130" s="224">
        <f>ROUND(I130*H130,2)</f>
        <v>0</v>
      </c>
      <c r="BL130" s="15" t="s">
        <v>164</v>
      </c>
      <c r="BM130" s="223" t="s">
        <v>245</v>
      </c>
    </row>
    <row r="131" spans="1:65" s="2" customFormat="1" ht="33" customHeight="1">
      <c r="A131" s="36"/>
      <c r="B131" s="37"/>
      <c r="C131" s="212" t="s">
        <v>246</v>
      </c>
      <c r="D131" s="212" t="s">
        <v>124</v>
      </c>
      <c r="E131" s="213" t="s">
        <v>247</v>
      </c>
      <c r="F131" s="214" t="s">
        <v>248</v>
      </c>
      <c r="G131" s="215" t="s">
        <v>197</v>
      </c>
      <c r="H131" s="216">
        <v>13</v>
      </c>
      <c r="I131" s="217"/>
      <c r="J131" s="218">
        <f>ROUND(I131*H131,2)</f>
        <v>0</v>
      </c>
      <c r="K131" s="214" t="s">
        <v>128</v>
      </c>
      <c r="L131" s="42"/>
      <c r="M131" s="219" t="s">
        <v>19</v>
      </c>
      <c r="N131" s="220" t="s">
        <v>45</v>
      </c>
      <c r="O131" s="82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3" t="s">
        <v>164</v>
      </c>
      <c r="AT131" s="223" t="s">
        <v>124</v>
      </c>
      <c r="AU131" s="223" t="s">
        <v>84</v>
      </c>
      <c r="AY131" s="15" t="s">
        <v>121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5" t="s">
        <v>82</v>
      </c>
      <c r="BK131" s="224">
        <f>ROUND(I131*H131,2)</f>
        <v>0</v>
      </c>
      <c r="BL131" s="15" t="s">
        <v>164</v>
      </c>
      <c r="BM131" s="223" t="s">
        <v>249</v>
      </c>
    </row>
    <row r="132" spans="1:65" s="2" customFormat="1" ht="16.5" customHeight="1">
      <c r="A132" s="36"/>
      <c r="B132" s="37"/>
      <c r="C132" s="225" t="s">
        <v>250</v>
      </c>
      <c r="D132" s="225" t="s">
        <v>176</v>
      </c>
      <c r="E132" s="226" t="s">
        <v>251</v>
      </c>
      <c r="F132" s="227" t="s">
        <v>252</v>
      </c>
      <c r="G132" s="228" t="s">
        <v>197</v>
      </c>
      <c r="H132" s="229">
        <v>13</v>
      </c>
      <c r="I132" s="230"/>
      <c r="J132" s="231">
        <f>ROUND(I132*H132,2)</f>
        <v>0</v>
      </c>
      <c r="K132" s="227" t="s">
        <v>128</v>
      </c>
      <c r="L132" s="232"/>
      <c r="M132" s="233" t="s">
        <v>19</v>
      </c>
      <c r="N132" s="234" t="s">
        <v>45</v>
      </c>
      <c r="O132" s="82"/>
      <c r="P132" s="221">
        <f>O132*H132</f>
        <v>0</v>
      </c>
      <c r="Q132" s="221">
        <v>0.00034</v>
      </c>
      <c r="R132" s="221">
        <f>Q132*H132</f>
        <v>0.00442</v>
      </c>
      <c r="S132" s="221">
        <v>0</v>
      </c>
      <c r="T132" s="222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3" t="s">
        <v>179</v>
      </c>
      <c r="AT132" s="223" t="s">
        <v>176</v>
      </c>
      <c r="AU132" s="223" t="s">
        <v>84</v>
      </c>
      <c r="AY132" s="15" t="s">
        <v>121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5" t="s">
        <v>82</v>
      </c>
      <c r="BK132" s="224">
        <f>ROUND(I132*H132,2)</f>
        <v>0</v>
      </c>
      <c r="BL132" s="15" t="s">
        <v>164</v>
      </c>
      <c r="BM132" s="223" t="s">
        <v>253</v>
      </c>
    </row>
    <row r="133" spans="1:65" s="2" customFormat="1" ht="21.75" customHeight="1">
      <c r="A133" s="36"/>
      <c r="B133" s="37"/>
      <c r="C133" s="212" t="s">
        <v>179</v>
      </c>
      <c r="D133" s="212" t="s">
        <v>124</v>
      </c>
      <c r="E133" s="213" t="s">
        <v>254</v>
      </c>
      <c r="F133" s="214" t="s">
        <v>255</v>
      </c>
      <c r="G133" s="215" t="s">
        <v>173</v>
      </c>
      <c r="H133" s="216">
        <v>2</v>
      </c>
      <c r="I133" s="217"/>
      <c r="J133" s="218">
        <f>ROUND(I133*H133,2)</f>
        <v>0</v>
      </c>
      <c r="K133" s="214" t="s">
        <v>128</v>
      </c>
      <c r="L133" s="42"/>
      <c r="M133" s="219" t="s">
        <v>19</v>
      </c>
      <c r="N133" s="220" t="s">
        <v>45</v>
      </c>
      <c r="O133" s="82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3" t="s">
        <v>164</v>
      </c>
      <c r="AT133" s="223" t="s">
        <v>124</v>
      </c>
      <c r="AU133" s="223" t="s">
        <v>84</v>
      </c>
      <c r="AY133" s="15" t="s">
        <v>121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5" t="s">
        <v>82</v>
      </c>
      <c r="BK133" s="224">
        <f>ROUND(I133*H133,2)</f>
        <v>0</v>
      </c>
      <c r="BL133" s="15" t="s">
        <v>164</v>
      </c>
      <c r="BM133" s="223" t="s">
        <v>256</v>
      </c>
    </row>
    <row r="134" spans="1:65" s="2" customFormat="1" ht="16.5" customHeight="1">
      <c r="A134" s="36"/>
      <c r="B134" s="37"/>
      <c r="C134" s="225" t="s">
        <v>257</v>
      </c>
      <c r="D134" s="225" t="s">
        <v>176</v>
      </c>
      <c r="E134" s="226" t="s">
        <v>258</v>
      </c>
      <c r="F134" s="227" t="s">
        <v>259</v>
      </c>
      <c r="G134" s="228" t="s">
        <v>260</v>
      </c>
      <c r="H134" s="229">
        <v>1</v>
      </c>
      <c r="I134" s="230"/>
      <c r="J134" s="231">
        <f>ROUND(I134*H134,2)</f>
        <v>0</v>
      </c>
      <c r="K134" s="227" t="s">
        <v>19</v>
      </c>
      <c r="L134" s="232"/>
      <c r="M134" s="233" t="s">
        <v>19</v>
      </c>
      <c r="N134" s="234" t="s">
        <v>45</v>
      </c>
      <c r="O134" s="82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3" t="s">
        <v>179</v>
      </c>
      <c r="AT134" s="223" t="s">
        <v>176</v>
      </c>
      <c r="AU134" s="223" t="s">
        <v>84</v>
      </c>
      <c r="AY134" s="15" t="s">
        <v>121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5" t="s">
        <v>82</v>
      </c>
      <c r="BK134" s="224">
        <f>ROUND(I134*H134,2)</f>
        <v>0</v>
      </c>
      <c r="BL134" s="15" t="s">
        <v>164</v>
      </c>
      <c r="BM134" s="223" t="s">
        <v>261</v>
      </c>
    </row>
    <row r="135" spans="1:65" s="2" customFormat="1" ht="16.5" customHeight="1">
      <c r="A135" s="36"/>
      <c r="B135" s="37"/>
      <c r="C135" s="225" t="s">
        <v>262</v>
      </c>
      <c r="D135" s="225" t="s">
        <v>176</v>
      </c>
      <c r="E135" s="226" t="s">
        <v>263</v>
      </c>
      <c r="F135" s="227" t="s">
        <v>264</v>
      </c>
      <c r="G135" s="228" t="s">
        <v>260</v>
      </c>
      <c r="H135" s="229">
        <v>1</v>
      </c>
      <c r="I135" s="230"/>
      <c r="J135" s="231">
        <f>ROUND(I135*H135,2)</f>
        <v>0</v>
      </c>
      <c r="K135" s="227" t="s">
        <v>19</v>
      </c>
      <c r="L135" s="232"/>
      <c r="M135" s="233" t="s">
        <v>19</v>
      </c>
      <c r="N135" s="234" t="s">
        <v>45</v>
      </c>
      <c r="O135" s="82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3" t="s">
        <v>179</v>
      </c>
      <c r="AT135" s="223" t="s">
        <v>176</v>
      </c>
      <c r="AU135" s="223" t="s">
        <v>84</v>
      </c>
      <c r="AY135" s="15" t="s">
        <v>121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5" t="s">
        <v>82</v>
      </c>
      <c r="BK135" s="224">
        <f>ROUND(I135*H135,2)</f>
        <v>0</v>
      </c>
      <c r="BL135" s="15" t="s">
        <v>164</v>
      </c>
      <c r="BM135" s="223" t="s">
        <v>265</v>
      </c>
    </row>
    <row r="136" spans="1:65" s="2" customFormat="1" ht="33" customHeight="1">
      <c r="A136" s="36"/>
      <c r="B136" s="37"/>
      <c r="C136" s="212" t="s">
        <v>266</v>
      </c>
      <c r="D136" s="212" t="s">
        <v>124</v>
      </c>
      <c r="E136" s="213" t="s">
        <v>267</v>
      </c>
      <c r="F136" s="214" t="s">
        <v>268</v>
      </c>
      <c r="G136" s="215" t="s">
        <v>173</v>
      </c>
      <c r="H136" s="216">
        <v>13</v>
      </c>
      <c r="I136" s="217"/>
      <c r="J136" s="218">
        <f>ROUND(I136*H136,2)</f>
        <v>0</v>
      </c>
      <c r="K136" s="214" t="s">
        <v>128</v>
      </c>
      <c r="L136" s="42"/>
      <c r="M136" s="219" t="s">
        <v>19</v>
      </c>
      <c r="N136" s="220" t="s">
        <v>45</v>
      </c>
      <c r="O136" s="82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3" t="s">
        <v>164</v>
      </c>
      <c r="AT136" s="223" t="s">
        <v>124</v>
      </c>
      <c r="AU136" s="223" t="s">
        <v>84</v>
      </c>
      <c r="AY136" s="15" t="s">
        <v>121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5" t="s">
        <v>82</v>
      </c>
      <c r="BK136" s="224">
        <f>ROUND(I136*H136,2)</f>
        <v>0</v>
      </c>
      <c r="BL136" s="15" t="s">
        <v>164</v>
      </c>
      <c r="BM136" s="223" t="s">
        <v>269</v>
      </c>
    </row>
    <row r="137" spans="1:65" s="2" customFormat="1" ht="16.5" customHeight="1">
      <c r="A137" s="36"/>
      <c r="B137" s="37"/>
      <c r="C137" s="225" t="s">
        <v>270</v>
      </c>
      <c r="D137" s="225" t="s">
        <v>176</v>
      </c>
      <c r="E137" s="226" t="s">
        <v>271</v>
      </c>
      <c r="F137" s="227" t="s">
        <v>272</v>
      </c>
      <c r="G137" s="228" t="s">
        <v>173</v>
      </c>
      <c r="H137" s="229">
        <v>13</v>
      </c>
      <c r="I137" s="230"/>
      <c r="J137" s="231">
        <f>ROUND(I137*H137,2)</f>
        <v>0</v>
      </c>
      <c r="K137" s="227" t="s">
        <v>128</v>
      </c>
      <c r="L137" s="232"/>
      <c r="M137" s="233" t="s">
        <v>19</v>
      </c>
      <c r="N137" s="234" t="s">
        <v>45</v>
      </c>
      <c r="O137" s="82"/>
      <c r="P137" s="221">
        <f>O137*H137</f>
        <v>0</v>
      </c>
      <c r="Q137" s="221">
        <v>2E-05</v>
      </c>
      <c r="R137" s="221">
        <f>Q137*H137</f>
        <v>0.00026000000000000003</v>
      </c>
      <c r="S137" s="221">
        <v>0</v>
      </c>
      <c r="T137" s="222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3" t="s">
        <v>179</v>
      </c>
      <c r="AT137" s="223" t="s">
        <v>176</v>
      </c>
      <c r="AU137" s="223" t="s">
        <v>84</v>
      </c>
      <c r="AY137" s="15" t="s">
        <v>121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5" t="s">
        <v>82</v>
      </c>
      <c r="BK137" s="224">
        <f>ROUND(I137*H137,2)</f>
        <v>0</v>
      </c>
      <c r="BL137" s="15" t="s">
        <v>164</v>
      </c>
      <c r="BM137" s="223" t="s">
        <v>273</v>
      </c>
    </row>
    <row r="138" spans="1:65" s="2" customFormat="1" ht="33" customHeight="1">
      <c r="A138" s="36"/>
      <c r="B138" s="37"/>
      <c r="C138" s="212" t="s">
        <v>274</v>
      </c>
      <c r="D138" s="212" t="s">
        <v>124</v>
      </c>
      <c r="E138" s="213" t="s">
        <v>275</v>
      </c>
      <c r="F138" s="214" t="s">
        <v>276</v>
      </c>
      <c r="G138" s="215" t="s">
        <v>173</v>
      </c>
      <c r="H138" s="216">
        <v>10</v>
      </c>
      <c r="I138" s="217"/>
      <c r="J138" s="218">
        <f>ROUND(I138*H138,2)</f>
        <v>0</v>
      </c>
      <c r="K138" s="214" t="s">
        <v>128</v>
      </c>
      <c r="L138" s="42"/>
      <c r="M138" s="219" t="s">
        <v>19</v>
      </c>
      <c r="N138" s="220" t="s">
        <v>45</v>
      </c>
      <c r="O138" s="82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3" t="s">
        <v>164</v>
      </c>
      <c r="AT138" s="223" t="s">
        <v>124</v>
      </c>
      <c r="AU138" s="223" t="s">
        <v>84</v>
      </c>
      <c r="AY138" s="15" t="s">
        <v>121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5" t="s">
        <v>82</v>
      </c>
      <c r="BK138" s="224">
        <f>ROUND(I138*H138,2)</f>
        <v>0</v>
      </c>
      <c r="BL138" s="15" t="s">
        <v>164</v>
      </c>
      <c r="BM138" s="223" t="s">
        <v>277</v>
      </c>
    </row>
    <row r="139" spans="1:65" s="2" customFormat="1" ht="16.5" customHeight="1">
      <c r="A139" s="36"/>
      <c r="B139" s="37"/>
      <c r="C139" s="225" t="s">
        <v>278</v>
      </c>
      <c r="D139" s="225" t="s">
        <v>176</v>
      </c>
      <c r="E139" s="226" t="s">
        <v>279</v>
      </c>
      <c r="F139" s="227" t="s">
        <v>280</v>
      </c>
      <c r="G139" s="228" t="s">
        <v>173</v>
      </c>
      <c r="H139" s="229">
        <v>10</v>
      </c>
      <c r="I139" s="230"/>
      <c r="J139" s="231">
        <f>ROUND(I139*H139,2)</f>
        <v>0</v>
      </c>
      <c r="K139" s="227" t="s">
        <v>128</v>
      </c>
      <c r="L139" s="232"/>
      <c r="M139" s="233" t="s">
        <v>19</v>
      </c>
      <c r="N139" s="234" t="s">
        <v>45</v>
      </c>
      <c r="O139" s="82"/>
      <c r="P139" s="221">
        <f>O139*H139</f>
        <v>0</v>
      </c>
      <c r="Q139" s="221">
        <v>6E-05</v>
      </c>
      <c r="R139" s="221">
        <f>Q139*H139</f>
        <v>0.0006000000000000001</v>
      </c>
      <c r="S139" s="221">
        <v>0</v>
      </c>
      <c r="T139" s="222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3" t="s">
        <v>179</v>
      </c>
      <c r="AT139" s="223" t="s">
        <v>176</v>
      </c>
      <c r="AU139" s="223" t="s">
        <v>84</v>
      </c>
      <c r="AY139" s="15" t="s">
        <v>121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5" t="s">
        <v>82</v>
      </c>
      <c r="BK139" s="224">
        <f>ROUND(I139*H139,2)</f>
        <v>0</v>
      </c>
      <c r="BL139" s="15" t="s">
        <v>164</v>
      </c>
      <c r="BM139" s="223" t="s">
        <v>281</v>
      </c>
    </row>
    <row r="140" spans="1:65" s="2" customFormat="1" ht="33" customHeight="1">
      <c r="A140" s="36"/>
      <c r="B140" s="37"/>
      <c r="C140" s="212" t="s">
        <v>282</v>
      </c>
      <c r="D140" s="212" t="s">
        <v>124</v>
      </c>
      <c r="E140" s="213" t="s">
        <v>283</v>
      </c>
      <c r="F140" s="214" t="s">
        <v>284</v>
      </c>
      <c r="G140" s="215" t="s">
        <v>173</v>
      </c>
      <c r="H140" s="216">
        <v>4</v>
      </c>
      <c r="I140" s="217"/>
      <c r="J140" s="218">
        <f>ROUND(I140*H140,2)</f>
        <v>0</v>
      </c>
      <c r="K140" s="214" t="s">
        <v>128</v>
      </c>
      <c r="L140" s="42"/>
      <c r="M140" s="219" t="s">
        <v>19</v>
      </c>
      <c r="N140" s="220" t="s">
        <v>45</v>
      </c>
      <c r="O140" s="82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3" t="s">
        <v>164</v>
      </c>
      <c r="AT140" s="223" t="s">
        <v>124</v>
      </c>
      <c r="AU140" s="223" t="s">
        <v>84</v>
      </c>
      <c r="AY140" s="15" t="s">
        <v>121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5" t="s">
        <v>82</v>
      </c>
      <c r="BK140" s="224">
        <f>ROUND(I140*H140,2)</f>
        <v>0</v>
      </c>
      <c r="BL140" s="15" t="s">
        <v>164</v>
      </c>
      <c r="BM140" s="223" t="s">
        <v>285</v>
      </c>
    </row>
    <row r="141" spans="1:65" s="2" customFormat="1" ht="16.5" customHeight="1">
      <c r="A141" s="36"/>
      <c r="B141" s="37"/>
      <c r="C141" s="225" t="s">
        <v>286</v>
      </c>
      <c r="D141" s="225" t="s">
        <v>176</v>
      </c>
      <c r="E141" s="226" t="s">
        <v>287</v>
      </c>
      <c r="F141" s="227" t="s">
        <v>288</v>
      </c>
      <c r="G141" s="228" t="s">
        <v>173</v>
      </c>
      <c r="H141" s="229">
        <v>4</v>
      </c>
      <c r="I141" s="230"/>
      <c r="J141" s="231">
        <f>ROUND(I141*H141,2)</f>
        <v>0</v>
      </c>
      <c r="K141" s="227" t="s">
        <v>128</v>
      </c>
      <c r="L141" s="232"/>
      <c r="M141" s="233" t="s">
        <v>19</v>
      </c>
      <c r="N141" s="234" t="s">
        <v>45</v>
      </c>
      <c r="O141" s="82"/>
      <c r="P141" s="221">
        <f>O141*H141</f>
        <v>0</v>
      </c>
      <c r="Q141" s="221">
        <v>5E-05</v>
      </c>
      <c r="R141" s="221">
        <f>Q141*H141</f>
        <v>0.0002</v>
      </c>
      <c r="S141" s="221">
        <v>0</v>
      </c>
      <c r="T141" s="222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3" t="s">
        <v>179</v>
      </c>
      <c r="AT141" s="223" t="s">
        <v>176</v>
      </c>
      <c r="AU141" s="223" t="s">
        <v>84</v>
      </c>
      <c r="AY141" s="15" t="s">
        <v>121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5" t="s">
        <v>82</v>
      </c>
      <c r="BK141" s="224">
        <f>ROUND(I141*H141,2)</f>
        <v>0</v>
      </c>
      <c r="BL141" s="15" t="s">
        <v>164</v>
      </c>
      <c r="BM141" s="223" t="s">
        <v>289</v>
      </c>
    </row>
    <row r="142" spans="1:65" s="2" customFormat="1" ht="33" customHeight="1">
      <c r="A142" s="36"/>
      <c r="B142" s="37"/>
      <c r="C142" s="212" t="s">
        <v>290</v>
      </c>
      <c r="D142" s="212" t="s">
        <v>124</v>
      </c>
      <c r="E142" s="213" t="s">
        <v>291</v>
      </c>
      <c r="F142" s="214" t="s">
        <v>292</v>
      </c>
      <c r="G142" s="215" t="s">
        <v>173</v>
      </c>
      <c r="H142" s="216">
        <v>6</v>
      </c>
      <c r="I142" s="217"/>
      <c r="J142" s="218">
        <f>ROUND(I142*H142,2)</f>
        <v>0</v>
      </c>
      <c r="K142" s="214" t="s">
        <v>128</v>
      </c>
      <c r="L142" s="42"/>
      <c r="M142" s="219" t="s">
        <v>19</v>
      </c>
      <c r="N142" s="220" t="s">
        <v>45</v>
      </c>
      <c r="O142" s="82"/>
      <c r="P142" s="221">
        <f>O142*H142</f>
        <v>0</v>
      </c>
      <c r="Q142" s="221">
        <v>0</v>
      </c>
      <c r="R142" s="221">
        <f>Q142*H142</f>
        <v>0</v>
      </c>
      <c r="S142" s="221">
        <v>0</v>
      </c>
      <c r="T142" s="222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3" t="s">
        <v>164</v>
      </c>
      <c r="AT142" s="223" t="s">
        <v>124</v>
      </c>
      <c r="AU142" s="223" t="s">
        <v>84</v>
      </c>
      <c r="AY142" s="15" t="s">
        <v>121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5" t="s">
        <v>82</v>
      </c>
      <c r="BK142" s="224">
        <f>ROUND(I142*H142,2)</f>
        <v>0</v>
      </c>
      <c r="BL142" s="15" t="s">
        <v>164</v>
      </c>
      <c r="BM142" s="223" t="s">
        <v>293</v>
      </c>
    </row>
    <row r="143" spans="1:65" s="2" customFormat="1" ht="21.75" customHeight="1">
      <c r="A143" s="36"/>
      <c r="B143" s="37"/>
      <c r="C143" s="225" t="s">
        <v>294</v>
      </c>
      <c r="D143" s="225" t="s">
        <v>176</v>
      </c>
      <c r="E143" s="226" t="s">
        <v>295</v>
      </c>
      <c r="F143" s="227" t="s">
        <v>296</v>
      </c>
      <c r="G143" s="228" t="s">
        <v>173</v>
      </c>
      <c r="H143" s="229">
        <v>6</v>
      </c>
      <c r="I143" s="230"/>
      <c r="J143" s="231">
        <f>ROUND(I143*H143,2)</f>
        <v>0</v>
      </c>
      <c r="K143" s="227" t="s">
        <v>128</v>
      </c>
      <c r="L143" s="232"/>
      <c r="M143" s="233" t="s">
        <v>19</v>
      </c>
      <c r="N143" s="234" t="s">
        <v>45</v>
      </c>
      <c r="O143" s="82"/>
      <c r="P143" s="221">
        <f>O143*H143</f>
        <v>0</v>
      </c>
      <c r="Q143" s="221">
        <v>5E-05</v>
      </c>
      <c r="R143" s="221">
        <f>Q143*H143</f>
        <v>0.00030000000000000003</v>
      </c>
      <c r="S143" s="221">
        <v>0</v>
      </c>
      <c r="T143" s="222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3" t="s">
        <v>179</v>
      </c>
      <c r="AT143" s="223" t="s">
        <v>176</v>
      </c>
      <c r="AU143" s="223" t="s">
        <v>84</v>
      </c>
      <c r="AY143" s="15" t="s">
        <v>121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5" t="s">
        <v>82</v>
      </c>
      <c r="BK143" s="224">
        <f>ROUND(I143*H143,2)</f>
        <v>0</v>
      </c>
      <c r="BL143" s="15" t="s">
        <v>164</v>
      </c>
      <c r="BM143" s="223" t="s">
        <v>297</v>
      </c>
    </row>
    <row r="144" spans="1:65" s="2" customFormat="1" ht="33" customHeight="1">
      <c r="A144" s="36"/>
      <c r="B144" s="37"/>
      <c r="C144" s="212" t="s">
        <v>298</v>
      </c>
      <c r="D144" s="212" t="s">
        <v>124</v>
      </c>
      <c r="E144" s="213" t="s">
        <v>299</v>
      </c>
      <c r="F144" s="214" t="s">
        <v>300</v>
      </c>
      <c r="G144" s="215" t="s">
        <v>173</v>
      </c>
      <c r="H144" s="216">
        <v>7</v>
      </c>
      <c r="I144" s="217"/>
      <c r="J144" s="218">
        <f>ROUND(I144*H144,2)</f>
        <v>0</v>
      </c>
      <c r="K144" s="214" t="s">
        <v>128</v>
      </c>
      <c r="L144" s="42"/>
      <c r="M144" s="219" t="s">
        <v>19</v>
      </c>
      <c r="N144" s="220" t="s">
        <v>45</v>
      </c>
      <c r="O144" s="82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3" t="s">
        <v>164</v>
      </c>
      <c r="AT144" s="223" t="s">
        <v>124</v>
      </c>
      <c r="AU144" s="223" t="s">
        <v>84</v>
      </c>
      <c r="AY144" s="15" t="s">
        <v>121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5" t="s">
        <v>82</v>
      </c>
      <c r="BK144" s="224">
        <f>ROUND(I144*H144,2)</f>
        <v>0</v>
      </c>
      <c r="BL144" s="15" t="s">
        <v>164</v>
      </c>
      <c r="BM144" s="223" t="s">
        <v>301</v>
      </c>
    </row>
    <row r="145" spans="1:65" s="2" customFormat="1" ht="16.5" customHeight="1">
      <c r="A145" s="36"/>
      <c r="B145" s="37"/>
      <c r="C145" s="225" t="s">
        <v>302</v>
      </c>
      <c r="D145" s="225" t="s">
        <v>176</v>
      </c>
      <c r="E145" s="226" t="s">
        <v>303</v>
      </c>
      <c r="F145" s="227" t="s">
        <v>304</v>
      </c>
      <c r="G145" s="228" t="s">
        <v>173</v>
      </c>
      <c r="H145" s="229">
        <v>7</v>
      </c>
      <c r="I145" s="230"/>
      <c r="J145" s="231">
        <f>ROUND(I145*H145,2)</f>
        <v>0</v>
      </c>
      <c r="K145" s="227" t="s">
        <v>128</v>
      </c>
      <c r="L145" s="232"/>
      <c r="M145" s="233" t="s">
        <v>19</v>
      </c>
      <c r="N145" s="234" t="s">
        <v>45</v>
      </c>
      <c r="O145" s="82"/>
      <c r="P145" s="221">
        <f>O145*H145</f>
        <v>0</v>
      </c>
      <c r="Q145" s="221">
        <v>6E-05</v>
      </c>
      <c r="R145" s="221">
        <f>Q145*H145</f>
        <v>0.00042</v>
      </c>
      <c r="S145" s="221">
        <v>0</v>
      </c>
      <c r="T145" s="222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3" t="s">
        <v>179</v>
      </c>
      <c r="AT145" s="223" t="s">
        <v>176</v>
      </c>
      <c r="AU145" s="223" t="s">
        <v>84</v>
      </c>
      <c r="AY145" s="15" t="s">
        <v>121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5" t="s">
        <v>82</v>
      </c>
      <c r="BK145" s="224">
        <f>ROUND(I145*H145,2)</f>
        <v>0</v>
      </c>
      <c r="BL145" s="15" t="s">
        <v>164</v>
      </c>
      <c r="BM145" s="223" t="s">
        <v>305</v>
      </c>
    </row>
    <row r="146" spans="1:65" s="2" customFormat="1" ht="16.5" customHeight="1">
      <c r="A146" s="36"/>
      <c r="B146" s="37"/>
      <c r="C146" s="212" t="s">
        <v>306</v>
      </c>
      <c r="D146" s="212" t="s">
        <v>124</v>
      </c>
      <c r="E146" s="213" t="s">
        <v>307</v>
      </c>
      <c r="F146" s="214" t="s">
        <v>308</v>
      </c>
      <c r="G146" s="215" t="s">
        <v>173</v>
      </c>
      <c r="H146" s="216">
        <v>1</v>
      </c>
      <c r="I146" s="217"/>
      <c r="J146" s="218">
        <f>ROUND(I146*H146,2)</f>
        <v>0</v>
      </c>
      <c r="K146" s="214" t="s">
        <v>128</v>
      </c>
      <c r="L146" s="42"/>
      <c r="M146" s="219" t="s">
        <v>19</v>
      </c>
      <c r="N146" s="220" t="s">
        <v>45</v>
      </c>
      <c r="O146" s="82"/>
      <c r="P146" s="221">
        <f>O146*H146</f>
        <v>0</v>
      </c>
      <c r="Q146" s="221">
        <v>0</v>
      </c>
      <c r="R146" s="221">
        <f>Q146*H146</f>
        <v>0</v>
      </c>
      <c r="S146" s="221">
        <v>0</v>
      </c>
      <c r="T146" s="222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3" t="s">
        <v>164</v>
      </c>
      <c r="AT146" s="223" t="s">
        <v>124</v>
      </c>
      <c r="AU146" s="223" t="s">
        <v>84</v>
      </c>
      <c r="AY146" s="15" t="s">
        <v>121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5" t="s">
        <v>82</v>
      </c>
      <c r="BK146" s="224">
        <f>ROUND(I146*H146,2)</f>
        <v>0</v>
      </c>
      <c r="BL146" s="15" t="s">
        <v>164</v>
      </c>
      <c r="BM146" s="223" t="s">
        <v>309</v>
      </c>
    </row>
    <row r="147" spans="1:65" s="2" customFormat="1" ht="21.75" customHeight="1">
      <c r="A147" s="36"/>
      <c r="B147" s="37"/>
      <c r="C147" s="225" t="s">
        <v>310</v>
      </c>
      <c r="D147" s="225" t="s">
        <v>176</v>
      </c>
      <c r="E147" s="226" t="s">
        <v>311</v>
      </c>
      <c r="F147" s="227" t="s">
        <v>312</v>
      </c>
      <c r="G147" s="228" t="s">
        <v>260</v>
      </c>
      <c r="H147" s="229">
        <v>1</v>
      </c>
      <c r="I147" s="230"/>
      <c r="J147" s="231">
        <f>ROUND(I147*H147,2)</f>
        <v>0</v>
      </c>
      <c r="K147" s="227" t="s">
        <v>19</v>
      </c>
      <c r="L147" s="232"/>
      <c r="M147" s="233" t="s">
        <v>19</v>
      </c>
      <c r="N147" s="234" t="s">
        <v>45</v>
      </c>
      <c r="O147" s="82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3" t="s">
        <v>179</v>
      </c>
      <c r="AT147" s="223" t="s">
        <v>176</v>
      </c>
      <c r="AU147" s="223" t="s">
        <v>84</v>
      </c>
      <c r="AY147" s="15" t="s">
        <v>121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5" t="s">
        <v>82</v>
      </c>
      <c r="BK147" s="224">
        <f>ROUND(I147*H147,2)</f>
        <v>0</v>
      </c>
      <c r="BL147" s="15" t="s">
        <v>164</v>
      </c>
      <c r="BM147" s="223" t="s">
        <v>313</v>
      </c>
    </row>
    <row r="148" spans="1:65" s="2" customFormat="1" ht="44.25" customHeight="1">
      <c r="A148" s="36"/>
      <c r="B148" s="37"/>
      <c r="C148" s="212" t="s">
        <v>314</v>
      </c>
      <c r="D148" s="212" t="s">
        <v>124</v>
      </c>
      <c r="E148" s="213" t="s">
        <v>315</v>
      </c>
      <c r="F148" s="214" t="s">
        <v>316</v>
      </c>
      <c r="G148" s="215" t="s">
        <v>173</v>
      </c>
      <c r="H148" s="216">
        <v>23</v>
      </c>
      <c r="I148" s="217"/>
      <c r="J148" s="218">
        <f>ROUND(I148*H148,2)</f>
        <v>0</v>
      </c>
      <c r="K148" s="214" t="s">
        <v>19</v>
      </c>
      <c r="L148" s="42"/>
      <c r="M148" s="219" t="s">
        <v>19</v>
      </c>
      <c r="N148" s="220" t="s">
        <v>45</v>
      </c>
      <c r="O148" s="82"/>
      <c r="P148" s="221">
        <f>O148*H148</f>
        <v>0</v>
      </c>
      <c r="Q148" s="221">
        <v>0</v>
      </c>
      <c r="R148" s="221">
        <f>Q148*H148</f>
        <v>0</v>
      </c>
      <c r="S148" s="221">
        <v>0</v>
      </c>
      <c r="T148" s="222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3" t="s">
        <v>164</v>
      </c>
      <c r="AT148" s="223" t="s">
        <v>124</v>
      </c>
      <c r="AU148" s="223" t="s">
        <v>84</v>
      </c>
      <c r="AY148" s="15" t="s">
        <v>121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5" t="s">
        <v>82</v>
      </c>
      <c r="BK148" s="224">
        <f>ROUND(I148*H148,2)</f>
        <v>0</v>
      </c>
      <c r="BL148" s="15" t="s">
        <v>164</v>
      </c>
      <c r="BM148" s="223" t="s">
        <v>317</v>
      </c>
    </row>
    <row r="149" spans="1:65" s="2" customFormat="1" ht="21.75" customHeight="1">
      <c r="A149" s="36"/>
      <c r="B149" s="37"/>
      <c r="C149" s="225" t="s">
        <v>318</v>
      </c>
      <c r="D149" s="225" t="s">
        <v>176</v>
      </c>
      <c r="E149" s="226" t="s">
        <v>319</v>
      </c>
      <c r="F149" s="227" t="s">
        <v>320</v>
      </c>
      <c r="G149" s="228" t="s">
        <v>173</v>
      </c>
      <c r="H149" s="229">
        <v>23</v>
      </c>
      <c r="I149" s="230"/>
      <c r="J149" s="231">
        <f>ROUND(I149*H149,2)</f>
        <v>0</v>
      </c>
      <c r="K149" s="227" t="s">
        <v>19</v>
      </c>
      <c r="L149" s="232"/>
      <c r="M149" s="233" t="s">
        <v>19</v>
      </c>
      <c r="N149" s="234" t="s">
        <v>45</v>
      </c>
      <c r="O149" s="82"/>
      <c r="P149" s="221">
        <f>O149*H149</f>
        <v>0</v>
      </c>
      <c r="Q149" s="221">
        <v>0.0001</v>
      </c>
      <c r="R149" s="221">
        <f>Q149*H149</f>
        <v>0.0023</v>
      </c>
      <c r="S149" s="221">
        <v>0</v>
      </c>
      <c r="T149" s="222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3" t="s">
        <v>179</v>
      </c>
      <c r="AT149" s="223" t="s">
        <v>176</v>
      </c>
      <c r="AU149" s="223" t="s">
        <v>84</v>
      </c>
      <c r="AY149" s="15" t="s">
        <v>121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5" t="s">
        <v>82</v>
      </c>
      <c r="BK149" s="224">
        <f>ROUND(I149*H149,2)</f>
        <v>0</v>
      </c>
      <c r="BL149" s="15" t="s">
        <v>164</v>
      </c>
      <c r="BM149" s="223" t="s">
        <v>321</v>
      </c>
    </row>
    <row r="150" spans="1:65" s="2" customFormat="1" ht="44.25" customHeight="1">
      <c r="A150" s="36"/>
      <c r="B150" s="37"/>
      <c r="C150" s="212" t="s">
        <v>322</v>
      </c>
      <c r="D150" s="212" t="s">
        <v>124</v>
      </c>
      <c r="E150" s="213" t="s">
        <v>323</v>
      </c>
      <c r="F150" s="214" t="s">
        <v>324</v>
      </c>
      <c r="G150" s="215" t="s">
        <v>173</v>
      </c>
      <c r="H150" s="216">
        <v>20</v>
      </c>
      <c r="I150" s="217"/>
      <c r="J150" s="218">
        <f>ROUND(I150*H150,2)</f>
        <v>0</v>
      </c>
      <c r="K150" s="214" t="s">
        <v>128</v>
      </c>
      <c r="L150" s="42"/>
      <c r="M150" s="219" t="s">
        <v>19</v>
      </c>
      <c r="N150" s="220" t="s">
        <v>45</v>
      </c>
      <c r="O150" s="82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3" t="s">
        <v>164</v>
      </c>
      <c r="AT150" s="223" t="s">
        <v>124</v>
      </c>
      <c r="AU150" s="223" t="s">
        <v>84</v>
      </c>
      <c r="AY150" s="15" t="s">
        <v>121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5" t="s">
        <v>82</v>
      </c>
      <c r="BK150" s="224">
        <f>ROUND(I150*H150,2)</f>
        <v>0</v>
      </c>
      <c r="BL150" s="15" t="s">
        <v>164</v>
      </c>
      <c r="BM150" s="223" t="s">
        <v>325</v>
      </c>
    </row>
    <row r="151" spans="1:65" s="2" customFormat="1" ht="16.5" customHeight="1">
      <c r="A151" s="36"/>
      <c r="B151" s="37"/>
      <c r="C151" s="225" t="s">
        <v>326</v>
      </c>
      <c r="D151" s="225" t="s">
        <v>176</v>
      </c>
      <c r="E151" s="226" t="s">
        <v>327</v>
      </c>
      <c r="F151" s="227" t="s">
        <v>328</v>
      </c>
      <c r="G151" s="228" t="s">
        <v>173</v>
      </c>
      <c r="H151" s="229">
        <v>20</v>
      </c>
      <c r="I151" s="230"/>
      <c r="J151" s="231">
        <f>ROUND(I151*H151,2)</f>
        <v>0</v>
      </c>
      <c r="K151" s="227" t="s">
        <v>128</v>
      </c>
      <c r="L151" s="232"/>
      <c r="M151" s="233" t="s">
        <v>19</v>
      </c>
      <c r="N151" s="234" t="s">
        <v>45</v>
      </c>
      <c r="O151" s="82"/>
      <c r="P151" s="221">
        <f>O151*H151</f>
        <v>0</v>
      </c>
      <c r="Q151" s="221">
        <v>0.0001</v>
      </c>
      <c r="R151" s="221">
        <f>Q151*H151</f>
        <v>0.002</v>
      </c>
      <c r="S151" s="221">
        <v>0</v>
      </c>
      <c r="T151" s="222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3" t="s">
        <v>179</v>
      </c>
      <c r="AT151" s="223" t="s">
        <v>176</v>
      </c>
      <c r="AU151" s="223" t="s">
        <v>84</v>
      </c>
      <c r="AY151" s="15" t="s">
        <v>121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5" t="s">
        <v>82</v>
      </c>
      <c r="BK151" s="224">
        <f>ROUND(I151*H151,2)</f>
        <v>0</v>
      </c>
      <c r="BL151" s="15" t="s">
        <v>164</v>
      </c>
      <c r="BM151" s="223" t="s">
        <v>329</v>
      </c>
    </row>
    <row r="152" spans="1:65" s="2" customFormat="1" ht="33" customHeight="1">
      <c r="A152" s="36"/>
      <c r="B152" s="37"/>
      <c r="C152" s="212" t="s">
        <v>330</v>
      </c>
      <c r="D152" s="212" t="s">
        <v>124</v>
      </c>
      <c r="E152" s="213" t="s">
        <v>331</v>
      </c>
      <c r="F152" s="214" t="s">
        <v>332</v>
      </c>
      <c r="G152" s="215" t="s">
        <v>173</v>
      </c>
      <c r="H152" s="216">
        <v>19</v>
      </c>
      <c r="I152" s="217"/>
      <c r="J152" s="218">
        <f>ROUND(I152*H152,2)</f>
        <v>0</v>
      </c>
      <c r="K152" s="214" t="s">
        <v>128</v>
      </c>
      <c r="L152" s="42"/>
      <c r="M152" s="219" t="s">
        <v>19</v>
      </c>
      <c r="N152" s="220" t="s">
        <v>45</v>
      </c>
      <c r="O152" s="82"/>
      <c r="P152" s="221">
        <f>O152*H152</f>
        <v>0</v>
      </c>
      <c r="Q152" s="221">
        <v>0</v>
      </c>
      <c r="R152" s="221">
        <f>Q152*H152</f>
        <v>0</v>
      </c>
      <c r="S152" s="221">
        <v>0</v>
      </c>
      <c r="T152" s="222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3" t="s">
        <v>164</v>
      </c>
      <c r="AT152" s="223" t="s">
        <v>124</v>
      </c>
      <c r="AU152" s="223" t="s">
        <v>84</v>
      </c>
      <c r="AY152" s="15" t="s">
        <v>121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5" t="s">
        <v>82</v>
      </c>
      <c r="BK152" s="224">
        <f>ROUND(I152*H152,2)</f>
        <v>0</v>
      </c>
      <c r="BL152" s="15" t="s">
        <v>164</v>
      </c>
      <c r="BM152" s="223" t="s">
        <v>333</v>
      </c>
    </row>
    <row r="153" spans="1:65" s="2" customFormat="1" ht="21.75" customHeight="1">
      <c r="A153" s="36"/>
      <c r="B153" s="37"/>
      <c r="C153" s="225" t="s">
        <v>334</v>
      </c>
      <c r="D153" s="225" t="s">
        <v>176</v>
      </c>
      <c r="E153" s="226" t="s">
        <v>335</v>
      </c>
      <c r="F153" s="227" t="s">
        <v>336</v>
      </c>
      <c r="G153" s="228" t="s">
        <v>173</v>
      </c>
      <c r="H153" s="229">
        <v>19</v>
      </c>
      <c r="I153" s="230"/>
      <c r="J153" s="231">
        <f>ROUND(I153*H153,2)</f>
        <v>0</v>
      </c>
      <c r="K153" s="227" t="s">
        <v>128</v>
      </c>
      <c r="L153" s="232"/>
      <c r="M153" s="233" t="s">
        <v>19</v>
      </c>
      <c r="N153" s="234" t="s">
        <v>45</v>
      </c>
      <c r="O153" s="82"/>
      <c r="P153" s="221">
        <f>O153*H153</f>
        <v>0</v>
      </c>
      <c r="Q153" s="221">
        <v>7E-05</v>
      </c>
      <c r="R153" s="221">
        <f>Q153*H153</f>
        <v>0.0013299999999999998</v>
      </c>
      <c r="S153" s="221">
        <v>0</v>
      </c>
      <c r="T153" s="222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3" t="s">
        <v>179</v>
      </c>
      <c r="AT153" s="223" t="s">
        <v>176</v>
      </c>
      <c r="AU153" s="223" t="s">
        <v>84</v>
      </c>
      <c r="AY153" s="15" t="s">
        <v>121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5" t="s">
        <v>82</v>
      </c>
      <c r="BK153" s="224">
        <f>ROUND(I153*H153,2)</f>
        <v>0</v>
      </c>
      <c r="BL153" s="15" t="s">
        <v>164</v>
      </c>
      <c r="BM153" s="223" t="s">
        <v>337</v>
      </c>
    </row>
    <row r="154" spans="1:65" s="2" customFormat="1" ht="21.75" customHeight="1">
      <c r="A154" s="36"/>
      <c r="B154" s="37"/>
      <c r="C154" s="225" t="s">
        <v>338</v>
      </c>
      <c r="D154" s="225" t="s">
        <v>176</v>
      </c>
      <c r="E154" s="226" t="s">
        <v>339</v>
      </c>
      <c r="F154" s="227" t="s">
        <v>340</v>
      </c>
      <c r="G154" s="228" t="s">
        <v>173</v>
      </c>
      <c r="H154" s="229">
        <v>24</v>
      </c>
      <c r="I154" s="230"/>
      <c r="J154" s="231">
        <f>ROUND(I154*H154,2)</f>
        <v>0</v>
      </c>
      <c r="K154" s="227" t="s">
        <v>128</v>
      </c>
      <c r="L154" s="232"/>
      <c r="M154" s="233" t="s">
        <v>19</v>
      </c>
      <c r="N154" s="234" t="s">
        <v>45</v>
      </c>
      <c r="O154" s="82"/>
      <c r="P154" s="221">
        <f>O154*H154</f>
        <v>0</v>
      </c>
      <c r="Q154" s="221">
        <v>5E-05</v>
      </c>
      <c r="R154" s="221">
        <f>Q154*H154</f>
        <v>0.0012000000000000001</v>
      </c>
      <c r="S154" s="221">
        <v>0</v>
      </c>
      <c r="T154" s="222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3" t="s">
        <v>179</v>
      </c>
      <c r="AT154" s="223" t="s">
        <v>176</v>
      </c>
      <c r="AU154" s="223" t="s">
        <v>84</v>
      </c>
      <c r="AY154" s="15" t="s">
        <v>121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5" t="s">
        <v>82</v>
      </c>
      <c r="BK154" s="224">
        <f>ROUND(I154*H154,2)</f>
        <v>0</v>
      </c>
      <c r="BL154" s="15" t="s">
        <v>164</v>
      </c>
      <c r="BM154" s="223" t="s">
        <v>341</v>
      </c>
    </row>
    <row r="155" spans="1:65" s="2" customFormat="1" ht="21.75" customHeight="1">
      <c r="A155" s="36"/>
      <c r="B155" s="37"/>
      <c r="C155" s="225" t="s">
        <v>342</v>
      </c>
      <c r="D155" s="225" t="s">
        <v>176</v>
      </c>
      <c r="E155" s="226" t="s">
        <v>343</v>
      </c>
      <c r="F155" s="227" t="s">
        <v>344</v>
      </c>
      <c r="G155" s="228" t="s">
        <v>173</v>
      </c>
      <c r="H155" s="229">
        <v>42</v>
      </c>
      <c r="I155" s="230"/>
      <c r="J155" s="231">
        <f>ROUND(I155*H155,2)</f>
        <v>0</v>
      </c>
      <c r="K155" s="227" t="s">
        <v>128</v>
      </c>
      <c r="L155" s="232"/>
      <c r="M155" s="233" t="s">
        <v>19</v>
      </c>
      <c r="N155" s="234" t="s">
        <v>45</v>
      </c>
      <c r="O155" s="82"/>
      <c r="P155" s="221">
        <f>O155*H155</f>
        <v>0</v>
      </c>
      <c r="Q155" s="221">
        <v>5E-05</v>
      </c>
      <c r="R155" s="221">
        <f>Q155*H155</f>
        <v>0.0021000000000000003</v>
      </c>
      <c r="S155" s="221">
        <v>0</v>
      </c>
      <c r="T155" s="222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3" t="s">
        <v>179</v>
      </c>
      <c r="AT155" s="223" t="s">
        <v>176</v>
      </c>
      <c r="AU155" s="223" t="s">
        <v>84</v>
      </c>
      <c r="AY155" s="15" t="s">
        <v>121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5" t="s">
        <v>82</v>
      </c>
      <c r="BK155" s="224">
        <f>ROUND(I155*H155,2)</f>
        <v>0</v>
      </c>
      <c r="BL155" s="15" t="s">
        <v>164</v>
      </c>
      <c r="BM155" s="223" t="s">
        <v>345</v>
      </c>
    </row>
    <row r="156" spans="1:65" s="2" customFormat="1" ht="21.75" customHeight="1">
      <c r="A156" s="36"/>
      <c r="B156" s="37"/>
      <c r="C156" s="225" t="s">
        <v>346</v>
      </c>
      <c r="D156" s="225" t="s">
        <v>176</v>
      </c>
      <c r="E156" s="226" t="s">
        <v>347</v>
      </c>
      <c r="F156" s="227" t="s">
        <v>348</v>
      </c>
      <c r="G156" s="228" t="s">
        <v>173</v>
      </c>
      <c r="H156" s="229">
        <v>4</v>
      </c>
      <c r="I156" s="230"/>
      <c r="J156" s="231">
        <f>ROUND(I156*H156,2)</f>
        <v>0</v>
      </c>
      <c r="K156" s="227" t="s">
        <v>128</v>
      </c>
      <c r="L156" s="232"/>
      <c r="M156" s="233" t="s">
        <v>19</v>
      </c>
      <c r="N156" s="234" t="s">
        <v>45</v>
      </c>
      <c r="O156" s="82"/>
      <c r="P156" s="221">
        <f>O156*H156</f>
        <v>0</v>
      </c>
      <c r="Q156" s="221">
        <v>0</v>
      </c>
      <c r="R156" s="221">
        <f>Q156*H156</f>
        <v>0</v>
      </c>
      <c r="S156" s="221">
        <v>0</v>
      </c>
      <c r="T156" s="222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3" t="s">
        <v>179</v>
      </c>
      <c r="AT156" s="223" t="s">
        <v>176</v>
      </c>
      <c r="AU156" s="223" t="s">
        <v>84</v>
      </c>
      <c r="AY156" s="15" t="s">
        <v>121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5" t="s">
        <v>82</v>
      </c>
      <c r="BK156" s="224">
        <f>ROUND(I156*H156,2)</f>
        <v>0</v>
      </c>
      <c r="BL156" s="15" t="s">
        <v>164</v>
      </c>
      <c r="BM156" s="223" t="s">
        <v>349</v>
      </c>
    </row>
    <row r="157" spans="1:65" s="2" customFormat="1" ht="21.75" customHeight="1">
      <c r="A157" s="36"/>
      <c r="B157" s="37"/>
      <c r="C157" s="225" t="s">
        <v>350</v>
      </c>
      <c r="D157" s="225" t="s">
        <v>176</v>
      </c>
      <c r="E157" s="226" t="s">
        <v>351</v>
      </c>
      <c r="F157" s="227" t="s">
        <v>352</v>
      </c>
      <c r="G157" s="228" t="s">
        <v>173</v>
      </c>
      <c r="H157" s="229">
        <v>14</v>
      </c>
      <c r="I157" s="230"/>
      <c r="J157" s="231">
        <f>ROUND(I157*H157,2)</f>
        <v>0</v>
      </c>
      <c r="K157" s="227" t="s">
        <v>128</v>
      </c>
      <c r="L157" s="232"/>
      <c r="M157" s="233" t="s">
        <v>19</v>
      </c>
      <c r="N157" s="234" t="s">
        <v>45</v>
      </c>
      <c r="O157" s="82"/>
      <c r="P157" s="221">
        <f>O157*H157</f>
        <v>0</v>
      </c>
      <c r="Q157" s="221">
        <v>0</v>
      </c>
      <c r="R157" s="221">
        <f>Q157*H157</f>
        <v>0</v>
      </c>
      <c r="S157" s="221">
        <v>0</v>
      </c>
      <c r="T157" s="222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3" t="s">
        <v>179</v>
      </c>
      <c r="AT157" s="223" t="s">
        <v>176</v>
      </c>
      <c r="AU157" s="223" t="s">
        <v>84</v>
      </c>
      <c r="AY157" s="15" t="s">
        <v>121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5" t="s">
        <v>82</v>
      </c>
      <c r="BK157" s="224">
        <f>ROUND(I157*H157,2)</f>
        <v>0</v>
      </c>
      <c r="BL157" s="15" t="s">
        <v>164</v>
      </c>
      <c r="BM157" s="223" t="s">
        <v>353</v>
      </c>
    </row>
    <row r="158" spans="1:65" s="2" customFormat="1" ht="21.75" customHeight="1">
      <c r="A158" s="36"/>
      <c r="B158" s="37"/>
      <c r="C158" s="225" t="s">
        <v>354</v>
      </c>
      <c r="D158" s="225" t="s">
        <v>176</v>
      </c>
      <c r="E158" s="226" t="s">
        <v>355</v>
      </c>
      <c r="F158" s="227" t="s">
        <v>356</v>
      </c>
      <c r="G158" s="228" t="s">
        <v>173</v>
      </c>
      <c r="H158" s="229">
        <v>7</v>
      </c>
      <c r="I158" s="230"/>
      <c r="J158" s="231">
        <f>ROUND(I158*H158,2)</f>
        <v>0</v>
      </c>
      <c r="K158" s="227" t="s">
        <v>19</v>
      </c>
      <c r="L158" s="232"/>
      <c r="M158" s="233" t="s">
        <v>19</v>
      </c>
      <c r="N158" s="234" t="s">
        <v>45</v>
      </c>
      <c r="O158" s="82"/>
      <c r="P158" s="221">
        <f>O158*H158</f>
        <v>0</v>
      </c>
      <c r="Q158" s="221">
        <v>0</v>
      </c>
      <c r="R158" s="221">
        <f>Q158*H158</f>
        <v>0</v>
      </c>
      <c r="S158" s="221">
        <v>0</v>
      </c>
      <c r="T158" s="222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3" t="s">
        <v>179</v>
      </c>
      <c r="AT158" s="223" t="s">
        <v>176</v>
      </c>
      <c r="AU158" s="223" t="s">
        <v>84</v>
      </c>
      <c r="AY158" s="15" t="s">
        <v>121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5" t="s">
        <v>82</v>
      </c>
      <c r="BK158" s="224">
        <f>ROUND(I158*H158,2)</f>
        <v>0</v>
      </c>
      <c r="BL158" s="15" t="s">
        <v>164</v>
      </c>
      <c r="BM158" s="223" t="s">
        <v>357</v>
      </c>
    </row>
    <row r="159" spans="1:65" s="2" customFormat="1" ht="21.75" customHeight="1">
      <c r="A159" s="36"/>
      <c r="B159" s="37"/>
      <c r="C159" s="225" t="s">
        <v>358</v>
      </c>
      <c r="D159" s="225" t="s">
        <v>176</v>
      </c>
      <c r="E159" s="226" t="s">
        <v>359</v>
      </c>
      <c r="F159" s="227" t="s">
        <v>360</v>
      </c>
      <c r="G159" s="228" t="s">
        <v>173</v>
      </c>
      <c r="H159" s="229">
        <v>16</v>
      </c>
      <c r="I159" s="230"/>
      <c r="J159" s="231">
        <f>ROUND(I159*H159,2)</f>
        <v>0</v>
      </c>
      <c r="K159" s="227" t="s">
        <v>19</v>
      </c>
      <c r="L159" s="232"/>
      <c r="M159" s="233" t="s">
        <v>19</v>
      </c>
      <c r="N159" s="234" t="s">
        <v>45</v>
      </c>
      <c r="O159" s="82"/>
      <c r="P159" s="221">
        <f>O159*H159</f>
        <v>0</v>
      </c>
      <c r="Q159" s="221">
        <v>1E-05</v>
      </c>
      <c r="R159" s="221">
        <f>Q159*H159</f>
        <v>0.00016</v>
      </c>
      <c r="S159" s="221">
        <v>0</v>
      </c>
      <c r="T159" s="222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3" t="s">
        <v>179</v>
      </c>
      <c r="AT159" s="223" t="s">
        <v>176</v>
      </c>
      <c r="AU159" s="223" t="s">
        <v>84</v>
      </c>
      <c r="AY159" s="15" t="s">
        <v>121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5" t="s">
        <v>82</v>
      </c>
      <c r="BK159" s="224">
        <f>ROUND(I159*H159,2)</f>
        <v>0</v>
      </c>
      <c r="BL159" s="15" t="s">
        <v>164</v>
      </c>
      <c r="BM159" s="223" t="s">
        <v>361</v>
      </c>
    </row>
    <row r="160" spans="1:65" s="2" customFormat="1" ht="33" customHeight="1">
      <c r="A160" s="36"/>
      <c r="B160" s="37"/>
      <c r="C160" s="212" t="s">
        <v>362</v>
      </c>
      <c r="D160" s="212" t="s">
        <v>124</v>
      </c>
      <c r="E160" s="213" t="s">
        <v>363</v>
      </c>
      <c r="F160" s="214" t="s">
        <v>364</v>
      </c>
      <c r="G160" s="215" t="s">
        <v>173</v>
      </c>
      <c r="H160" s="216">
        <v>20</v>
      </c>
      <c r="I160" s="217"/>
      <c r="J160" s="218">
        <f>ROUND(I160*H160,2)</f>
        <v>0</v>
      </c>
      <c r="K160" s="214" t="s">
        <v>128</v>
      </c>
      <c r="L160" s="42"/>
      <c r="M160" s="219" t="s">
        <v>19</v>
      </c>
      <c r="N160" s="220" t="s">
        <v>45</v>
      </c>
      <c r="O160" s="82"/>
      <c r="P160" s="221">
        <f>O160*H160</f>
        <v>0</v>
      </c>
      <c r="Q160" s="221">
        <v>0</v>
      </c>
      <c r="R160" s="221">
        <f>Q160*H160</f>
        <v>0</v>
      </c>
      <c r="S160" s="221">
        <v>0</v>
      </c>
      <c r="T160" s="222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3" t="s">
        <v>164</v>
      </c>
      <c r="AT160" s="223" t="s">
        <v>124</v>
      </c>
      <c r="AU160" s="223" t="s">
        <v>84</v>
      </c>
      <c r="AY160" s="15" t="s">
        <v>121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5" t="s">
        <v>82</v>
      </c>
      <c r="BK160" s="224">
        <f>ROUND(I160*H160,2)</f>
        <v>0</v>
      </c>
      <c r="BL160" s="15" t="s">
        <v>164</v>
      </c>
      <c r="BM160" s="223" t="s">
        <v>365</v>
      </c>
    </row>
    <row r="161" spans="1:65" s="2" customFormat="1" ht="33" customHeight="1">
      <c r="A161" s="36"/>
      <c r="B161" s="37"/>
      <c r="C161" s="225" t="s">
        <v>366</v>
      </c>
      <c r="D161" s="225" t="s">
        <v>176</v>
      </c>
      <c r="E161" s="226" t="s">
        <v>367</v>
      </c>
      <c r="F161" s="227" t="s">
        <v>368</v>
      </c>
      <c r="G161" s="228" t="s">
        <v>173</v>
      </c>
      <c r="H161" s="229">
        <v>10</v>
      </c>
      <c r="I161" s="230"/>
      <c r="J161" s="231">
        <f>ROUND(I161*H161,2)</f>
        <v>0</v>
      </c>
      <c r="K161" s="227" t="s">
        <v>19</v>
      </c>
      <c r="L161" s="232"/>
      <c r="M161" s="233" t="s">
        <v>19</v>
      </c>
      <c r="N161" s="234" t="s">
        <v>45</v>
      </c>
      <c r="O161" s="82"/>
      <c r="P161" s="221">
        <f>O161*H161</f>
        <v>0</v>
      </c>
      <c r="Q161" s="221">
        <v>0.0008</v>
      </c>
      <c r="R161" s="221">
        <f>Q161*H161</f>
        <v>0.008</v>
      </c>
      <c r="S161" s="221">
        <v>0</v>
      </c>
      <c r="T161" s="222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3" t="s">
        <v>179</v>
      </c>
      <c r="AT161" s="223" t="s">
        <v>176</v>
      </c>
      <c r="AU161" s="223" t="s">
        <v>84</v>
      </c>
      <c r="AY161" s="15" t="s">
        <v>121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5" t="s">
        <v>82</v>
      </c>
      <c r="BK161" s="224">
        <f>ROUND(I161*H161,2)</f>
        <v>0</v>
      </c>
      <c r="BL161" s="15" t="s">
        <v>164</v>
      </c>
      <c r="BM161" s="223" t="s">
        <v>369</v>
      </c>
    </row>
    <row r="162" spans="1:65" s="2" customFormat="1" ht="33" customHeight="1">
      <c r="A162" s="36"/>
      <c r="B162" s="37"/>
      <c r="C162" s="225" t="s">
        <v>370</v>
      </c>
      <c r="D162" s="225" t="s">
        <v>176</v>
      </c>
      <c r="E162" s="226" t="s">
        <v>371</v>
      </c>
      <c r="F162" s="227" t="s">
        <v>372</v>
      </c>
      <c r="G162" s="228" t="s">
        <v>173</v>
      </c>
      <c r="H162" s="229">
        <v>10</v>
      </c>
      <c r="I162" s="230"/>
      <c r="J162" s="231">
        <f>ROUND(I162*H162,2)</f>
        <v>0</v>
      </c>
      <c r="K162" s="227" t="s">
        <v>19</v>
      </c>
      <c r="L162" s="232"/>
      <c r="M162" s="233" t="s">
        <v>19</v>
      </c>
      <c r="N162" s="234" t="s">
        <v>45</v>
      </c>
      <c r="O162" s="82"/>
      <c r="P162" s="221">
        <f>O162*H162</f>
        <v>0</v>
      </c>
      <c r="Q162" s="221">
        <v>0.0008</v>
      </c>
      <c r="R162" s="221">
        <f>Q162*H162</f>
        <v>0.008</v>
      </c>
      <c r="S162" s="221">
        <v>0</v>
      </c>
      <c r="T162" s="222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3" t="s">
        <v>179</v>
      </c>
      <c r="AT162" s="223" t="s">
        <v>176</v>
      </c>
      <c r="AU162" s="223" t="s">
        <v>84</v>
      </c>
      <c r="AY162" s="15" t="s">
        <v>121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5" t="s">
        <v>82</v>
      </c>
      <c r="BK162" s="224">
        <f>ROUND(I162*H162,2)</f>
        <v>0</v>
      </c>
      <c r="BL162" s="15" t="s">
        <v>164</v>
      </c>
      <c r="BM162" s="223" t="s">
        <v>373</v>
      </c>
    </row>
    <row r="163" spans="1:65" s="2" customFormat="1" ht="44.25" customHeight="1">
      <c r="A163" s="36"/>
      <c r="B163" s="37"/>
      <c r="C163" s="212" t="s">
        <v>374</v>
      </c>
      <c r="D163" s="212" t="s">
        <v>124</v>
      </c>
      <c r="E163" s="213" t="s">
        <v>375</v>
      </c>
      <c r="F163" s="214" t="s">
        <v>376</v>
      </c>
      <c r="G163" s="215" t="s">
        <v>173</v>
      </c>
      <c r="H163" s="216">
        <v>69</v>
      </c>
      <c r="I163" s="217"/>
      <c r="J163" s="218">
        <f>ROUND(I163*H163,2)</f>
        <v>0</v>
      </c>
      <c r="K163" s="214" t="s">
        <v>128</v>
      </c>
      <c r="L163" s="42"/>
      <c r="M163" s="219" t="s">
        <v>19</v>
      </c>
      <c r="N163" s="220" t="s">
        <v>45</v>
      </c>
      <c r="O163" s="82"/>
      <c r="P163" s="221">
        <f>O163*H163</f>
        <v>0</v>
      </c>
      <c r="Q163" s="221">
        <v>0</v>
      </c>
      <c r="R163" s="221">
        <f>Q163*H163</f>
        <v>0</v>
      </c>
      <c r="S163" s="221">
        <v>0</v>
      </c>
      <c r="T163" s="222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23" t="s">
        <v>164</v>
      </c>
      <c r="AT163" s="223" t="s">
        <v>124</v>
      </c>
      <c r="AU163" s="223" t="s">
        <v>84</v>
      </c>
      <c r="AY163" s="15" t="s">
        <v>121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5" t="s">
        <v>82</v>
      </c>
      <c r="BK163" s="224">
        <f>ROUND(I163*H163,2)</f>
        <v>0</v>
      </c>
      <c r="BL163" s="15" t="s">
        <v>164</v>
      </c>
      <c r="BM163" s="223" t="s">
        <v>377</v>
      </c>
    </row>
    <row r="164" spans="1:65" s="2" customFormat="1" ht="33" customHeight="1">
      <c r="A164" s="36"/>
      <c r="B164" s="37"/>
      <c r="C164" s="225" t="s">
        <v>378</v>
      </c>
      <c r="D164" s="225" t="s">
        <v>176</v>
      </c>
      <c r="E164" s="226" t="s">
        <v>379</v>
      </c>
      <c r="F164" s="227" t="s">
        <v>380</v>
      </c>
      <c r="G164" s="228" t="s">
        <v>173</v>
      </c>
      <c r="H164" s="229">
        <v>13</v>
      </c>
      <c r="I164" s="230"/>
      <c r="J164" s="231">
        <f>ROUND(I164*H164,2)</f>
        <v>0</v>
      </c>
      <c r="K164" s="227" t="s">
        <v>19</v>
      </c>
      <c r="L164" s="232"/>
      <c r="M164" s="233" t="s">
        <v>19</v>
      </c>
      <c r="N164" s="234" t="s">
        <v>45</v>
      </c>
      <c r="O164" s="82"/>
      <c r="P164" s="221">
        <f>O164*H164</f>
        <v>0</v>
      </c>
      <c r="Q164" s="221">
        <v>0.0008</v>
      </c>
      <c r="R164" s="221">
        <f>Q164*H164</f>
        <v>0.010400000000000001</v>
      </c>
      <c r="S164" s="221">
        <v>0</v>
      </c>
      <c r="T164" s="222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3" t="s">
        <v>179</v>
      </c>
      <c r="AT164" s="223" t="s">
        <v>176</v>
      </c>
      <c r="AU164" s="223" t="s">
        <v>84</v>
      </c>
      <c r="AY164" s="15" t="s">
        <v>121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5" t="s">
        <v>82</v>
      </c>
      <c r="BK164" s="224">
        <f>ROUND(I164*H164,2)</f>
        <v>0</v>
      </c>
      <c r="BL164" s="15" t="s">
        <v>164</v>
      </c>
      <c r="BM164" s="223" t="s">
        <v>381</v>
      </c>
    </row>
    <row r="165" spans="1:65" s="2" customFormat="1" ht="44.25" customHeight="1">
      <c r="A165" s="36"/>
      <c r="B165" s="37"/>
      <c r="C165" s="225" t="s">
        <v>382</v>
      </c>
      <c r="D165" s="225" t="s">
        <v>176</v>
      </c>
      <c r="E165" s="226" t="s">
        <v>383</v>
      </c>
      <c r="F165" s="227" t="s">
        <v>384</v>
      </c>
      <c r="G165" s="228" t="s">
        <v>173</v>
      </c>
      <c r="H165" s="229">
        <v>56</v>
      </c>
      <c r="I165" s="230"/>
      <c r="J165" s="231">
        <f>ROUND(I165*H165,2)</f>
        <v>0</v>
      </c>
      <c r="K165" s="227" t="s">
        <v>19</v>
      </c>
      <c r="L165" s="232"/>
      <c r="M165" s="233" t="s">
        <v>19</v>
      </c>
      <c r="N165" s="234" t="s">
        <v>45</v>
      </c>
      <c r="O165" s="82"/>
      <c r="P165" s="221">
        <f>O165*H165</f>
        <v>0</v>
      </c>
      <c r="Q165" s="221">
        <v>0.0008</v>
      </c>
      <c r="R165" s="221">
        <f>Q165*H165</f>
        <v>0.0448</v>
      </c>
      <c r="S165" s="221">
        <v>0</v>
      </c>
      <c r="T165" s="222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3" t="s">
        <v>179</v>
      </c>
      <c r="AT165" s="223" t="s">
        <v>176</v>
      </c>
      <c r="AU165" s="223" t="s">
        <v>84</v>
      </c>
      <c r="AY165" s="15" t="s">
        <v>121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5" t="s">
        <v>82</v>
      </c>
      <c r="BK165" s="224">
        <f>ROUND(I165*H165,2)</f>
        <v>0</v>
      </c>
      <c r="BL165" s="15" t="s">
        <v>164</v>
      </c>
      <c r="BM165" s="223" t="s">
        <v>385</v>
      </c>
    </row>
    <row r="166" spans="1:65" s="2" customFormat="1" ht="21.75" customHeight="1">
      <c r="A166" s="36"/>
      <c r="B166" s="37"/>
      <c r="C166" s="212" t="s">
        <v>386</v>
      </c>
      <c r="D166" s="212" t="s">
        <v>124</v>
      </c>
      <c r="E166" s="213" t="s">
        <v>387</v>
      </c>
      <c r="F166" s="214" t="s">
        <v>388</v>
      </c>
      <c r="G166" s="215" t="s">
        <v>173</v>
      </c>
      <c r="H166" s="216">
        <v>12</v>
      </c>
      <c r="I166" s="217"/>
      <c r="J166" s="218">
        <f>ROUND(I166*H166,2)</f>
        <v>0</v>
      </c>
      <c r="K166" s="214" t="s">
        <v>128</v>
      </c>
      <c r="L166" s="42"/>
      <c r="M166" s="219" t="s">
        <v>19</v>
      </c>
      <c r="N166" s="220" t="s">
        <v>45</v>
      </c>
      <c r="O166" s="82"/>
      <c r="P166" s="221">
        <f>O166*H166</f>
        <v>0</v>
      </c>
      <c r="Q166" s="221">
        <v>0</v>
      </c>
      <c r="R166" s="221">
        <f>Q166*H166</f>
        <v>0</v>
      </c>
      <c r="S166" s="221">
        <v>0</v>
      </c>
      <c r="T166" s="222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3" t="s">
        <v>164</v>
      </c>
      <c r="AT166" s="223" t="s">
        <v>124</v>
      </c>
      <c r="AU166" s="223" t="s">
        <v>84</v>
      </c>
      <c r="AY166" s="15" t="s">
        <v>121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5" t="s">
        <v>82</v>
      </c>
      <c r="BK166" s="224">
        <f>ROUND(I166*H166,2)</f>
        <v>0</v>
      </c>
      <c r="BL166" s="15" t="s">
        <v>164</v>
      </c>
      <c r="BM166" s="223" t="s">
        <v>389</v>
      </c>
    </row>
    <row r="167" spans="1:65" s="2" customFormat="1" ht="33" customHeight="1">
      <c r="A167" s="36"/>
      <c r="B167" s="37"/>
      <c r="C167" s="225" t="s">
        <v>390</v>
      </c>
      <c r="D167" s="225" t="s">
        <v>176</v>
      </c>
      <c r="E167" s="226" t="s">
        <v>391</v>
      </c>
      <c r="F167" s="227" t="s">
        <v>392</v>
      </c>
      <c r="G167" s="228" t="s">
        <v>173</v>
      </c>
      <c r="H167" s="229">
        <v>12</v>
      </c>
      <c r="I167" s="230"/>
      <c r="J167" s="231">
        <f>ROUND(I167*H167,2)</f>
        <v>0</v>
      </c>
      <c r="K167" s="227" t="s">
        <v>19</v>
      </c>
      <c r="L167" s="232"/>
      <c r="M167" s="233" t="s">
        <v>19</v>
      </c>
      <c r="N167" s="234" t="s">
        <v>45</v>
      </c>
      <c r="O167" s="82"/>
      <c r="P167" s="221">
        <f>O167*H167</f>
        <v>0</v>
      </c>
      <c r="Q167" s="221">
        <v>0.0008</v>
      </c>
      <c r="R167" s="221">
        <f>Q167*H167</f>
        <v>0.009600000000000001</v>
      </c>
      <c r="S167" s="221">
        <v>0</v>
      </c>
      <c r="T167" s="222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23" t="s">
        <v>179</v>
      </c>
      <c r="AT167" s="223" t="s">
        <v>176</v>
      </c>
      <c r="AU167" s="223" t="s">
        <v>84</v>
      </c>
      <c r="AY167" s="15" t="s">
        <v>121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5" t="s">
        <v>82</v>
      </c>
      <c r="BK167" s="224">
        <f>ROUND(I167*H167,2)</f>
        <v>0</v>
      </c>
      <c r="BL167" s="15" t="s">
        <v>164</v>
      </c>
      <c r="BM167" s="223" t="s">
        <v>393</v>
      </c>
    </row>
    <row r="168" spans="1:65" s="2" customFormat="1" ht="33" customHeight="1">
      <c r="A168" s="36"/>
      <c r="B168" s="37"/>
      <c r="C168" s="212" t="s">
        <v>394</v>
      </c>
      <c r="D168" s="212" t="s">
        <v>124</v>
      </c>
      <c r="E168" s="213" t="s">
        <v>395</v>
      </c>
      <c r="F168" s="214" t="s">
        <v>396</v>
      </c>
      <c r="G168" s="215" t="s">
        <v>173</v>
      </c>
      <c r="H168" s="216">
        <v>1</v>
      </c>
      <c r="I168" s="217"/>
      <c r="J168" s="218">
        <f>ROUND(I168*H168,2)</f>
        <v>0</v>
      </c>
      <c r="K168" s="214" t="s">
        <v>19</v>
      </c>
      <c r="L168" s="42"/>
      <c r="M168" s="219" t="s">
        <v>19</v>
      </c>
      <c r="N168" s="220" t="s">
        <v>45</v>
      </c>
      <c r="O168" s="82"/>
      <c r="P168" s="221">
        <f>O168*H168</f>
        <v>0</v>
      </c>
      <c r="Q168" s="221">
        <v>0</v>
      </c>
      <c r="R168" s="221">
        <f>Q168*H168</f>
        <v>0</v>
      </c>
      <c r="S168" s="221">
        <v>0</v>
      </c>
      <c r="T168" s="222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3" t="s">
        <v>164</v>
      </c>
      <c r="AT168" s="223" t="s">
        <v>124</v>
      </c>
      <c r="AU168" s="223" t="s">
        <v>84</v>
      </c>
      <c r="AY168" s="15" t="s">
        <v>121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5" t="s">
        <v>82</v>
      </c>
      <c r="BK168" s="224">
        <f>ROUND(I168*H168,2)</f>
        <v>0</v>
      </c>
      <c r="BL168" s="15" t="s">
        <v>164</v>
      </c>
      <c r="BM168" s="223" t="s">
        <v>397</v>
      </c>
    </row>
    <row r="169" spans="1:65" s="2" customFormat="1" ht="16.5" customHeight="1">
      <c r="A169" s="36"/>
      <c r="B169" s="37"/>
      <c r="C169" s="225" t="s">
        <v>398</v>
      </c>
      <c r="D169" s="225" t="s">
        <v>176</v>
      </c>
      <c r="E169" s="226" t="s">
        <v>399</v>
      </c>
      <c r="F169" s="227" t="s">
        <v>400</v>
      </c>
      <c r="G169" s="228" t="s">
        <v>173</v>
      </c>
      <c r="H169" s="229">
        <v>1</v>
      </c>
      <c r="I169" s="230"/>
      <c r="J169" s="231">
        <f>ROUND(I169*H169,2)</f>
        <v>0</v>
      </c>
      <c r="K169" s="227" t="s">
        <v>19</v>
      </c>
      <c r="L169" s="232"/>
      <c r="M169" s="233" t="s">
        <v>19</v>
      </c>
      <c r="N169" s="234" t="s">
        <v>45</v>
      </c>
      <c r="O169" s="82"/>
      <c r="P169" s="221">
        <f>O169*H169</f>
        <v>0</v>
      </c>
      <c r="Q169" s="221">
        <v>0.0026</v>
      </c>
      <c r="R169" s="221">
        <f>Q169*H169</f>
        <v>0.0026</v>
      </c>
      <c r="S169" s="221">
        <v>0</v>
      </c>
      <c r="T169" s="222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3" t="s">
        <v>179</v>
      </c>
      <c r="AT169" s="223" t="s">
        <v>176</v>
      </c>
      <c r="AU169" s="223" t="s">
        <v>84</v>
      </c>
      <c r="AY169" s="15" t="s">
        <v>121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5" t="s">
        <v>82</v>
      </c>
      <c r="BK169" s="224">
        <f>ROUND(I169*H169,2)</f>
        <v>0</v>
      </c>
      <c r="BL169" s="15" t="s">
        <v>164</v>
      </c>
      <c r="BM169" s="223" t="s">
        <v>401</v>
      </c>
    </row>
    <row r="170" spans="1:65" s="2" customFormat="1" ht="16.5" customHeight="1">
      <c r="A170" s="36"/>
      <c r="B170" s="37"/>
      <c r="C170" s="212" t="s">
        <v>402</v>
      </c>
      <c r="D170" s="212" t="s">
        <v>124</v>
      </c>
      <c r="E170" s="213" t="s">
        <v>403</v>
      </c>
      <c r="F170" s="214" t="s">
        <v>404</v>
      </c>
      <c r="G170" s="215" t="s">
        <v>173</v>
      </c>
      <c r="H170" s="216">
        <v>3</v>
      </c>
      <c r="I170" s="217"/>
      <c r="J170" s="218">
        <f>ROUND(I170*H170,2)</f>
        <v>0</v>
      </c>
      <c r="K170" s="214" t="s">
        <v>19</v>
      </c>
      <c r="L170" s="42"/>
      <c r="M170" s="219" t="s">
        <v>19</v>
      </c>
      <c r="N170" s="220" t="s">
        <v>45</v>
      </c>
      <c r="O170" s="82"/>
      <c r="P170" s="221">
        <f>O170*H170</f>
        <v>0</v>
      </c>
      <c r="Q170" s="221">
        <v>0</v>
      </c>
      <c r="R170" s="221">
        <f>Q170*H170</f>
        <v>0</v>
      </c>
      <c r="S170" s="221">
        <v>0</v>
      </c>
      <c r="T170" s="222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23" t="s">
        <v>164</v>
      </c>
      <c r="AT170" s="223" t="s">
        <v>124</v>
      </c>
      <c r="AU170" s="223" t="s">
        <v>84</v>
      </c>
      <c r="AY170" s="15" t="s">
        <v>121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5" t="s">
        <v>82</v>
      </c>
      <c r="BK170" s="224">
        <f>ROUND(I170*H170,2)</f>
        <v>0</v>
      </c>
      <c r="BL170" s="15" t="s">
        <v>164</v>
      </c>
      <c r="BM170" s="223" t="s">
        <v>405</v>
      </c>
    </row>
    <row r="171" spans="1:65" s="2" customFormat="1" ht="21.75" customHeight="1">
      <c r="A171" s="36"/>
      <c r="B171" s="37"/>
      <c r="C171" s="225" t="s">
        <v>406</v>
      </c>
      <c r="D171" s="225" t="s">
        <v>176</v>
      </c>
      <c r="E171" s="226" t="s">
        <v>407</v>
      </c>
      <c r="F171" s="227" t="s">
        <v>408</v>
      </c>
      <c r="G171" s="228" t="s">
        <v>173</v>
      </c>
      <c r="H171" s="229">
        <v>3</v>
      </c>
      <c r="I171" s="230"/>
      <c r="J171" s="231">
        <f>ROUND(I171*H171,2)</f>
        <v>0</v>
      </c>
      <c r="K171" s="227" t="s">
        <v>19</v>
      </c>
      <c r="L171" s="232"/>
      <c r="M171" s="233" t="s">
        <v>19</v>
      </c>
      <c r="N171" s="234" t="s">
        <v>45</v>
      </c>
      <c r="O171" s="82"/>
      <c r="P171" s="221">
        <f>O171*H171</f>
        <v>0</v>
      </c>
      <c r="Q171" s="221">
        <v>0.0016</v>
      </c>
      <c r="R171" s="221">
        <f>Q171*H171</f>
        <v>0.0048000000000000004</v>
      </c>
      <c r="S171" s="221">
        <v>0</v>
      </c>
      <c r="T171" s="222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3" t="s">
        <v>179</v>
      </c>
      <c r="AT171" s="223" t="s">
        <v>176</v>
      </c>
      <c r="AU171" s="223" t="s">
        <v>84</v>
      </c>
      <c r="AY171" s="15" t="s">
        <v>121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5" t="s">
        <v>82</v>
      </c>
      <c r="BK171" s="224">
        <f>ROUND(I171*H171,2)</f>
        <v>0</v>
      </c>
      <c r="BL171" s="15" t="s">
        <v>164</v>
      </c>
      <c r="BM171" s="223" t="s">
        <v>409</v>
      </c>
    </row>
    <row r="172" spans="1:65" s="2" customFormat="1" ht="21.75" customHeight="1">
      <c r="A172" s="36"/>
      <c r="B172" s="37"/>
      <c r="C172" s="212" t="s">
        <v>410</v>
      </c>
      <c r="D172" s="212" t="s">
        <v>124</v>
      </c>
      <c r="E172" s="213" t="s">
        <v>411</v>
      </c>
      <c r="F172" s="214" t="s">
        <v>412</v>
      </c>
      <c r="G172" s="215" t="s">
        <v>173</v>
      </c>
      <c r="H172" s="216">
        <v>6</v>
      </c>
      <c r="I172" s="217"/>
      <c r="J172" s="218">
        <f>ROUND(I172*H172,2)</f>
        <v>0</v>
      </c>
      <c r="K172" s="214" t="s">
        <v>19</v>
      </c>
      <c r="L172" s="42"/>
      <c r="M172" s="219" t="s">
        <v>19</v>
      </c>
      <c r="N172" s="220" t="s">
        <v>45</v>
      </c>
      <c r="O172" s="82"/>
      <c r="P172" s="221">
        <f>O172*H172</f>
        <v>0</v>
      </c>
      <c r="Q172" s="221">
        <v>0</v>
      </c>
      <c r="R172" s="221">
        <f>Q172*H172</f>
        <v>0</v>
      </c>
      <c r="S172" s="221">
        <v>0</v>
      </c>
      <c r="T172" s="222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3" t="s">
        <v>164</v>
      </c>
      <c r="AT172" s="223" t="s">
        <v>124</v>
      </c>
      <c r="AU172" s="223" t="s">
        <v>84</v>
      </c>
      <c r="AY172" s="15" t="s">
        <v>121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5" t="s">
        <v>82</v>
      </c>
      <c r="BK172" s="224">
        <f>ROUND(I172*H172,2)</f>
        <v>0</v>
      </c>
      <c r="BL172" s="15" t="s">
        <v>164</v>
      </c>
      <c r="BM172" s="223" t="s">
        <v>413</v>
      </c>
    </row>
    <row r="173" spans="1:65" s="2" customFormat="1" ht="33" customHeight="1">
      <c r="A173" s="36"/>
      <c r="B173" s="37"/>
      <c r="C173" s="225" t="s">
        <v>414</v>
      </c>
      <c r="D173" s="225" t="s">
        <v>176</v>
      </c>
      <c r="E173" s="226" t="s">
        <v>415</v>
      </c>
      <c r="F173" s="227" t="s">
        <v>416</v>
      </c>
      <c r="G173" s="228" t="s">
        <v>173</v>
      </c>
      <c r="H173" s="229">
        <v>6</v>
      </c>
      <c r="I173" s="230"/>
      <c r="J173" s="231">
        <f>ROUND(I173*H173,2)</f>
        <v>0</v>
      </c>
      <c r="K173" s="227" t="s">
        <v>19</v>
      </c>
      <c r="L173" s="232"/>
      <c r="M173" s="233" t="s">
        <v>19</v>
      </c>
      <c r="N173" s="234" t="s">
        <v>45</v>
      </c>
      <c r="O173" s="82"/>
      <c r="P173" s="221">
        <f>O173*H173</f>
        <v>0</v>
      </c>
      <c r="Q173" s="221">
        <v>0.0016</v>
      </c>
      <c r="R173" s="221">
        <f>Q173*H173</f>
        <v>0.009600000000000001</v>
      </c>
      <c r="S173" s="221">
        <v>0</v>
      </c>
      <c r="T173" s="222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23" t="s">
        <v>179</v>
      </c>
      <c r="AT173" s="223" t="s">
        <v>176</v>
      </c>
      <c r="AU173" s="223" t="s">
        <v>84</v>
      </c>
      <c r="AY173" s="15" t="s">
        <v>121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5" t="s">
        <v>82</v>
      </c>
      <c r="BK173" s="224">
        <f>ROUND(I173*H173,2)</f>
        <v>0</v>
      </c>
      <c r="BL173" s="15" t="s">
        <v>164</v>
      </c>
      <c r="BM173" s="223" t="s">
        <v>417</v>
      </c>
    </row>
    <row r="174" spans="1:65" s="2" customFormat="1" ht="21.75" customHeight="1">
      <c r="A174" s="36"/>
      <c r="B174" s="37"/>
      <c r="C174" s="212" t="s">
        <v>418</v>
      </c>
      <c r="D174" s="212" t="s">
        <v>124</v>
      </c>
      <c r="E174" s="213" t="s">
        <v>419</v>
      </c>
      <c r="F174" s="214" t="s">
        <v>420</v>
      </c>
      <c r="G174" s="215" t="s">
        <v>173</v>
      </c>
      <c r="H174" s="216">
        <v>2</v>
      </c>
      <c r="I174" s="217"/>
      <c r="J174" s="218">
        <f>ROUND(I174*H174,2)</f>
        <v>0</v>
      </c>
      <c r="K174" s="214" t="s">
        <v>19</v>
      </c>
      <c r="L174" s="42"/>
      <c r="M174" s="219" t="s">
        <v>19</v>
      </c>
      <c r="N174" s="220" t="s">
        <v>45</v>
      </c>
      <c r="O174" s="82"/>
      <c r="P174" s="221">
        <f>O174*H174</f>
        <v>0</v>
      </c>
      <c r="Q174" s="221">
        <v>0</v>
      </c>
      <c r="R174" s="221">
        <f>Q174*H174</f>
        <v>0</v>
      </c>
      <c r="S174" s="221">
        <v>0</v>
      </c>
      <c r="T174" s="222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23" t="s">
        <v>164</v>
      </c>
      <c r="AT174" s="223" t="s">
        <v>124</v>
      </c>
      <c r="AU174" s="223" t="s">
        <v>84</v>
      </c>
      <c r="AY174" s="15" t="s">
        <v>121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5" t="s">
        <v>82</v>
      </c>
      <c r="BK174" s="224">
        <f>ROUND(I174*H174,2)</f>
        <v>0</v>
      </c>
      <c r="BL174" s="15" t="s">
        <v>164</v>
      </c>
      <c r="BM174" s="223" t="s">
        <v>421</v>
      </c>
    </row>
    <row r="175" spans="1:65" s="2" customFormat="1" ht="33" customHeight="1">
      <c r="A175" s="36"/>
      <c r="B175" s="37"/>
      <c r="C175" s="225" t="s">
        <v>422</v>
      </c>
      <c r="D175" s="225" t="s">
        <v>176</v>
      </c>
      <c r="E175" s="226" t="s">
        <v>423</v>
      </c>
      <c r="F175" s="227" t="s">
        <v>424</v>
      </c>
      <c r="G175" s="228" t="s">
        <v>173</v>
      </c>
      <c r="H175" s="229">
        <v>2</v>
      </c>
      <c r="I175" s="230"/>
      <c r="J175" s="231">
        <f>ROUND(I175*H175,2)</f>
        <v>0</v>
      </c>
      <c r="K175" s="227" t="s">
        <v>19</v>
      </c>
      <c r="L175" s="232"/>
      <c r="M175" s="233" t="s">
        <v>19</v>
      </c>
      <c r="N175" s="234" t="s">
        <v>45</v>
      </c>
      <c r="O175" s="82"/>
      <c r="P175" s="221">
        <f>O175*H175</f>
        <v>0</v>
      </c>
      <c r="Q175" s="221">
        <v>0.0016</v>
      </c>
      <c r="R175" s="221">
        <f>Q175*H175</f>
        <v>0.0032</v>
      </c>
      <c r="S175" s="221">
        <v>0</v>
      </c>
      <c r="T175" s="222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23" t="s">
        <v>179</v>
      </c>
      <c r="AT175" s="223" t="s">
        <v>176</v>
      </c>
      <c r="AU175" s="223" t="s">
        <v>84</v>
      </c>
      <c r="AY175" s="15" t="s">
        <v>121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5" t="s">
        <v>82</v>
      </c>
      <c r="BK175" s="224">
        <f>ROUND(I175*H175,2)</f>
        <v>0</v>
      </c>
      <c r="BL175" s="15" t="s">
        <v>164</v>
      </c>
      <c r="BM175" s="223" t="s">
        <v>425</v>
      </c>
    </row>
    <row r="176" spans="1:65" s="2" customFormat="1" ht="16.5" customHeight="1">
      <c r="A176" s="36"/>
      <c r="B176" s="37"/>
      <c r="C176" s="212" t="s">
        <v>426</v>
      </c>
      <c r="D176" s="212" t="s">
        <v>124</v>
      </c>
      <c r="E176" s="213" t="s">
        <v>427</v>
      </c>
      <c r="F176" s="214" t="s">
        <v>428</v>
      </c>
      <c r="G176" s="215" t="s">
        <v>173</v>
      </c>
      <c r="H176" s="216">
        <v>22</v>
      </c>
      <c r="I176" s="217"/>
      <c r="J176" s="218">
        <f>ROUND(I176*H176,2)</f>
        <v>0</v>
      </c>
      <c r="K176" s="214" t="s">
        <v>19</v>
      </c>
      <c r="L176" s="42"/>
      <c r="M176" s="219" t="s">
        <v>19</v>
      </c>
      <c r="N176" s="220" t="s">
        <v>45</v>
      </c>
      <c r="O176" s="82"/>
      <c r="P176" s="221">
        <f>O176*H176</f>
        <v>0</v>
      </c>
      <c r="Q176" s="221">
        <v>0</v>
      </c>
      <c r="R176" s="221">
        <f>Q176*H176</f>
        <v>0</v>
      </c>
      <c r="S176" s="221">
        <v>0</v>
      </c>
      <c r="T176" s="222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3" t="s">
        <v>164</v>
      </c>
      <c r="AT176" s="223" t="s">
        <v>124</v>
      </c>
      <c r="AU176" s="223" t="s">
        <v>84</v>
      </c>
      <c r="AY176" s="15" t="s">
        <v>121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5" t="s">
        <v>82</v>
      </c>
      <c r="BK176" s="224">
        <f>ROUND(I176*H176,2)</f>
        <v>0</v>
      </c>
      <c r="BL176" s="15" t="s">
        <v>164</v>
      </c>
      <c r="BM176" s="223" t="s">
        <v>429</v>
      </c>
    </row>
    <row r="177" spans="1:65" s="2" customFormat="1" ht="16.5" customHeight="1">
      <c r="A177" s="36"/>
      <c r="B177" s="37"/>
      <c r="C177" s="225" t="s">
        <v>430</v>
      </c>
      <c r="D177" s="225" t="s">
        <v>176</v>
      </c>
      <c r="E177" s="226" t="s">
        <v>431</v>
      </c>
      <c r="F177" s="227" t="s">
        <v>432</v>
      </c>
      <c r="G177" s="228" t="s">
        <v>173</v>
      </c>
      <c r="H177" s="229">
        <v>22</v>
      </c>
      <c r="I177" s="230"/>
      <c r="J177" s="231">
        <f>ROUND(I177*H177,2)</f>
        <v>0</v>
      </c>
      <c r="K177" s="227" t="s">
        <v>128</v>
      </c>
      <c r="L177" s="232"/>
      <c r="M177" s="233" t="s">
        <v>19</v>
      </c>
      <c r="N177" s="234" t="s">
        <v>45</v>
      </c>
      <c r="O177" s="82"/>
      <c r="P177" s="221">
        <f>O177*H177</f>
        <v>0</v>
      </c>
      <c r="Q177" s="221">
        <v>0.00016</v>
      </c>
      <c r="R177" s="221">
        <f>Q177*H177</f>
        <v>0.00352</v>
      </c>
      <c r="S177" s="221">
        <v>0</v>
      </c>
      <c r="T177" s="222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3" t="s">
        <v>179</v>
      </c>
      <c r="AT177" s="223" t="s">
        <v>176</v>
      </c>
      <c r="AU177" s="223" t="s">
        <v>84</v>
      </c>
      <c r="AY177" s="15" t="s">
        <v>121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5" t="s">
        <v>82</v>
      </c>
      <c r="BK177" s="224">
        <f>ROUND(I177*H177,2)</f>
        <v>0</v>
      </c>
      <c r="BL177" s="15" t="s">
        <v>164</v>
      </c>
      <c r="BM177" s="223" t="s">
        <v>433</v>
      </c>
    </row>
    <row r="178" spans="1:65" s="2" customFormat="1" ht="55.5" customHeight="1">
      <c r="A178" s="36"/>
      <c r="B178" s="37"/>
      <c r="C178" s="212" t="s">
        <v>434</v>
      </c>
      <c r="D178" s="212" t="s">
        <v>124</v>
      </c>
      <c r="E178" s="213" t="s">
        <v>435</v>
      </c>
      <c r="F178" s="214" t="s">
        <v>436</v>
      </c>
      <c r="G178" s="215" t="s">
        <v>197</v>
      </c>
      <c r="H178" s="216">
        <v>125</v>
      </c>
      <c r="I178" s="217"/>
      <c r="J178" s="218">
        <f>ROUND(I178*H178,2)</f>
        <v>0</v>
      </c>
      <c r="K178" s="214" t="s">
        <v>128</v>
      </c>
      <c r="L178" s="42"/>
      <c r="M178" s="219" t="s">
        <v>19</v>
      </c>
      <c r="N178" s="220" t="s">
        <v>45</v>
      </c>
      <c r="O178" s="82"/>
      <c r="P178" s="221">
        <f>O178*H178</f>
        <v>0</v>
      </c>
      <c r="Q178" s="221">
        <v>0</v>
      </c>
      <c r="R178" s="221">
        <f>Q178*H178</f>
        <v>0</v>
      </c>
      <c r="S178" s="221">
        <v>0</v>
      </c>
      <c r="T178" s="222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23" t="s">
        <v>164</v>
      </c>
      <c r="AT178" s="223" t="s">
        <v>124</v>
      </c>
      <c r="AU178" s="223" t="s">
        <v>84</v>
      </c>
      <c r="AY178" s="15" t="s">
        <v>121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5" t="s">
        <v>82</v>
      </c>
      <c r="BK178" s="224">
        <f>ROUND(I178*H178,2)</f>
        <v>0</v>
      </c>
      <c r="BL178" s="15" t="s">
        <v>164</v>
      </c>
      <c r="BM178" s="223" t="s">
        <v>437</v>
      </c>
    </row>
    <row r="179" spans="1:65" s="2" customFormat="1" ht="16.5" customHeight="1">
      <c r="A179" s="36"/>
      <c r="B179" s="37"/>
      <c r="C179" s="225" t="s">
        <v>438</v>
      </c>
      <c r="D179" s="225" t="s">
        <v>176</v>
      </c>
      <c r="E179" s="226" t="s">
        <v>439</v>
      </c>
      <c r="F179" s="227" t="s">
        <v>440</v>
      </c>
      <c r="G179" s="228" t="s">
        <v>197</v>
      </c>
      <c r="H179" s="229">
        <v>143.75</v>
      </c>
      <c r="I179" s="230"/>
      <c r="J179" s="231">
        <f>ROUND(I179*H179,2)</f>
        <v>0</v>
      </c>
      <c r="K179" s="227" t="s">
        <v>128</v>
      </c>
      <c r="L179" s="232"/>
      <c r="M179" s="233" t="s">
        <v>19</v>
      </c>
      <c r="N179" s="234" t="s">
        <v>45</v>
      </c>
      <c r="O179" s="82"/>
      <c r="P179" s="221">
        <f>O179*H179</f>
        <v>0</v>
      </c>
      <c r="Q179" s="221">
        <v>5E-05</v>
      </c>
      <c r="R179" s="221">
        <f>Q179*H179</f>
        <v>0.0071875</v>
      </c>
      <c r="S179" s="221">
        <v>0</v>
      </c>
      <c r="T179" s="222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3" t="s">
        <v>441</v>
      </c>
      <c r="AT179" s="223" t="s">
        <v>176</v>
      </c>
      <c r="AU179" s="223" t="s">
        <v>84</v>
      </c>
      <c r="AY179" s="15" t="s">
        <v>121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5" t="s">
        <v>82</v>
      </c>
      <c r="BK179" s="224">
        <f>ROUND(I179*H179,2)</f>
        <v>0</v>
      </c>
      <c r="BL179" s="15" t="s">
        <v>441</v>
      </c>
      <c r="BM179" s="223" t="s">
        <v>442</v>
      </c>
    </row>
    <row r="180" spans="1:65" s="2" customFormat="1" ht="16.5" customHeight="1">
      <c r="A180" s="36"/>
      <c r="B180" s="37"/>
      <c r="C180" s="225" t="s">
        <v>443</v>
      </c>
      <c r="D180" s="225" t="s">
        <v>176</v>
      </c>
      <c r="E180" s="226" t="s">
        <v>444</v>
      </c>
      <c r="F180" s="227" t="s">
        <v>445</v>
      </c>
      <c r="G180" s="228" t="s">
        <v>446</v>
      </c>
      <c r="H180" s="235"/>
      <c r="I180" s="230"/>
      <c r="J180" s="231">
        <f>ROUND(I180*H180,2)</f>
        <v>0</v>
      </c>
      <c r="K180" s="227" t="s">
        <v>19</v>
      </c>
      <c r="L180" s="232"/>
      <c r="M180" s="233" t="s">
        <v>19</v>
      </c>
      <c r="N180" s="234" t="s">
        <v>45</v>
      </c>
      <c r="O180" s="82"/>
      <c r="P180" s="221">
        <f>O180*H180</f>
        <v>0</v>
      </c>
      <c r="Q180" s="221">
        <v>0</v>
      </c>
      <c r="R180" s="221">
        <f>Q180*H180</f>
        <v>0</v>
      </c>
      <c r="S180" s="221">
        <v>0</v>
      </c>
      <c r="T180" s="222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3" t="s">
        <v>179</v>
      </c>
      <c r="AT180" s="223" t="s">
        <v>176</v>
      </c>
      <c r="AU180" s="223" t="s">
        <v>84</v>
      </c>
      <c r="AY180" s="15" t="s">
        <v>121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5" t="s">
        <v>82</v>
      </c>
      <c r="BK180" s="224">
        <f>ROUND(I180*H180,2)</f>
        <v>0</v>
      </c>
      <c r="BL180" s="15" t="s">
        <v>164</v>
      </c>
      <c r="BM180" s="223" t="s">
        <v>447</v>
      </c>
    </row>
    <row r="181" spans="1:65" s="2" customFormat="1" ht="21.75" customHeight="1">
      <c r="A181" s="36"/>
      <c r="B181" s="37"/>
      <c r="C181" s="212" t="s">
        <v>448</v>
      </c>
      <c r="D181" s="212" t="s">
        <v>124</v>
      </c>
      <c r="E181" s="213" t="s">
        <v>79</v>
      </c>
      <c r="F181" s="214" t="s">
        <v>449</v>
      </c>
      <c r="G181" s="215" t="s">
        <v>155</v>
      </c>
      <c r="H181" s="216">
        <v>1</v>
      </c>
      <c r="I181" s="217"/>
      <c r="J181" s="218">
        <f>ROUND(I181*H181,2)</f>
        <v>0</v>
      </c>
      <c r="K181" s="214" t="s">
        <v>19</v>
      </c>
      <c r="L181" s="42"/>
      <c r="M181" s="219" t="s">
        <v>19</v>
      </c>
      <c r="N181" s="220" t="s">
        <v>45</v>
      </c>
      <c r="O181" s="82"/>
      <c r="P181" s="221">
        <f>O181*H181</f>
        <v>0</v>
      </c>
      <c r="Q181" s="221">
        <v>0</v>
      </c>
      <c r="R181" s="221">
        <f>Q181*H181</f>
        <v>0</v>
      </c>
      <c r="S181" s="221">
        <v>0</v>
      </c>
      <c r="T181" s="222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23" t="s">
        <v>164</v>
      </c>
      <c r="AT181" s="223" t="s">
        <v>124</v>
      </c>
      <c r="AU181" s="223" t="s">
        <v>84</v>
      </c>
      <c r="AY181" s="15" t="s">
        <v>121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15" t="s">
        <v>82</v>
      </c>
      <c r="BK181" s="224">
        <f>ROUND(I181*H181,2)</f>
        <v>0</v>
      </c>
      <c r="BL181" s="15" t="s">
        <v>164</v>
      </c>
      <c r="BM181" s="223" t="s">
        <v>450</v>
      </c>
    </row>
    <row r="182" spans="1:65" s="2" customFormat="1" ht="21.75" customHeight="1">
      <c r="A182" s="36"/>
      <c r="B182" s="37"/>
      <c r="C182" s="212" t="s">
        <v>451</v>
      </c>
      <c r="D182" s="212" t="s">
        <v>124</v>
      </c>
      <c r="E182" s="213" t="s">
        <v>452</v>
      </c>
      <c r="F182" s="214" t="s">
        <v>453</v>
      </c>
      <c r="G182" s="215" t="s">
        <v>446</v>
      </c>
      <c r="H182" s="236"/>
      <c r="I182" s="217"/>
      <c r="J182" s="218">
        <f>ROUND(I182*H182,2)</f>
        <v>0</v>
      </c>
      <c r="K182" s="214" t="s">
        <v>19</v>
      </c>
      <c r="L182" s="42"/>
      <c r="M182" s="219" t="s">
        <v>19</v>
      </c>
      <c r="N182" s="220" t="s">
        <v>45</v>
      </c>
      <c r="O182" s="82"/>
      <c r="P182" s="221">
        <f>O182*H182</f>
        <v>0</v>
      </c>
      <c r="Q182" s="221">
        <v>0</v>
      </c>
      <c r="R182" s="221">
        <f>Q182*H182</f>
        <v>0</v>
      </c>
      <c r="S182" s="221">
        <v>0</v>
      </c>
      <c r="T182" s="222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23" t="s">
        <v>164</v>
      </c>
      <c r="AT182" s="223" t="s">
        <v>124</v>
      </c>
      <c r="AU182" s="223" t="s">
        <v>84</v>
      </c>
      <c r="AY182" s="15" t="s">
        <v>121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15" t="s">
        <v>82</v>
      </c>
      <c r="BK182" s="224">
        <f>ROUND(I182*H182,2)</f>
        <v>0</v>
      </c>
      <c r="BL182" s="15" t="s">
        <v>164</v>
      </c>
      <c r="BM182" s="223" t="s">
        <v>454</v>
      </c>
    </row>
    <row r="183" spans="1:65" s="2" customFormat="1" ht="16.5" customHeight="1">
      <c r="A183" s="36"/>
      <c r="B183" s="37"/>
      <c r="C183" s="212" t="s">
        <v>455</v>
      </c>
      <c r="D183" s="212" t="s">
        <v>124</v>
      </c>
      <c r="E183" s="213" t="s">
        <v>456</v>
      </c>
      <c r="F183" s="214" t="s">
        <v>457</v>
      </c>
      <c r="G183" s="215" t="s">
        <v>155</v>
      </c>
      <c r="H183" s="216">
        <v>1</v>
      </c>
      <c r="I183" s="217"/>
      <c r="J183" s="218">
        <f>ROUND(I183*H183,2)</f>
        <v>0</v>
      </c>
      <c r="K183" s="214" t="s">
        <v>19</v>
      </c>
      <c r="L183" s="42"/>
      <c r="M183" s="219" t="s">
        <v>19</v>
      </c>
      <c r="N183" s="220" t="s">
        <v>45</v>
      </c>
      <c r="O183" s="82"/>
      <c r="P183" s="221">
        <f>O183*H183</f>
        <v>0</v>
      </c>
      <c r="Q183" s="221">
        <v>0</v>
      </c>
      <c r="R183" s="221">
        <f>Q183*H183</f>
        <v>0</v>
      </c>
      <c r="S183" s="221">
        <v>0</v>
      </c>
      <c r="T183" s="222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23" t="s">
        <v>164</v>
      </c>
      <c r="AT183" s="223" t="s">
        <v>124</v>
      </c>
      <c r="AU183" s="223" t="s">
        <v>84</v>
      </c>
      <c r="AY183" s="15" t="s">
        <v>121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5" t="s">
        <v>82</v>
      </c>
      <c r="BK183" s="224">
        <f>ROUND(I183*H183,2)</f>
        <v>0</v>
      </c>
      <c r="BL183" s="15" t="s">
        <v>164</v>
      </c>
      <c r="BM183" s="223" t="s">
        <v>458</v>
      </c>
    </row>
    <row r="184" spans="1:65" s="2" customFormat="1" ht="16.5" customHeight="1">
      <c r="A184" s="36"/>
      <c r="B184" s="37"/>
      <c r="C184" s="212" t="s">
        <v>459</v>
      </c>
      <c r="D184" s="212" t="s">
        <v>124</v>
      </c>
      <c r="E184" s="213" t="s">
        <v>460</v>
      </c>
      <c r="F184" s="214" t="s">
        <v>461</v>
      </c>
      <c r="G184" s="215" t="s">
        <v>155</v>
      </c>
      <c r="H184" s="216">
        <v>1</v>
      </c>
      <c r="I184" s="217"/>
      <c r="J184" s="218">
        <f>ROUND(I184*H184,2)</f>
        <v>0</v>
      </c>
      <c r="K184" s="214" t="s">
        <v>19</v>
      </c>
      <c r="L184" s="42"/>
      <c r="M184" s="219" t="s">
        <v>19</v>
      </c>
      <c r="N184" s="220" t="s">
        <v>45</v>
      </c>
      <c r="O184" s="82"/>
      <c r="P184" s="221">
        <f>O184*H184</f>
        <v>0</v>
      </c>
      <c r="Q184" s="221">
        <v>0</v>
      </c>
      <c r="R184" s="221">
        <f>Q184*H184</f>
        <v>0</v>
      </c>
      <c r="S184" s="221">
        <v>0</v>
      </c>
      <c r="T184" s="222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23" t="s">
        <v>164</v>
      </c>
      <c r="AT184" s="223" t="s">
        <v>124</v>
      </c>
      <c r="AU184" s="223" t="s">
        <v>84</v>
      </c>
      <c r="AY184" s="15" t="s">
        <v>121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5" t="s">
        <v>82</v>
      </c>
      <c r="BK184" s="224">
        <f>ROUND(I184*H184,2)</f>
        <v>0</v>
      </c>
      <c r="BL184" s="15" t="s">
        <v>164</v>
      </c>
      <c r="BM184" s="223" t="s">
        <v>462</v>
      </c>
    </row>
    <row r="185" spans="1:65" s="2" customFormat="1" ht="16.5" customHeight="1">
      <c r="A185" s="36"/>
      <c r="B185" s="37"/>
      <c r="C185" s="212" t="s">
        <v>463</v>
      </c>
      <c r="D185" s="212" t="s">
        <v>124</v>
      </c>
      <c r="E185" s="213" t="s">
        <v>464</v>
      </c>
      <c r="F185" s="214" t="s">
        <v>465</v>
      </c>
      <c r="G185" s="215" t="s">
        <v>446</v>
      </c>
      <c r="H185" s="236"/>
      <c r="I185" s="217"/>
      <c r="J185" s="218">
        <f>ROUND(I185*H185,2)</f>
        <v>0</v>
      </c>
      <c r="K185" s="214" t="s">
        <v>19</v>
      </c>
      <c r="L185" s="42"/>
      <c r="M185" s="219" t="s">
        <v>19</v>
      </c>
      <c r="N185" s="220" t="s">
        <v>45</v>
      </c>
      <c r="O185" s="82"/>
      <c r="P185" s="221">
        <f>O185*H185</f>
        <v>0</v>
      </c>
      <c r="Q185" s="221">
        <v>0</v>
      </c>
      <c r="R185" s="221">
        <f>Q185*H185</f>
        <v>0</v>
      </c>
      <c r="S185" s="221">
        <v>0</v>
      </c>
      <c r="T185" s="222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23" t="s">
        <v>164</v>
      </c>
      <c r="AT185" s="223" t="s">
        <v>124</v>
      </c>
      <c r="AU185" s="223" t="s">
        <v>84</v>
      </c>
      <c r="AY185" s="15" t="s">
        <v>121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15" t="s">
        <v>82</v>
      </c>
      <c r="BK185" s="224">
        <f>ROUND(I185*H185,2)</f>
        <v>0</v>
      </c>
      <c r="BL185" s="15" t="s">
        <v>164</v>
      </c>
      <c r="BM185" s="223" t="s">
        <v>466</v>
      </c>
    </row>
    <row r="186" spans="1:65" s="2" customFormat="1" ht="16.5" customHeight="1">
      <c r="A186" s="36"/>
      <c r="B186" s="37"/>
      <c r="C186" s="212" t="s">
        <v>467</v>
      </c>
      <c r="D186" s="212" t="s">
        <v>124</v>
      </c>
      <c r="E186" s="213" t="s">
        <v>468</v>
      </c>
      <c r="F186" s="214" t="s">
        <v>469</v>
      </c>
      <c r="G186" s="215" t="s">
        <v>446</v>
      </c>
      <c r="H186" s="236"/>
      <c r="I186" s="217"/>
      <c r="J186" s="218">
        <f>ROUND(I186*H186,2)</f>
        <v>0</v>
      </c>
      <c r="K186" s="214" t="s">
        <v>19</v>
      </c>
      <c r="L186" s="42"/>
      <c r="M186" s="219" t="s">
        <v>19</v>
      </c>
      <c r="N186" s="220" t="s">
        <v>45</v>
      </c>
      <c r="O186" s="82"/>
      <c r="P186" s="221">
        <f>O186*H186</f>
        <v>0</v>
      </c>
      <c r="Q186" s="221">
        <v>0</v>
      </c>
      <c r="R186" s="221">
        <f>Q186*H186</f>
        <v>0</v>
      </c>
      <c r="S186" s="221">
        <v>0</v>
      </c>
      <c r="T186" s="222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23" t="s">
        <v>164</v>
      </c>
      <c r="AT186" s="223" t="s">
        <v>124</v>
      </c>
      <c r="AU186" s="223" t="s">
        <v>84</v>
      </c>
      <c r="AY186" s="15" t="s">
        <v>121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5" t="s">
        <v>82</v>
      </c>
      <c r="BK186" s="224">
        <f>ROUND(I186*H186,2)</f>
        <v>0</v>
      </c>
      <c r="BL186" s="15" t="s">
        <v>164</v>
      </c>
      <c r="BM186" s="223" t="s">
        <v>470</v>
      </c>
    </row>
    <row r="187" spans="1:65" s="2" customFormat="1" ht="16.5" customHeight="1">
      <c r="A187" s="36"/>
      <c r="B187" s="37"/>
      <c r="C187" s="212" t="s">
        <v>471</v>
      </c>
      <c r="D187" s="212" t="s">
        <v>124</v>
      </c>
      <c r="E187" s="213" t="s">
        <v>472</v>
      </c>
      <c r="F187" s="214" t="s">
        <v>473</v>
      </c>
      <c r="G187" s="215" t="s">
        <v>446</v>
      </c>
      <c r="H187" s="236"/>
      <c r="I187" s="217"/>
      <c r="J187" s="218">
        <f>ROUND(I187*H187,2)</f>
        <v>0</v>
      </c>
      <c r="K187" s="214" t="s">
        <v>19</v>
      </c>
      <c r="L187" s="42"/>
      <c r="M187" s="219" t="s">
        <v>19</v>
      </c>
      <c r="N187" s="220" t="s">
        <v>45</v>
      </c>
      <c r="O187" s="82"/>
      <c r="P187" s="221">
        <f>O187*H187</f>
        <v>0</v>
      </c>
      <c r="Q187" s="221">
        <v>0</v>
      </c>
      <c r="R187" s="221">
        <f>Q187*H187</f>
        <v>0</v>
      </c>
      <c r="S187" s="221">
        <v>0</v>
      </c>
      <c r="T187" s="222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3" t="s">
        <v>164</v>
      </c>
      <c r="AT187" s="223" t="s">
        <v>124</v>
      </c>
      <c r="AU187" s="223" t="s">
        <v>84</v>
      </c>
      <c r="AY187" s="15" t="s">
        <v>121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15" t="s">
        <v>82</v>
      </c>
      <c r="BK187" s="224">
        <f>ROUND(I187*H187,2)</f>
        <v>0</v>
      </c>
      <c r="BL187" s="15" t="s">
        <v>164</v>
      </c>
      <c r="BM187" s="223" t="s">
        <v>474</v>
      </c>
    </row>
    <row r="188" spans="1:65" s="2" customFormat="1" ht="16.5" customHeight="1">
      <c r="A188" s="36"/>
      <c r="B188" s="37"/>
      <c r="C188" s="212" t="s">
        <v>475</v>
      </c>
      <c r="D188" s="212" t="s">
        <v>124</v>
      </c>
      <c r="E188" s="213" t="s">
        <v>476</v>
      </c>
      <c r="F188" s="214" t="s">
        <v>477</v>
      </c>
      <c r="G188" s="215" t="s">
        <v>446</v>
      </c>
      <c r="H188" s="236"/>
      <c r="I188" s="217"/>
      <c r="J188" s="218">
        <f>ROUND(I188*H188,2)</f>
        <v>0</v>
      </c>
      <c r="K188" s="214" t="s">
        <v>19</v>
      </c>
      <c r="L188" s="42"/>
      <c r="M188" s="219" t="s">
        <v>19</v>
      </c>
      <c r="N188" s="220" t="s">
        <v>45</v>
      </c>
      <c r="O188" s="82"/>
      <c r="P188" s="221">
        <f>O188*H188</f>
        <v>0</v>
      </c>
      <c r="Q188" s="221">
        <v>0</v>
      </c>
      <c r="R188" s="221">
        <f>Q188*H188</f>
        <v>0</v>
      </c>
      <c r="S188" s="221">
        <v>0</v>
      </c>
      <c r="T188" s="222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23" t="s">
        <v>164</v>
      </c>
      <c r="AT188" s="223" t="s">
        <v>124</v>
      </c>
      <c r="AU188" s="223" t="s">
        <v>84</v>
      </c>
      <c r="AY188" s="15" t="s">
        <v>121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5" t="s">
        <v>82</v>
      </c>
      <c r="BK188" s="224">
        <f>ROUND(I188*H188,2)</f>
        <v>0</v>
      </c>
      <c r="BL188" s="15" t="s">
        <v>164</v>
      </c>
      <c r="BM188" s="223" t="s">
        <v>478</v>
      </c>
    </row>
    <row r="189" spans="1:65" s="2" customFormat="1" ht="16.5" customHeight="1">
      <c r="A189" s="36"/>
      <c r="B189" s="37"/>
      <c r="C189" s="212" t="s">
        <v>479</v>
      </c>
      <c r="D189" s="212" t="s">
        <v>124</v>
      </c>
      <c r="E189" s="213" t="s">
        <v>480</v>
      </c>
      <c r="F189" s="214" t="s">
        <v>481</v>
      </c>
      <c r="G189" s="215" t="s">
        <v>155</v>
      </c>
      <c r="H189" s="216">
        <v>1</v>
      </c>
      <c r="I189" s="217"/>
      <c r="J189" s="218">
        <f>ROUND(I189*H189,2)</f>
        <v>0</v>
      </c>
      <c r="K189" s="214" t="s">
        <v>19</v>
      </c>
      <c r="L189" s="42"/>
      <c r="M189" s="219" t="s">
        <v>19</v>
      </c>
      <c r="N189" s="220" t="s">
        <v>45</v>
      </c>
      <c r="O189" s="82"/>
      <c r="P189" s="221">
        <f>O189*H189</f>
        <v>0</v>
      </c>
      <c r="Q189" s="221">
        <v>0</v>
      </c>
      <c r="R189" s="221">
        <f>Q189*H189</f>
        <v>0</v>
      </c>
      <c r="S189" s="221">
        <v>0</v>
      </c>
      <c r="T189" s="222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23" t="s">
        <v>164</v>
      </c>
      <c r="AT189" s="223" t="s">
        <v>124</v>
      </c>
      <c r="AU189" s="223" t="s">
        <v>84</v>
      </c>
      <c r="AY189" s="15" t="s">
        <v>121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5" t="s">
        <v>82</v>
      </c>
      <c r="BK189" s="224">
        <f>ROUND(I189*H189,2)</f>
        <v>0</v>
      </c>
      <c r="BL189" s="15" t="s">
        <v>164</v>
      </c>
      <c r="BM189" s="223" t="s">
        <v>482</v>
      </c>
    </row>
    <row r="190" spans="1:63" s="12" customFormat="1" ht="22.8" customHeight="1">
      <c r="A190" s="12"/>
      <c r="B190" s="196"/>
      <c r="C190" s="197"/>
      <c r="D190" s="198" t="s">
        <v>73</v>
      </c>
      <c r="E190" s="210" t="s">
        <v>483</v>
      </c>
      <c r="F190" s="210" t="s">
        <v>484</v>
      </c>
      <c r="G190" s="197"/>
      <c r="H190" s="197"/>
      <c r="I190" s="200"/>
      <c r="J190" s="211">
        <f>BK190</f>
        <v>0</v>
      </c>
      <c r="K190" s="197"/>
      <c r="L190" s="202"/>
      <c r="M190" s="203"/>
      <c r="N190" s="204"/>
      <c r="O190" s="204"/>
      <c r="P190" s="205">
        <f>SUM(P191:P195)</f>
        <v>0</v>
      </c>
      <c r="Q190" s="204"/>
      <c r="R190" s="205">
        <f>SUM(R191:R195)</f>
        <v>1.4959486999999998</v>
      </c>
      <c r="S190" s="204"/>
      <c r="T190" s="206">
        <f>SUM(T191:T195)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7" t="s">
        <v>84</v>
      </c>
      <c r="AT190" s="208" t="s">
        <v>73</v>
      </c>
      <c r="AU190" s="208" t="s">
        <v>82</v>
      </c>
      <c r="AY190" s="207" t="s">
        <v>121</v>
      </c>
      <c r="BK190" s="209">
        <f>SUM(BK191:BK195)</f>
        <v>0</v>
      </c>
    </row>
    <row r="191" spans="1:65" s="2" customFormat="1" ht="44.25" customHeight="1">
      <c r="A191" s="36"/>
      <c r="B191" s="37"/>
      <c r="C191" s="212" t="s">
        <v>485</v>
      </c>
      <c r="D191" s="212" t="s">
        <v>124</v>
      </c>
      <c r="E191" s="213" t="s">
        <v>486</v>
      </c>
      <c r="F191" s="214" t="s">
        <v>487</v>
      </c>
      <c r="G191" s="215" t="s">
        <v>127</v>
      </c>
      <c r="H191" s="216">
        <v>117.79</v>
      </c>
      <c r="I191" s="217"/>
      <c r="J191" s="218">
        <f>ROUND(I191*H191,2)</f>
        <v>0</v>
      </c>
      <c r="K191" s="214" t="s">
        <v>128</v>
      </c>
      <c r="L191" s="42"/>
      <c r="M191" s="219" t="s">
        <v>19</v>
      </c>
      <c r="N191" s="220" t="s">
        <v>45</v>
      </c>
      <c r="O191" s="82"/>
      <c r="P191" s="221">
        <f>O191*H191</f>
        <v>0</v>
      </c>
      <c r="Q191" s="221">
        <v>0.01223</v>
      </c>
      <c r="R191" s="221">
        <f>Q191*H191</f>
        <v>1.4405717</v>
      </c>
      <c r="S191" s="221">
        <v>0</v>
      </c>
      <c r="T191" s="222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23" t="s">
        <v>164</v>
      </c>
      <c r="AT191" s="223" t="s">
        <v>124</v>
      </c>
      <c r="AU191" s="223" t="s">
        <v>84</v>
      </c>
      <c r="AY191" s="15" t="s">
        <v>121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5" t="s">
        <v>82</v>
      </c>
      <c r="BK191" s="224">
        <f>ROUND(I191*H191,2)</f>
        <v>0</v>
      </c>
      <c r="BL191" s="15" t="s">
        <v>164</v>
      </c>
      <c r="BM191" s="223" t="s">
        <v>488</v>
      </c>
    </row>
    <row r="192" spans="1:65" s="2" customFormat="1" ht="33" customHeight="1">
      <c r="A192" s="36"/>
      <c r="B192" s="37"/>
      <c r="C192" s="212" t="s">
        <v>489</v>
      </c>
      <c r="D192" s="212" t="s">
        <v>124</v>
      </c>
      <c r="E192" s="213" t="s">
        <v>490</v>
      </c>
      <c r="F192" s="214" t="s">
        <v>491</v>
      </c>
      <c r="G192" s="215" t="s">
        <v>197</v>
      </c>
      <c r="H192" s="216">
        <v>122.2</v>
      </c>
      <c r="I192" s="217"/>
      <c r="J192" s="218">
        <f>ROUND(I192*H192,2)</f>
        <v>0</v>
      </c>
      <c r="K192" s="214" t="s">
        <v>128</v>
      </c>
      <c r="L192" s="42"/>
      <c r="M192" s="219" t="s">
        <v>19</v>
      </c>
      <c r="N192" s="220" t="s">
        <v>45</v>
      </c>
      <c r="O192" s="82"/>
      <c r="P192" s="221">
        <f>O192*H192</f>
        <v>0</v>
      </c>
      <c r="Q192" s="221">
        <v>0.00026</v>
      </c>
      <c r="R192" s="221">
        <f>Q192*H192</f>
        <v>0.031771999999999995</v>
      </c>
      <c r="S192" s="221">
        <v>0</v>
      </c>
      <c r="T192" s="222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23" t="s">
        <v>164</v>
      </c>
      <c r="AT192" s="223" t="s">
        <v>124</v>
      </c>
      <c r="AU192" s="223" t="s">
        <v>84</v>
      </c>
      <c r="AY192" s="15" t="s">
        <v>121</v>
      </c>
      <c r="BE192" s="224">
        <f>IF(N192="základní",J192,0)</f>
        <v>0</v>
      </c>
      <c r="BF192" s="224">
        <f>IF(N192="snížená",J192,0)</f>
        <v>0</v>
      </c>
      <c r="BG192" s="224">
        <f>IF(N192="zákl. přenesená",J192,0)</f>
        <v>0</v>
      </c>
      <c r="BH192" s="224">
        <f>IF(N192="sníž. přenesená",J192,0)</f>
        <v>0</v>
      </c>
      <c r="BI192" s="224">
        <f>IF(N192="nulová",J192,0)</f>
        <v>0</v>
      </c>
      <c r="BJ192" s="15" t="s">
        <v>82</v>
      </c>
      <c r="BK192" s="224">
        <f>ROUND(I192*H192,2)</f>
        <v>0</v>
      </c>
      <c r="BL192" s="15" t="s">
        <v>164</v>
      </c>
      <c r="BM192" s="223" t="s">
        <v>492</v>
      </c>
    </row>
    <row r="193" spans="1:65" s="2" customFormat="1" ht="33" customHeight="1">
      <c r="A193" s="36"/>
      <c r="B193" s="37"/>
      <c r="C193" s="212" t="s">
        <v>493</v>
      </c>
      <c r="D193" s="212" t="s">
        <v>124</v>
      </c>
      <c r="E193" s="213" t="s">
        <v>494</v>
      </c>
      <c r="F193" s="214" t="s">
        <v>495</v>
      </c>
      <c r="G193" s="215" t="s">
        <v>127</v>
      </c>
      <c r="H193" s="216">
        <v>117.79</v>
      </c>
      <c r="I193" s="217"/>
      <c r="J193" s="218">
        <f>ROUND(I193*H193,2)</f>
        <v>0</v>
      </c>
      <c r="K193" s="214" t="s">
        <v>128</v>
      </c>
      <c r="L193" s="42"/>
      <c r="M193" s="219" t="s">
        <v>19</v>
      </c>
      <c r="N193" s="220" t="s">
        <v>45</v>
      </c>
      <c r="O193" s="82"/>
      <c r="P193" s="221">
        <f>O193*H193</f>
        <v>0</v>
      </c>
      <c r="Q193" s="221">
        <v>0.0001</v>
      </c>
      <c r="R193" s="221">
        <f>Q193*H193</f>
        <v>0.011779000000000001</v>
      </c>
      <c r="S193" s="221">
        <v>0</v>
      </c>
      <c r="T193" s="222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23" t="s">
        <v>164</v>
      </c>
      <c r="AT193" s="223" t="s">
        <v>124</v>
      </c>
      <c r="AU193" s="223" t="s">
        <v>84</v>
      </c>
      <c r="AY193" s="15" t="s">
        <v>121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5" t="s">
        <v>82</v>
      </c>
      <c r="BK193" s="224">
        <f>ROUND(I193*H193,2)</f>
        <v>0</v>
      </c>
      <c r="BL193" s="15" t="s">
        <v>164</v>
      </c>
      <c r="BM193" s="223" t="s">
        <v>496</v>
      </c>
    </row>
    <row r="194" spans="1:65" s="2" customFormat="1" ht="33" customHeight="1">
      <c r="A194" s="36"/>
      <c r="B194" s="37"/>
      <c r="C194" s="212" t="s">
        <v>497</v>
      </c>
      <c r="D194" s="212" t="s">
        <v>124</v>
      </c>
      <c r="E194" s="213" t="s">
        <v>498</v>
      </c>
      <c r="F194" s="214" t="s">
        <v>499</v>
      </c>
      <c r="G194" s="215" t="s">
        <v>197</v>
      </c>
      <c r="H194" s="216">
        <v>2.7</v>
      </c>
      <c r="I194" s="217"/>
      <c r="J194" s="218">
        <f>ROUND(I194*H194,2)</f>
        <v>0</v>
      </c>
      <c r="K194" s="214" t="s">
        <v>128</v>
      </c>
      <c r="L194" s="42"/>
      <c r="M194" s="219" t="s">
        <v>19</v>
      </c>
      <c r="N194" s="220" t="s">
        <v>45</v>
      </c>
      <c r="O194" s="82"/>
      <c r="P194" s="221">
        <f>O194*H194</f>
        <v>0</v>
      </c>
      <c r="Q194" s="221">
        <v>0.00438</v>
      </c>
      <c r="R194" s="221">
        <f>Q194*H194</f>
        <v>0.011826000000000001</v>
      </c>
      <c r="S194" s="221">
        <v>0</v>
      </c>
      <c r="T194" s="222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23" t="s">
        <v>164</v>
      </c>
      <c r="AT194" s="223" t="s">
        <v>124</v>
      </c>
      <c r="AU194" s="223" t="s">
        <v>84</v>
      </c>
      <c r="AY194" s="15" t="s">
        <v>121</v>
      </c>
      <c r="BE194" s="224">
        <f>IF(N194="základní",J194,0)</f>
        <v>0</v>
      </c>
      <c r="BF194" s="224">
        <f>IF(N194="snížená",J194,0)</f>
        <v>0</v>
      </c>
      <c r="BG194" s="224">
        <f>IF(N194="zákl. přenesená",J194,0)</f>
        <v>0</v>
      </c>
      <c r="BH194" s="224">
        <f>IF(N194="sníž. přenesená",J194,0)</f>
        <v>0</v>
      </c>
      <c r="BI194" s="224">
        <f>IF(N194="nulová",J194,0)</f>
        <v>0</v>
      </c>
      <c r="BJ194" s="15" t="s">
        <v>82</v>
      </c>
      <c r="BK194" s="224">
        <f>ROUND(I194*H194,2)</f>
        <v>0</v>
      </c>
      <c r="BL194" s="15" t="s">
        <v>164</v>
      </c>
      <c r="BM194" s="223" t="s">
        <v>500</v>
      </c>
    </row>
    <row r="195" spans="1:65" s="2" customFormat="1" ht="33" customHeight="1">
      <c r="A195" s="36"/>
      <c r="B195" s="37"/>
      <c r="C195" s="212" t="s">
        <v>501</v>
      </c>
      <c r="D195" s="212" t="s">
        <v>124</v>
      </c>
      <c r="E195" s="213" t="s">
        <v>502</v>
      </c>
      <c r="F195" s="214" t="s">
        <v>503</v>
      </c>
      <c r="G195" s="215" t="s">
        <v>446</v>
      </c>
      <c r="H195" s="236"/>
      <c r="I195" s="217"/>
      <c r="J195" s="218">
        <f>ROUND(I195*H195,2)</f>
        <v>0</v>
      </c>
      <c r="K195" s="214" t="s">
        <v>128</v>
      </c>
      <c r="L195" s="42"/>
      <c r="M195" s="219" t="s">
        <v>19</v>
      </c>
      <c r="N195" s="220" t="s">
        <v>45</v>
      </c>
      <c r="O195" s="82"/>
      <c r="P195" s="221">
        <f>O195*H195</f>
        <v>0</v>
      </c>
      <c r="Q195" s="221">
        <v>0</v>
      </c>
      <c r="R195" s="221">
        <f>Q195*H195</f>
        <v>0</v>
      </c>
      <c r="S195" s="221">
        <v>0</v>
      </c>
      <c r="T195" s="222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23" t="s">
        <v>164</v>
      </c>
      <c r="AT195" s="223" t="s">
        <v>124</v>
      </c>
      <c r="AU195" s="223" t="s">
        <v>84</v>
      </c>
      <c r="AY195" s="15" t="s">
        <v>121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5" t="s">
        <v>82</v>
      </c>
      <c r="BK195" s="224">
        <f>ROUND(I195*H195,2)</f>
        <v>0</v>
      </c>
      <c r="BL195" s="15" t="s">
        <v>164</v>
      </c>
      <c r="BM195" s="223" t="s">
        <v>504</v>
      </c>
    </row>
    <row r="196" spans="1:63" s="12" customFormat="1" ht="22.8" customHeight="1">
      <c r="A196" s="12"/>
      <c r="B196" s="196"/>
      <c r="C196" s="197"/>
      <c r="D196" s="198" t="s">
        <v>73</v>
      </c>
      <c r="E196" s="210" t="s">
        <v>505</v>
      </c>
      <c r="F196" s="210" t="s">
        <v>506</v>
      </c>
      <c r="G196" s="197"/>
      <c r="H196" s="197"/>
      <c r="I196" s="200"/>
      <c r="J196" s="211">
        <f>BK196</f>
        <v>0</v>
      </c>
      <c r="K196" s="197"/>
      <c r="L196" s="202"/>
      <c r="M196" s="203"/>
      <c r="N196" s="204"/>
      <c r="O196" s="204"/>
      <c r="P196" s="205">
        <f>SUM(P197:P199)</f>
        <v>0</v>
      </c>
      <c r="Q196" s="204"/>
      <c r="R196" s="205">
        <f>SUM(R197:R199)</f>
        <v>0.8415936599999999</v>
      </c>
      <c r="S196" s="204"/>
      <c r="T196" s="206">
        <f>SUM(T197:T199)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07" t="s">
        <v>84</v>
      </c>
      <c r="AT196" s="208" t="s">
        <v>73</v>
      </c>
      <c r="AU196" s="208" t="s">
        <v>82</v>
      </c>
      <c r="AY196" s="207" t="s">
        <v>121</v>
      </c>
      <c r="BK196" s="209">
        <f>SUM(BK197:BK199)</f>
        <v>0</v>
      </c>
    </row>
    <row r="197" spans="1:65" s="2" customFormat="1" ht="21.75" customHeight="1">
      <c r="A197" s="36"/>
      <c r="B197" s="37"/>
      <c r="C197" s="212" t="s">
        <v>507</v>
      </c>
      <c r="D197" s="212" t="s">
        <v>124</v>
      </c>
      <c r="E197" s="213" t="s">
        <v>508</v>
      </c>
      <c r="F197" s="214" t="s">
        <v>509</v>
      </c>
      <c r="G197" s="215" t="s">
        <v>127</v>
      </c>
      <c r="H197" s="216">
        <v>1748.338</v>
      </c>
      <c r="I197" s="217"/>
      <c r="J197" s="218">
        <f>ROUND(I197*H197,2)</f>
        <v>0</v>
      </c>
      <c r="K197" s="214" t="s">
        <v>128</v>
      </c>
      <c r="L197" s="42"/>
      <c r="M197" s="219" t="s">
        <v>19</v>
      </c>
      <c r="N197" s="220" t="s">
        <v>45</v>
      </c>
      <c r="O197" s="82"/>
      <c r="P197" s="221">
        <f>O197*H197</f>
        <v>0</v>
      </c>
      <c r="Q197" s="221">
        <v>0.0002</v>
      </c>
      <c r="R197" s="221">
        <f>Q197*H197</f>
        <v>0.3496676</v>
      </c>
      <c r="S197" s="221">
        <v>0</v>
      </c>
      <c r="T197" s="222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23" t="s">
        <v>164</v>
      </c>
      <c r="AT197" s="223" t="s">
        <v>124</v>
      </c>
      <c r="AU197" s="223" t="s">
        <v>84</v>
      </c>
      <c r="AY197" s="15" t="s">
        <v>121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5" t="s">
        <v>82</v>
      </c>
      <c r="BK197" s="224">
        <f>ROUND(I197*H197,2)</f>
        <v>0</v>
      </c>
      <c r="BL197" s="15" t="s">
        <v>164</v>
      </c>
      <c r="BM197" s="223" t="s">
        <v>510</v>
      </c>
    </row>
    <row r="198" spans="1:65" s="2" customFormat="1" ht="33" customHeight="1">
      <c r="A198" s="36"/>
      <c r="B198" s="37"/>
      <c r="C198" s="212" t="s">
        <v>136</v>
      </c>
      <c r="D198" s="212" t="s">
        <v>124</v>
      </c>
      <c r="E198" s="213" t="s">
        <v>511</v>
      </c>
      <c r="F198" s="214" t="s">
        <v>512</v>
      </c>
      <c r="G198" s="215" t="s">
        <v>127</v>
      </c>
      <c r="H198" s="216">
        <v>1866.128</v>
      </c>
      <c r="I198" s="217"/>
      <c r="J198" s="218">
        <f>ROUND(I198*H198,2)</f>
        <v>0</v>
      </c>
      <c r="K198" s="214" t="s">
        <v>128</v>
      </c>
      <c r="L198" s="42"/>
      <c r="M198" s="219" t="s">
        <v>19</v>
      </c>
      <c r="N198" s="220" t="s">
        <v>45</v>
      </c>
      <c r="O198" s="82"/>
      <c r="P198" s="221">
        <f>O198*H198</f>
        <v>0</v>
      </c>
      <c r="Q198" s="221">
        <v>0.00026</v>
      </c>
      <c r="R198" s="221">
        <f>Q198*H198</f>
        <v>0.48519327999999995</v>
      </c>
      <c r="S198" s="221">
        <v>0</v>
      </c>
      <c r="T198" s="222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23" t="s">
        <v>164</v>
      </c>
      <c r="AT198" s="223" t="s">
        <v>124</v>
      </c>
      <c r="AU198" s="223" t="s">
        <v>84</v>
      </c>
      <c r="AY198" s="15" t="s">
        <v>121</v>
      </c>
      <c r="BE198" s="224">
        <f>IF(N198="základní",J198,0)</f>
        <v>0</v>
      </c>
      <c r="BF198" s="224">
        <f>IF(N198="snížená",J198,0)</f>
        <v>0</v>
      </c>
      <c r="BG198" s="224">
        <f>IF(N198="zákl. přenesená",J198,0)</f>
        <v>0</v>
      </c>
      <c r="BH198" s="224">
        <f>IF(N198="sníž. přenesená",J198,0)</f>
        <v>0</v>
      </c>
      <c r="BI198" s="224">
        <f>IF(N198="nulová",J198,0)</f>
        <v>0</v>
      </c>
      <c r="BJ198" s="15" t="s">
        <v>82</v>
      </c>
      <c r="BK198" s="224">
        <f>ROUND(I198*H198,2)</f>
        <v>0</v>
      </c>
      <c r="BL198" s="15" t="s">
        <v>164</v>
      </c>
      <c r="BM198" s="223" t="s">
        <v>513</v>
      </c>
    </row>
    <row r="199" spans="1:65" s="2" customFormat="1" ht="33" customHeight="1">
      <c r="A199" s="36"/>
      <c r="B199" s="37"/>
      <c r="C199" s="212" t="s">
        <v>514</v>
      </c>
      <c r="D199" s="212" t="s">
        <v>124</v>
      </c>
      <c r="E199" s="213" t="s">
        <v>515</v>
      </c>
      <c r="F199" s="214" t="s">
        <v>516</v>
      </c>
      <c r="G199" s="215" t="s">
        <v>127</v>
      </c>
      <c r="H199" s="216">
        <v>673.278</v>
      </c>
      <c r="I199" s="217"/>
      <c r="J199" s="218">
        <f>ROUND(I199*H199,2)</f>
        <v>0</v>
      </c>
      <c r="K199" s="214" t="s">
        <v>128</v>
      </c>
      <c r="L199" s="42"/>
      <c r="M199" s="219" t="s">
        <v>19</v>
      </c>
      <c r="N199" s="220" t="s">
        <v>45</v>
      </c>
      <c r="O199" s="82"/>
      <c r="P199" s="221">
        <f>O199*H199</f>
        <v>0</v>
      </c>
      <c r="Q199" s="221">
        <v>1E-05</v>
      </c>
      <c r="R199" s="221">
        <f>Q199*H199</f>
        <v>0.006732780000000001</v>
      </c>
      <c r="S199" s="221">
        <v>0</v>
      </c>
      <c r="T199" s="222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23" t="s">
        <v>164</v>
      </c>
      <c r="AT199" s="223" t="s">
        <v>124</v>
      </c>
      <c r="AU199" s="223" t="s">
        <v>84</v>
      </c>
      <c r="AY199" s="15" t="s">
        <v>121</v>
      </c>
      <c r="BE199" s="224">
        <f>IF(N199="základní",J199,0)</f>
        <v>0</v>
      </c>
      <c r="BF199" s="224">
        <f>IF(N199="snížená",J199,0)</f>
        <v>0</v>
      </c>
      <c r="BG199" s="224">
        <f>IF(N199="zákl. přenesená",J199,0)</f>
        <v>0</v>
      </c>
      <c r="BH199" s="224">
        <f>IF(N199="sníž. přenesená",J199,0)</f>
        <v>0</v>
      </c>
      <c r="BI199" s="224">
        <f>IF(N199="nulová",J199,0)</f>
        <v>0</v>
      </c>
      <c r="BJ199" s="15" t="s">
        <v>82</v>
      </c>
      <c r="BK199" s="224">
        <f>ROUND(I199*H199,2)</f>
        <v>0</v>
      </c>
      <c r="BL199" s="15" t="s">
        <v>164</v>
      </c>
      <c r="BM199" s="223" t="s">
        <v>517</v>
      </c>
    </row>
    <row r="200" spans="1:63" s="12" customFormat="1" ht="25.9" customHeight="1">
      <c r="A200" s="12"/>
      <c r="B200" s="196"/>
      <c r="C200" s="197"/>
      <c r="D200" s="198" t="s">
        <v>73</v>
      </c>
      <c r="E200" s="199" t="s">
        <v>518</v>
      </c>
      <c r="F200" s="199" t="s">
        <v>519</v>
      </c>
      <c r="G200" s="197"/>
      <c r="H200" s="197"/>
      <c r="I200" s="200"/>
      <c r="J200" s="201">
        <f>BK200</f>
        <v>0</v>
      </c>
      <c r="K200" s="197"/>
      <c r="L200" s="202"/>
      <c r="M200" s="203"/>
      <c r="N200" s="204"/>
      <c r="O200" s="204"/>
      <c r="P200" s="205">
        <f>P201+P203+P205</f>
        <v>0</v>
      </c>
      <c r="Q200" s="204"/>
      <c r="R200" s="205">
        <f>R201+R203+R205</f>
        <v>0</v>
      </c>
      <c r="S200" s="204"/>
      <c r="T200" s="206">
        <f>T201+T203+T205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07" t="s">
        <v>147</v>
      </c>
      <c r="AT200" s="208" t="s">
        <v>73</v>
      </c>
      <c r="AU200" s="208" t="s">
        <v>74</v>
      </c>
      <c r="AY200" s="207" t="s">
        <v>121</v>
      </c>
      <c r="BK200" s="209">
        <f>BK201+BK203+BK205</f>
        <v>0</v>
      </c>
    </row>
    <row r="201" spans="1:63" s="12" customFormat="1" ht="22.8" customHeight="1">
      <c r="A201" s="12"/>
      <c r="B201" s="196"/>
      <c r="C201" s="197"/>
      <c r="D201" s="198" t="s">
        <v>73</v>
      </c>
      <c r="E201" s="210" t="s">
        <v>74</v>
      </c>
      <c r="F201" s="210" t="s">
        <v>519</v>
      </c>
      <c r="G201" s="197"/>
      <c r="H201" s="197"/>
      <c r="I201" s="200"/>
      <c r="J201" s="211">
        <f>BK201</f>
        <v>0</v>
      </c>
      <c r="K201" s="197"/>
      <c r="L201" s="202"/>
      <c r="M201" s="203"/>
      <c r="N201" s="204"/>
      <c r="O201" s="204"/>
      <c r="P201" s="205">
        <f>P202</f>
        <v>0</v>
      </c>
      <c r="Q201" s="204"/>
      <c r="R201" s="205">
        <f>R202</f>
        <v>0</v>
      </c>
      <c r="S201" s="204"/>
      <c r="T201" s="206">
        <f>T202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07" t="s">
        <v>147</v>
      </c>
      <c r="AT201" s="208" t="s">
        <v>73</v>
      </c>
      <c r="AU201" s="208" t="s">
        <v>82</v>
      </c>
      <c r="AY201" s="207" t="s">
        <v>121</v>
      </c>
      <c r="BK201" s="209">
        <f>BK202</f>
        <v>0</v>
      </c>
    </row>
    <row r="202" spans="1:65" s="2" customFormat="1" ht="16.5" customHeight="1">
      <c r="A202" s="36"/>
      <c r="B202" s="37"/>
      <c r="C202" s="212" t="s">
        <v>520</v>
      </c>
      <c r="D202" s="212" t="s">
        <v>124</v>
      </c>
      <c r="E202" s="213" t="s">
        <v>521</v>
      </c>
      <c r="F202" s="214" t="s">
        <v>522</v>
      </c>
      <c r="G202" s="215" t="s">
        <v>155</v>
      </c>
      <c r="H202" s="216">
        <v>1</v>
      </c>
      <c r="I202" s="217"/>
      <c r="J202" s="218">
        <f>ROUND(I202*H202,2)</f>
        <v>0</v>
      </c>
      <c r="K202" s="214" t="s">
        <v>523</v>
      </c>
      <c r="L202" s="42"/>
      <c r="M202" s="219" t="s">
        <v>19</v>
      </c>
      <c r="N202" s="220" t="s">
        <v>45</v>
      </c>
      <c r="O202" s="82"/>
      <c r="P202" s="221">
        <f>O202*H202</f>
        <v>0</v>
      </c>
      <c r="Q202" s="221">
        <v>0</v>
      </c>
      <c r="R202" s="221">
        <f>Q202*H202</f>
        <v>0</v>
      </c>
      <c r="S202" s="221">
        <v>0</v>
      </c>
      <c r="T202" s="222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23" t="s">
        <v>524</v>
      </c>
      <c r="AT202" s="223" t="s">
        <v>124</v>
      </c>
      <c r="AU202" s="223" t="s">
        <v>84</v>
      </c>
      <c r="AY202" s="15" t="s">
        <v>121</v>
      </c>
      <c r="BE202" s="224">
        <f>IF(N202="základní",J202,0)</f>
        <v>0</v>
      </c>
      <c r="BF202" s="224">
        <f>IF(N202="snížená",J202,0)</f>
        <v>0</v>
      </c>
      <c r="BG202" s="224">
        <f>IF(N202="zákl. přenesená",J202,0)</f>
        <v>0</v>
      </c>
      <c r="BH202" s="224">
        <f>IF(N202="sníž. přenesená",J202,0)</f>
        <v>0</v>
      </c>
      <c r="BI202" s="224">
        <f>IF(N202="nulová",J202,0)</f>
        <v>0</v>
      </c>
      <c r="BJ202" s="15" t="s">
        <v>82</v>
      </c>
      <c r="BK202" s="224">
        <f>ROUND(I202*H202,2)</f>
        <v>0</v>
      </c>
      <c r="BL202" s="15" t="s">
        <v>524</v>
      </c>
      <c r="BM202" s="223" t="s">
        <v>525</v>
      </c>
    </row>
    <row r="203" spans="1:63" s="12" customFormat="1" ht="22.8" customHeight="1">
      <c r="A203" s="12"/>
      <c r="B203" s="196"/>
      <c r="C203" s="197"/>
      <c r="D203" s="198" t="s">
        <v>73</v>
      </c>
      <c r="E203" s="210" t="s">
        <v>526</v>
      </c>
      <c r="F203" s="210" t="s">
        <v>527</v>
      </c>
      <c r="G203" s="197"/>
      <c r="H203" s="197"/>
      <c r="I203" s="200"/>
      <c r="J203" s="211">
        <f>BK203</f>
        <v>0</v>
      </c>
      <c r="K203" s="197"/>
      <c r="L203" s="202"/>
      <c r="M203" s="203"/>
      <c r="N203" s="204"/>
      <c r="O203" s="204"/>
      <c r="P203" s="205">
        <f>P204</f>
        <v>0</v>
      </c>
      <c r="Q203" s="204"/>
      <c r="R203" s="205">
        <f>R204</f>
        <v>0</v>
      </c>
      <c r="S203" s="204"/>
      <c r="T203" s="206">
        <f>T204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07" t="s">
        <v>147</v>
      </c>
      <c r="AT203" s="208" t="s">
        <v>73</v>
      </c>
      <c r="AU203" s="208" t="s">
        <v>82</v>
      </c>
      <c r="AY203" s="207" t="s">
        <v>121</v>
      </c>
      <c r="BK203" s="209">
        <f>BK204</f>
        <v>0</v>
      </c>
    </row>
    <row r="204" spans="1:65" s="2" customFormat="1" ht="16.5" customHeight="1">
      <c r="A204" s="36"/>
      <c r="B204" s="37"/>
      <c r="C204" s="212" t="s">
        <v>528</v>
      </c>
      <c r="D204" s="212" t="s">
        <v>124</v>
      </c>
      <c r="E204" s="213" t="s">
        <v>529</v>
      </c>
      <c r="F204" s="214" t="s">
        <v>530</v>
      </c>
      <c r="G204" s="215" t="s">
        <v>155</v>
      </c>
      <c r="H204" s="216">
        <v>1</v>
      </c>
      <c r="I204" s="217"/>
      <c r="J204" s="218">
        <f>ROUND(I204*H204,2)</f>
        <v>0</v>
      </c>
      <c r="K204" s="214" t="s">
        <v>19</v>
      </c>
      <c r="L204" s="42"/>
      <c r="M204" s="219" t="s">
        <v>19</v>
      </c>
      <c r="N204" s="220" t="s">
        <v>45</v>
      </c>
      <c r="O204" s="82"/>
      <c r="P204" s="221">
        <f>O204*H204</f>
        <v>0</v>
      </c>
      <c r="Q204" s="221">
        <v>0</v>
      </c>
      <c r="R204" s="221">
        <f>Q204*H204</f>
        <v>0</v>
      </c>
      <c r="S204" s="221">
        <v>0</v>
      </c>
      <c r="T204" s="222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23" t="s">
        <v>524</v>
      </c>
      <c r="AT204" s="223" t="s">
        <v>124</v>
      </c>
      <c r="AU204" s="223" t="s">
        <v>84</v>
      </c>
      <c r="AY204" s="15" t="s">
        <v>121</v>
      </c>
      <c r="BE204" s="224">
        <f>IF(N204="základní",J204,0)</f>
        <v>0</v>
      </c>
      <c r="BF204" s="224">
        <f>IF(N204="snížená",J204,0)</f>
        <v>0</v>
      </c>
      <c r="BG204" s="224">
        <f>IF(N204="zákl. přenesená",J204,0)</f>
        <v>0</v>
      </c>
      <c r="BH204" s="224">
        <f>IF(N204="sníž. přenesená",J204,0)</f>
        <v>0</v>
      </c>
      <c r="BI204" s="224">
        <f>IF(N204="nulová",J204,0)</f>
        <v>0</v>
      </c>
      <c r="BJ204" s="15" t="s">
        <v>82</v>
      </c>
      <c r="BK204" s="224">
        <f>ROUND(I204*H204,2)</f>
        <v>0</v>
      </c>
      <c r="BL204" s="15" t="s">
        <v>524</v>
      </c>
      <c r="BM204" s="223" t="s">
        <v>531</v>
      </c>
    </row>
    <row r="205" spans="1:63" s="12" customFormat="1" ht="22.8" customHeight="1">
      <c r="A205" s="12"/>
      <c r="B205" s="196"/>
      <c r="C205" s="197"/>
      <c r="D205" s="198" t="s">
        <v>73</v>
      </c>
      <c r="E205" s="210" t="s">
        <v>532</v>
      </c>
      <c r="F205" s="210" t="s">
        <v>533</v>
      </c>
      <c r="G205" s="197"/>
      <c r="H205" s="197"/>
      <c r="I205" s="200"/>
      <c r="J205" s="211">
        <f>BK205</f>
        <v>0</v>
      </c>
      <c r="K205" s="197"/>
      <c r="L205" s="202"/>
      <c r="M205" s="203"/>
      <c r="N205" s="204"/>
      <c r="O205" s="204"/>
      <c r="P205" s="205">
        <f>P206</f>
        <v>0</v>
      </c>
      <c r="Q205" s="204"/>
      <c r="R205" s="205">
        <f>R206</f>
        <v>0</v>
      </c>
      <c r="S205" s="204"/>
      <c r="T205" s="206">
        <f>T206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07" t="s">
        <v>147</v>
      </c>
      <c r="AT205" s="208" t="s">
        <v>73</v>
      </c>
      <c r="AU205" s="208" t="s">
        <v>82</v>
      </c>
      <c r="AY205" s="207" t="s">
        <v>121</v>
      </c>
      <c r="BK205" s="209">
        <f>BK206</f>
        <v>0</v>
      </c>
    </row>
    <row r="206" spans="1:65" s="2" customFormat="1" ht="33" customHeight="1">
      <c r="A206" s="36"/>
      <c r="B206" s="37"/>
      <c r="C206" s="212" t="s">
        <v>152</v>
      </c>
      <c r="D206" s="212" t="s">
        <v>124</v>
      </c>
      <c r="E206" s="213" t="s">
        <v>534</v>
      </c>
      <c r="F206" s="214" t="s">
        <v>535</v>
      </c>
      <c r="G206" s="215" t="s">
        <v>155</v>
      </c>
      <c r="H206" s="216">
        <v>1</v>
      </c>
      <c r="I206" s="217"/>
      <c r="J206" s="218">
        <f>ROUND(I206*H206,2)</f>
        <v>0</v>
      </c>
      <c r="K206" s="214" t="s">
        <v>523</v>
      </c>
      <c r="L206" s="42"/>
      <c r="M206" s="237" t="s">
        <v>19</v>
      </c>
      <c r="N206" s="238" t="s">
        <v>45</v>
      </c>
      <c r="O206" s="239"/>
      <c r="P206" s="240">
        <f>O206*H206</f>
        <v>0</v>
      </c>
      <c r="Q206" s="240">
        <v>0</v>
      </c>
      <c r="R206" s="240">
        <f>Q206*H206</f>
        <v>0</v>
      </c>
      <c r="S206" s="240">
        <v>0</v>
      </c>
      <c r="T206" s="241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23" t="s">
        <v>524</v>
      </c>
      <c r="AT206" s="223" t="s">
        <v>124</v>
      </c>
      <c r="AU206" s="223" t="s">
        <v>84</v>
      </c>
      <c r="AY206" s="15" t="s">
        <v>121</v>
      </c>
      <c r="BE206" s="224">
        <f>IF(N206="základní",J206,0)</f>
        <v>0</v>
      </c>
      <c r="BF206" s="224">
        <f>IF(N206="snížená",J206,0)</f>
        <v>0</v>
      </c>
      <c r="BG206" s="224">
        <f>IF(N206="zákl. přenesená",J206,0)</f>
        <v>0</v>
      </c>
      <c r="BH206" s="224">
        <f>IF(N206="sníž. přenesená",J206,0)</f>
        <v>0</v>
      </c>
      <c r="BI206" s="224">
        <f>IF(N206="nulová",J206,0)</f>
        <v>0</v>
      </c>
      <c r="BJ206" s="15" t="s">
        <v>82</v>
      </c>
      <c r="BK206" s="224">
        <f>ROUND(I206*H206,2)</f>
        <v>0</v>
      </c>
      <c r="BL206" s="15" t="s">
        <v>524</v>
      </c>
      <c r="BM206" s="223" t="s">
        <v>536</v>
      </c>
    </row>
    <row r="207" spans="1:31" s="2" customFormat="1" ht="6.95" customHeight="1">
      <c r="A207" s="36"/>
      <c r="B207" s="57"/>
      <c r="C207" s="58"/>
      <c r="D207" s="58"/>
      <c r="E207" s="58"/>
      <c r="F207" s="58"/>
      <c r="G207" s="58"/>
      <c r="H207" s="58"/>
      <c r="I207" s="160"/>
      <c r="J207" s="58"/>
      <c r="K207" s="58"/>
      <c r="L207" s="42"/>
      <c r="M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</row>
  </sheetData>
  <sheetProtection password="CC35" sheet="1" objects="1" scenarios="1" formatColumns="0" formatRows="0" autoFilter="0"/>
  <autoFilter ref="C92:K206"/>
  <mergeCells count="9">
    <mergeCell ref="E7:H7"/>
    <mergeCell ref="E9:H9"/>
    <mergeCell ref="E18:H18"/>
    <mergeCell ref="E27:H27"/>
    <mergeCell ref="E48:H48"/>
    <mergeCell ref="E50:H50"/>
    <mergeCell ref="E83:H83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2" customWidth="1"/>
    <col min="2" max="2" width="1.7109375" style="242" customWidth="1"/>
    <col min="3" max="4" width="5.00390625" style="242" customWidth="1"/>
    <col min="5" max="5" width="11.7109375" style="242" customWidth="1"/>
    <col min="6" max="6" width="9.140625" style="242" customWidth="1"/>
    <col min="7" max="7" width="5.00390625" style="242" customWidth="1"/>
    <col min="8" max="8" width="77.8515625" style="242" customWidth="1"/>
    <col min="9" max="10" width="20.00390625" style="242" customWidth="1"/>
    <col min="11" max="11" width="1.7109375" style="242" customWidth="1"/>
  </cols>
  <sheetData>
    <row r="1" s="1" customFormat="1" ht="37.5" customHeight="1"/>
    <row r="2" spans="2:11" s="1" customFormat="1" ht="7.5" customHeight="1">
      <c r="B2" s="243"/>
      <c r="C2" s="244"/>
      <c r="D2" s="244"/>
      <c r="E2" s="244"/>
      <c r="F2" s="244"/>
      <c r="G2" s="244"/>
      <c r="H2" s="244"/>
      <c r="I2" s="244"/>
      <c r="J2" s="244"/>
      <c r="K2" s="245"/>
    </row>
    <row r="3" spans="2:11" s="13" customFormat="1" ht="45" customHeight="1">
      <c r="B3" s="246"/>
      <c r="C3" s="247" t="s">
        <v>537</v>
      </c>
      <c r="D3" s="247"/>
      <c r="E3" s="247"/>
      <c r="F3" s="247"/>
      <c r="G3" s="247"/>
      <c r="H3" s="247"/>
      <c r="I3" s="247"/>
      <c r="J3" s="247"/>
      <c r="K3" s="248"/>
    </row>
    <row r="4" spans="2:11" s="1" customFormat="1" ht="25.5" customHeight="1">
      <c r="B4" s="249"/>
      <c r="C4" s="250" t="s">
        <v>538</v>
      </c>
      <c r="D4" s="250"/>
      <c r="E4" s="250"/>
      <c r="F4" s="250"/>
      <c r="G4" s="250"/>
      <c r="H4" s="250"/>
      <c r="I4" s="250"/>
      <c r="J4" s="250"/>
      <c r="K4" s="251"/>
    </row>
    <row r="5" spans="2:11" s="1" customFormat="1" ht="5.25" customHeight="1">
      <c r="B5" s="249"/>
      <c r="C5" s="252"/>
      <c r="D5" s="252"/>
      <c r="E5" s="252"/>
      <c r="F5" s="252"/>
      <c r="G5" s="252"/>
      <c r="H5" s="252"/>
      <c r="I5" s="252"/>
      <c r="J5" s="252"/>
      <c r="K5" s="251"/>
    </row>
    <row r="6" spans="2:11" s="1" customFormat="1" ht="15" customHeight="1">
      <c r="B6" s="249"/>
      <c r="C6" s="253" t="s">
        <v>539</v>
      </c>
      <c r="D6" s="253"/>
      <c r="E6" s="253"/>
      <c r="F6" s="253"/>
      <c r="G6" s="253"/>
      <c r="H6" s="253"/>
      <c r="I6" s="253"/>
      <c r="J6" s="253"/>
      <c r="K6" s="251"/>
    </row>
    <row r="7" spans="2:11" s="1" customFormat="1" ht="15" customHeight="1">
      <c r="B7" s="254"/>
      <c r="C7" s="253" t="s">
        <v>540</v>
      </c>
      <c r="D7" s="253"/>
      <c r="E7" s="253"/>
      <c r="F7" s="253"/>
      <c r="G7" s="253"/>
      <c r="H7" s="253"/>
      <c r="I7" s="253"/>
      <c r="J7" s="253"/>
      <c r="K7" s="251"/>
    </row>
    <row r="8" spans="2:11" s="1" customFormat="1" ht="12.75" customHeight="1">
      <c r="B8" s="254"/>
      <c r="C8" s="253"/>
      <c r="D8" s="253"/>
      <c r="E8" s="253"/>
      <c r="F8" s="253"/>
      <c r="G8" s="253"/>
      <c r="H8" s="253"/>
      <c r="I8" s="253"/>
      <c r="J8" s="253"/>
      <c r="K8" s="251"/>
    </row>
    <row r="9" spans="2:11" s="1" customFormat="1" ht="15" customHeight="1">
      <c r="B9" s="254"/>
      <c r="C9" s="253" t="s">
        <v>541</v>
      </c>
      <c r="D9" s="253"/>
      <c r="E9" s="253"/>
      <c r="F9" s="253"/>
      <c r="G9" s="253"/>
      <c r="H9" s="253"/>
      <c r="I9" s="253"/>
      <c r="J9" s="253"/>
      <c r="K9" s="251"/>
    </row>
    <row r="10" spans="2:11" s="1" customFormat="1" ht="15" customHeight="1">
      <c r="B10" s="254"/>
      <c r="C10" s="253"/>
      <c r="D10" s="253" t="s">
        <v>542</v>
      </c>
      <c r="E10" s="253"/>
      <c r="F10" s="253"/>
      <c r="G10" s="253"/>
      <c r="H10" s="253"/>
      <c r="I10" s="253"/>
      <c r="J10" s="253"/>
      <c r="K10" s="251"/>
    </row>
    <row r="11" spans="2:11" s="1" customFormat="1" ht="15" customHeight="1">
      <c r="B11" s="254"/>
      <c r="C11" s="255"/>
      <c r="D11" s="253" t="s">
        <v>543</v>
      </c>
      <c r="E11" s="253"/>
      <c r="F11" s="253"/>
      <c r="G11" s="253"/>
      <c r="H11" s="253"/>
      <c r="I11" s="253"/>
      <c r="J11" s="253"/>
      <c r="K11" s="251"/>
    </row>
    <row r="12" spans="2:11" s="1" customFormat="1" ht="15" customHeight="1">
      <c r="B12" s="254"/>
      <c r="C12" s="255"/>
      <c r="D12" s="253"/>
      <c r="E12" s="253"/>
      <c r="F12" s="253"/>
      <c r="G12" s="253"/>
      <c r="H12" s="253"/>
      <c r="I12" s="253"/>
      <c r="J12" s="253"/>
      <c r="K12" s="251"/>
    </row>
    <row r="13" spans="2:11" s="1" customFormat="1" ht="15" customHeight="1">
      <c r="B13" s="254"/>
      <c r="C13" s="255"/>
      <c r="D13" s="256" t="s">
        <v>544</v>
      </c>
      <c r="E13" s="253"/>
      <c r="F13" s="253"/>
      <c r="G13" s="253"/>
      <c r="H13" s="253"/>
      <c r="I13" s="253"/>
      <c r="J13" s="253"/>
      <c r="K13" s="251"/>
    </row>
    <row r="14" spans="2:11" s="1" customFormat="1" ht="12.75" customHeight="1">
      <c r="B14" s="254"/>
      <c r="C14" s="255"/>
      <c r="D14" s="255"/>
      <c r="E14" s="255"/>
      <c r="F14" s="255"/>
      <c r="G14" s="255"/>
      <c r="H14" s="255"/>
      <c r="I14" s="255"/>
      <c r="J14" s="255"/>
      <c r="K14" s="251"/>
    </row>
    <row r="15" spans="2:11" s="1" customFormat="1" ht="15" customHeight="1">
      <c r="B15" s="254"/>
      <c r="C15" s="255"/>
      <c r="D15" s="253" t="s">
        <v>545</v>
      </c>
      <c r="E15" s="253"/>
      <c r="F15" s="253"/>
      <c r="G15" s="253"/>
      <c r="H15" s="253"/>
      <c r="I15" s="253"/>
      <c r="J15" s="253"/>
      <c r="K15" s="251"/>
    </row>
    <row r="16" spans="2:11" s="1" customFormat="1" ht="15" customHeight="1">
      <c r="B16" s="254"/>
      <c r="C16" s="255"/>
      <c r="D16" s="253" t="s">
        <v>546</v>
      </c>
      <c r="E16" s="253"/>
      <c r="F16" s="253"/>
      <c r="G16" s="253"/>
      <c r="H16" s="253"/>
      <c r="I16" s="253"/>
      <c r="J16" s="253"/>
      <c r="K16" s="251"/>
    </row>
    <row r="17" spans="2:11" s="1" customFormat="1" ht="15" customHeight="1">
      <c r="B17" s="254"/>
      <c r="C17" s="255"/>
      <c r="D17" s="253" t="s">
        <v>547</v>
      </c>
      <c r="E17" s="253"/>
      <c r="F17" s="253"/>
      <c r="G17" s="253"/>
      <c r="H17" s="253"/>
      <c r="I17" s="253"/>
      <c r="J17" s="253"/>
      <c r="K17" s="251"/>
    </row>
    <row r="18" spans="2:11" s="1" customFormat="1" ht="15" customHeight="1">
      <c r="B18" s="254"/>
      <c r="C18" s="255"/>
      <c r="D18" s="255"/>
      <c r="E18" s="257" t="s">
        <v>81</v>
      </c>
      <c r="F18" s="253" t="s">
        <v>548</v>
      </c>
      <c r="G18" s="253"/>
      <c r="H18" s="253"/>
      <c r="I18" s="253"/>
      <c r="J18" s="253"/>
      <c r="K18" s="251"/>
    </row>
    <row r="19" spans="2:11" s="1" customFormat="1" ht="15" customHeight="1">
      <c r="B19" s="254"/>
      <c r="C19" s="255"/>
      <c r="D19" s="255"/>
      <c r="E19" s="257" t="s">
        <v>549</v>
      </c>
      <c r="F19" s="253" t="s">
        <v>550</v>
      </c>
      <c r="G19" s="253"/>
      <c r="H19" s="253"/>
      <c r="I19" s="253"/>
      <c r="J19" s="253"/>
      <c r="K19" s="251"/>
    </row>
    <row r="20" spans="2:11" s="1" customFormat="1" ht="15" customHeight="1">
      <c r="B20" s="254"/>
      <c r="C20" s="255"/>
      <c r="D20" s="255"/>
      <c r="E20" s="257" t="s">
        <v>551</v>
      </c>
      <c r="F20" s="253" t="s">
        <v>552</v>
      </c>
      <c r="G20" s="253"/>
      <c r="H20" s="253"/>
      <c r="I20" s="253"/>
      <c r="J20" s="253"/>
      <c r="K20" s="251"/>
    </row>
    <row r="21" spans="2:11" s="1" customFormat="1" ht="15" customHeight="1">
      <c r="B21" s="254"/>
      <c r="C21" s="255"/>
      <c r="D21" s="255"/>
      <c r="E21" s="257" t="s">
        <v>553</v>
      </c>
      <c r="F21" s="253" t="s">
        <v>554</v>
      </c>
      <c r="G21" s="253"/>
      <c r="H21" s="253"/>
      <c r="I21" s="253"/>
      <c r="J21" s="253"/>
      <c r="K21" s="251"/>
    </row>
    <row r="22" spans="2:11" s="1" customFormat="1" ht="15" customHeight="1">
      <c r="B22" s="254"/>
      <c r="C22" s="255"/>
      <c r="D22" s="255"/>
      <c r="E22" s="257" t="s">
        <v>555</v>
      </c>
      <c r="F22" s="253" t="s">
        <v>556</v>
      </c>
      <c r="G22" s="253"/>
      <c r="H22" s="253"/>
      <c r="I22" s="253"/>
      <c r="J22" s="253"/>
      <c r="K22" s="251"/>
    </row>
    <row r="23" spans="2:11" s="1" customFormat="1" ht="15" customHeight="1">
      <c r="B23" s="254"/>
      <c r="C23" s="255"/>
      <c r="D23" s="255"/>
      <c r="E23" s="257" t="s">
        <v>557</v>
      </c>
      <c r="F23" s="253" t="s">
        <v>558</v>
      </c>
      <c r="G23" s="253"/>
      <c r="H23" s="253"/>
      <c r="I23" s="253"/>
      <c r="J23" s="253"/>
      <c r="K23" s="251"/>
    </row>
    <row r="24" spans="2:11" s="1" customFormat="1" ht="12.75" customHeight="1">
      <c r="B24" s="254"/>
      <c r="C24" s="255"/>
      <c r="D24" s="255"/>
      <c r="E24" s="255"/>
      <c r="F24" s="255"/>
      <c r="G24" s="255"/>
      <c r="H24" s="255"/>
      <c r="I24" s="255"/>
      <c r="J24" s="255"/>
      <c r="K24" s="251"/>
    </row>
    <row r="25" spans="2:11" s="1" customFormat="1" ht="15" customHeight="1">
      <c r="B25" s="254"/>
      <c r="C25" s="253" t="s">
        <v>559</v>
      </c>
      <c r="D25" s="253"/>
      <c r="E25" s="253"/>
      <c r="F25" s="253"/>
      <c r="G25" s="253"/>
      <c r="H25" s="253"/>
      <c r="I25" s="253"/>
      <c r="J25" s="253"/>
      <c r="K25" s="251"/>
    </row>
    <row r="26" spans="2:11" s="1" customFormat="1" ht="15" customHeight="1">
      <c r="B26" s="254"/>
      <c r="C26" s="253" t="s">
        <v>560</v>
      </c>
      <c r="D26" s="253"/>
      <c r="E26" s="253"/>
      <c r="F26" s="253"/>
      <c r="G26" s="253"/>
      <c r="H26" s="253"/>
      <c r="I26" s="253"/>
      <c r="J26" s="253"/>
      <c r="K26" s="251"/>
    </row>
    <row r="27" spans="2:11" s="1" customFormat="1" ht="15" customHeight="1">
      <c r="B27" s="254"/>
      <c r="C27" s="253"/>
      <c r="D27" s="253" t="s">
        <v>561</v>
      </c>
      <c r="E27" s="253"/>
      <c r="F27" s="253"/>
      <c r="G27" s="253"/>
      <c r="H27" s="253"/>
      <c r="I27" s="253"/>
      <c r="J27" s="253"/>
      <c r="K27" s="251"/>
    </row>
    <row r="28" spans="2:11" s="1" customFormat="1" ht="15" customHeight="1">
      <c r="B28" s="254"/>
      <c r="C28" s="255"/>
      <c r="D28" s="253" t="s">
        <v>562</v>
      </c>
      <c r="E28" s="253"/>
      <c r="F28" s="253"/>
      <c r="G28" s="253"/>
      <c r="H28" s="253"/>
      <c r="I28" s="253"/>
      <c r="J28" s="253"/>
      <c r="K28" s="251"/>
    </row>
    <row r="29" spans="2:11" s="1" customFormat="1" ht="12.75" customHeight="1">
      <c r="B29" s="254"/>
      <c r="C29" s="255"/>
      <c r="D29" s="255"/>
      <c r="E29" s="255"/>
      <c r="F29" s="255"/>
      <c r="G29" s="255"/>
      <c r="H29" s="255"/>
      <c r="I29" s="255"/>
      <c r="J29" s="255"/>
      <c r="K29" s="251"/>
    </row>
    <row r="30" spans="2:11" s="1" customFormat="1" ht="15" customHeight="1">
      <c r="B30" s="254"/>
      <c r="C30" s="255"/>
      <c r="D30" s="253" t="s">
        <v>563</v>
      </c>
      <c r="E30" s="253"/>
      <c r="F30" s="253"/>
      <c r="G30" s="253"/>
      <c r="H30" s="253"/>
      <c r="I30" s="253"/>
      <c r="J30" s="253"/>
      <c r="K30" s="251"/>
    </row>
    <row r="31" spans="2:11" s="1" customFormat="1" ht="15" customHeight="1">
      <c r="B31" s="254"/>
      <c r="C31" s="255"/>
      <c r="D31" s="253" t="s">
        <v>564</v>
      </c>
      <c r="E31" s="253"/>
      <c r="F31" s="253"/>
      <c r="G31" s="253"/>
      <c r="H31" s="253"/>
      <c r="I31" s="253"/>
      <c r="J31" s="253"/>
      <c r="K31" s="251"/>
    </row>
    <row r="32" spans="2:11" s="1" customFormat="1" ht="12.75" customHeight="1">
      <c r="B32" s="254"/>
      <c r="C32" s="255"/>
      <c r="D32" s="255"/>
      <c r="E32" s="255"/>
      <c r="F32" s="255"/>
      <c r="G32" s="255"/>
      <c r="H32" s="255"/>
      <c r="I32" s="255"/>
      <c r="J32" s="255"/>
      <c r="K32" s="251"/>
    </row>
    <row r="33" spans="2:11" s="1" customFormat="1" ht="15" customHeight="1">
      <c r="B33" s="254"/>
      <c r="C33" s="255"/>
      <c r="D33" s="253" t="s">
        <v>565</v>
      </c>
      <c r="E33" s="253"/>
      <c r="F33" s="253"/>
      <c r="G33" s="253"/>
      <c r="H33" s="253"/>
      <c r="I33" s="253"/>
      <c r="J33" s="253"/>
      <c r="K33" s="251"/>
    </row>
    <row r="34" spans="2:11" s="1" customFormat="1" ht="15" customHeight="1">
      <c r="B34" s="254"/>
      <c r="C34" s="255"/>
      <c r="D34" s="253" t="s">
        <v>566</v>
      </c>
      <c r="E34" s="253"/>
      <c r="F34" s="253"/>
      <c r="G34" s="253"/>
      <c r="H34" s="253"/>
      <c r="I34" s="253"/>
      <c r="J34" s="253"/>
      <c r="K34" s="251"/>
    </row>
    <row r="35" spans="2:11" s="1" customFormat="1" ht="15" customHeight="1">
      <c r="B35" s="254"/>
      <c r="C35" s="255"/>
      <c r="D35" s="253" t="s">
        <v>567</v>
      </c>
      <c r="E35" s="253"/>
      <c r="F35" s="253"/>
      <c r="G35" s="253"/>
      <c r="H35" s="253"/>
      <c r="I35" s="253"/>
      <c r="J35" s="253"/>
      <c r="K35" s="251"/>
    </row>
    <row r="36" spans="2:11" s="1" customFormat="1" ht="15" customHeight="1">
      <c r="B36" s="254"/>
      <c r="C36" s="255"/>
      <c r="D36" s="253"/>
      <c r="E36" s="256" t="s">
        <v>107</v>
      </c>
      <c r="F36" s="253"/>
      <c r="G36" s="253" t="s">
        <v>568</v>
      </c>
      <c r="H36" s="253"/>
      <c r="I36" s="253"/>
      <c r="J36" s="253"/>
      <c r="K36" s="251"/>
    </row>
    <row r="37" spans="2:11" s="1" customFormat="1" ht="30.75" customHeight="1">
      <c r="B37" s="254"/>
      <c r="C37" s="255"/>
      <c r="D37" s="253"/>
      <c r="E37" s="256" t="s">
        <v>569</v>
      </c>
      <c r="F37" s="253"/>
      <c r="G37" s="253" t="s">
        <v>570</v>
      </c>
      <c r="H37" s="253"/>
      <c r="I37" s="253"/>
      <c r="J37" s="253"/>
      <c r="K37" s="251"/>
    </row>
    <row r="38" spans="2:11" s="1" customFormat="1" ht="15" customHeight="1">
      <c r="B38" s="254"/>
      <c r="C38" s="255"/>
      <c r="D38" s="253"/>
      <c r="E38" s="256" t="s">
        <v>55</v>
      </c>
      <c r="F38" s="253"/>
      <c r="G38" s="253" t="s">
        <v>571</v>
      </c>
      <c r="H38" s="253"/>
      <c r="I38" s="253"/>
      <c r="J38" s="253"/>
      <c r="K38" s="251"/>
    </row>
    <row r="39" spans="2:11" s="1" customFormat="1" ht="15" customHeight="1">
      <c r="B39" s="254"/>
      <c r="C39" s="255"/>
      <c r="D39" s="253"/>
      <c r="E39" s="256" t="s">
        <v>56</v>
      </c>
      <c r="F39" s="253"/>
      <c r="G39" s="253" t="s">
        <v>572</v>
      </c>
      <c r="H39" s="253"/>
      <c r="I39" s="253"/>
      <c r="J39" s="253"/>
      <c r="K39" s="251"/>
    </row>
    <row r="40" spans="2:11" s="1" customFormat="1" ht="15" customHeight="1">
      <c r="B40" s="254"/>
      <c r="C40" s="255"/>
      <c r="D40" s="253"/>
      <c r="E40" s="256" t="s">
        <v>108</v>
      </c>
      <c r="F40" s="253"/>
      <c r="G40" s="253" t="s">
        <v>573</v>
      </c>
      <c r="H40" s="253"/>
      <c r="I40" s="253"/>
      <c r="J40" s="253"/>
      <c r="K40" s="251"/>
    </row>
    <row r="41" spans="2:11" s="1" customFormat="1" ht="15" customHeight="1">
      <c r="B41" s="254"/>
      <c r="C41" s="255"/>
      <c r="D41" s="253"/>
      <c r="E41" s="256" t="s">
        <v>109</v>
      </c>
      <c r="F41" s="253"/>
      <c r="G41" s="253" t="s">
        <v>574</v>
      </c>
      <c r="H41" s="253"/>
      <c r="I41" s="253"/>
      <c r="J41" s="253"/>
      <c r="K41" s="251"/>
    </row>
    <row r="42" spans="2:11" s="1" customFormat="1" ht="15" customHeight="1">
      <c r="B42" s="254"/>
      <c r="C42" s="255"/>
      <c r="D42" s="253"/>
      <c r="E42" s="256" t="s">
        <v>575</v>
      </c>
      <c r="F42" s="253"/>
      <c r="G42" s="253" t="s">
        <v>576</v>
      </c>
      <c r="H42" s="253"/>
      <c r="I42" s="253"/>
      <c r="J42" s="253"/>
      <c r="K42" s="251"/>
    </row>
    <row r="43" spans="2:11" s="1" customFormat="1" ht="15" customHeight="1">
      <c r="B43" s="254"/>
      <c r="C43" s="255"/>
      <c r="D43" s="253"/>
      <c r="E43" s="256"/>
      <c r="F43" s="253"/>
      <c r="G43" s="253" t="s">
        <v>577</v>
      </c>
      <c r="H43" s="253"/>
      <c r="I43" s="253"/>
      <c r="J43" s="253"/>
      <c r="K43" s="251"/>
    </row>
    <row r="44" spans="2:11" s="1" customFormat="1" ht="15" customHeight="1">
      <c r="B44" s="254"/>
      <c r="C44" s="255"/>
      <c r="D44" s="253"/>
      <c r="E44" s="256" t="s">
        <v>578</v>
      </c>
      <c r="F44" s="253"/>
      <c r="G44" s="253" t="s">
        <v>579</v>
      </c>
      <c r="H44" s="253"/>
      <c r="I44" s="253"/>
      <c r="J44" s="253"/>
      <c r="K44" s="251"/>
    </row>
    <row r="45" spans="2:11" s="1" customFormat="1" ht="15" customHeight="1">
      <c r="B45" s="254"/>
      <c r="C45" s="255"/>
      <c r="D45" s="253"/>
      <c r="E45" s="256" t="s">
        <v>111</v>
      </c>
      <c r="F45" s="253"/>
      <c r="G45" s="253" t="s">
        <v>580</v>
      </c>
      <c r="H45" s="253"/>
      <c r="I45" s="253"/>
      <c r="J45" s="253"/>
      <c r="K45" s="251"/>
    </row>
    <row r="46" spans="2:11" s="1" customFormat="1" ht="12.75" customHeight="1">
      <c r="B46" s="254"/>
      <c r="C46" s="255"/>
      <c r="D46" s="253"/>
      <c r="E46" s="253"/>
      <c r="F46" s="253"/>
      <c r="G46" s="253"/>
      <c r="H46" s="253"/>
      <c r="I46" s="253"/>
      <c r="J46" s="253"/>
      <c r="K46" s="251"/>
    </row>
    <row r="47" spans="2:11" s="1" customFormat="1" ht="15" customHeight="1">
      <c r="B47" s="254"/>
      <c r="C47" s="255"/>
      <c r="D47" s="253" t="s">
        <v>581</v>
      </c>
      <c r="E47" s="253"/>
      <c r="F47" s="253"/>
      <c r="G47" s="253"/>
      <c r="H47" s="253"/>
      <c r="I47" s="253"/>
      <c r="J47" s="253"/>
      <c r="K47" s="251"/>
    </row>
    <row r="48" spans="2:11" s="1" customFormat="1" ht="15" customHeight="1">
      <c r="B48" s="254"/>
      <c r="C48" s="255"/>
      <c r="D48" s="255"/>
      <c r="E48" s="253" t="s">
        <v>582</v>
      </c>
      <c r="F48" s="253"/>
      <c r="G48" s="253"/>
      <c r="H48" s="253"/>
      <c r="I48" s="253"/>
      <c r="J48" s="253"/>
      <c r="K48" s="251"/>
    </row>
    <row r="49" spans="2:11" s="1" customFormat="1" ht="15" customHeight="1">
      <c r="B49" s="254"/>
      <c r="C49" s="255"/>
      <c r="D49" s="255"/>
      <c r="E49" s="253" t="s">
        <v>583</v>
      </c>
      <c r="F49" s="253"/>
      <c r="G49" s="253"/>
      <c r="H49" s="253"/>
      <c r="I49" s="253"/>
      <c r="J49" s="253"/>
      <c r="K49" s="251"/>
    </row>
    <row r="50" spans="2:11" s="1" customFormat="1" ht="15" customHeight="1">
      <c r="B50" s="254"/>
      <c r="C50" s="255"/>
      <c r="D50" s="255"/>
      <c r="E50" s="253" t="s">
        <v>584</v>
      </c>
      <c r="F50" s="253"/>
      <c r="G50" s="253"/>
      <c r="H50" s="253"/>
      <c r="I50" s="253"/>
      <c r="J50" s="253"/>
      <c r="K50" s="251"/>
    </row>
    <row r="51" spans="2:11" s="1" customFormat="1" ht="15" customHeight="1">
      <c r="B51" s="254"/>
      <c r="C51" s="255"/>
      <c r="D51" s="253" t="s">
        <v>585</v>
      </c>
      <c r="E51" s="253"/>
      <c r="F51" s="253"/>
      <c r="G51" s="253"/>
      <c r="H51" s="253"/>
      <c r="I51" s="253"/>
      <c r="J51" s="253"/>
      <c r="K51" s="251"/>
    </row>
    <row r="52" spans="2:11" s="1" customFormat="1" ht="25.5" customHeight="1">
      <c r="B52" s="249"/>
      <c r="C52" s="250" t="s">
        <v>586</v>
      </c>
      <c r="D52" s="250"/>
      <c r="E52" s="250"/>
      <c r="F52" s="250"/>
      <c r="G52" s="250"/>
      <c r="H52" s="250"/>
      <c r="I52" s="250"/>
      <c r="J52" s="250"/>
      <c r="K52" s="251"/>
    </row>
    <row r="53" spans="2:11" s="1" customFormat="1" ht="5.25" customHeight="1">
      <c r="B53" s="249"/>
      <c r="C53" s="252"/>
      <c r="D53" s="252"/>
      <c r="E53" s="252"/>
      <c r="F53" s="252"/>
      <c r="G53" s="252"/>
      <c r="H53" s="252"/>
      <c r="I53" s="252"/>
      <c r="J53" s="252"/>
      <c r="K53" s="251"/>
    </row>
    <row r="54" spans="2:11" s="1" customFormat="1" ht="15" customHeight="1">
      <c r="B54" s="249"/>
      <c r="C54" s="253" t="s">
        <v>587</v>
      </c>
      <c r="D54" s="253"/>
      <c r="E54" s="253"/>
      <c r="F54" s="253"/>
      <c r="G54" s="253"/>
      <c r="H54" s="253"/>
      <c r="I54" s="253"/>
      <c r="J54" s="253"/>
      <c r="K54" s="251"/>
    </row>
    <row r="55" spans="2:11" s="1" customFormat="1" ht="15" customHeight="1">
      <c r="B55" s="249"/>
      <c r="C55" s="253" t="s">
        <v>588</v>
      </c>
      <c r="D55" s="253"/>
      <c r="E55" s="253"/>
      <c r="F55" s="253"/>
      <c r="G55" s="253"/>
      <c r="H55" s="253"/>
      <c r="I55" s="253"/>
      <c r="J55" s="253"/>
      <c r="K55" s="251"/>
    </row>
    <row r="56" spans="2:11" s="1" customFormat="1" ht="12.75" customHeight="1">
      <c r="B56" s="249"/>
      <c r="C56" s="253"/>
      <c r="D56" s="253"/>
      <c r="E56" s="253"/>
      <c r="F56" s="253"/>
      <c r="G56" s="253"/>
      <c r="H56" s="253"/>
      <c r="I56" s="253"/>
      <c r="J56" s="253"/>
      <c r="K56" s="251"/>
    </row>
    <row r="57" spans="2:11" s="1" customFormat="1" ht="15" customHeight="1">
      <c r="B57" s="249"/>
      <c r="C57" s="253" t="s">
        <v>589</v>
      </c>
      <c r="D57" s="253"/>
      <c r="E57" s="253"/>
      <c r="F57" s="253"/>
      <c r="G57" s="253"/>
      <c r="H57" s="253"/>
      <c r="I57" s="253"/>
      <c r="J57" s="253"/>
      <c r="K57" s="251"/>
    </row>
    <row r="58" spans="2:11" s="1" customFormat="1" ht="15" customHeight="1">
      <c r="B58" s="249"/>
      <c r="C58" s="255"/>
      <c r="D58" s="253" t="s">
        <v>590</v>
      </c>
      <c r="E58" s="253"/>
      <c r="F58" s="253"/>
      <c r="G58" s="253"/>
      <c r="H58" s="253"/>
      <c r="I58" s="253"/>
      <c r="J58" s="253"/>
      <c r="K58" s="251"/>
    </row>
    <row r="59" spans="2:11" s="1" customFormat="1" ht="15" customHeight="1">
      <c r="B59" s="249"/>
      <c r="C59" s="255"/>
      <c r="D59" s="253" t="s">
        <v>591</v>
      </c>
      <c r="E59" s="253"/>
      <c r="F59" s="253"/>
      <c r="G59" s="253"/>
      <c r="H59" s="253"/>
      <c r="I59" s="253"/>
      <c r="J59" s="253"/>
      <c r="K59" s="251"/>
    </row>
    <row r="60" spans="2:11" s="1" customFormat="1" ht="15" customHeight="1">
      <c r="B60" s="249"/>
      <c r="C60" s="255"/>
      <c r="D60" s="253" t="s">
        <v>592</v>
      </c>
      <c r="E60" s="253"/>
      <c r="F60" s="253"/>
      <c r="G60" s="253"/>
      <c r="H60" s="253"/>
      <c r="I60" s="253"/>
      <c r="J60" s="253"/>
      <c r="K60" s="251"/>
    </row>
    <row r="61" spans="2:11" s="1" customFormat="1" ht="15" customHeight="1">
      <c r="B61" s="249"/>
      <c r="C61" s="255"/>
      <c r="D61" s="253" t="s">
        <v>593</v>
      </c>
      <c r="E61" s="253"/>
      <c r="F61" s="253"/>
      <c r="G61" s="253"/>
      <c r="H61" s="253"/>
      <c r="I61" s="253"/>
      <c r="J61" s="253"/>
      <c r="K61" s="251"/>
    </row>
    <row r="62" spans="2:11" s="1" customFormat="1" ht="15" customHeight="1">
      <c r="B62" s="249"/>
      <c r="C62" s="255"/>
      <c r="D62" s="258" t="s">
        <v>594</v>
      </c>
      <c r="E62" s="258"/>
      <c r="F62" s="258"/>
      <c r="G62" s="258"/>
      <c r="H62" s="258"/>
      <c r="I62" s="258"/>
      <c r="J62" s="258"/>
      <c r="K62" s="251"/>
    </row>
    <row r="63" spans="2:11" s="1" customFormat="1" ht="15" customHeight="1">
      <c r="B63" s="249"/>
      <c r="C63" s="255"/>
      <c r="D63" s="253" t="s">
        <v>595</v>
      </c>
      <c r="E63" s="253"/>
      <c r="F63" s="253"/>
      <c r="G63" s="253"/>
      <c r="H63" s="253"/>
      <c r="I63" s="253"/>
      <c r="J63" s="253"/>
      <c r="K63" s="251"/>
    </row>
    <row r="64" spans="2:11" s="1" customFormat="1" ht="12.75" customHeight="1">
      <c r="B64" s="249"/>
      <c r="C64" s="255"/>
      <c r="D64" s="255"/>
      <c r="E64" s="259"/>
      <c r="F64" s="255"/>
      <c r="G64" s="255"/>
      <c r="H64" s="255"/>
      <c r="I64" s="255"/>
      <c r="J64" s="255"/>
      <c r="K64" s="251"/>
    </row>
    <row r="65" spans="2:11" s="1" customFormat="1" ht="15" customHeight="1">
      <c r="B65" s="249"/>
      <c r="C65" s="255"/>
      <c r="D65" s="253" t="s">
        <v>596</v>
      </c>
      <c r="E65" s="253"/>
      <c r="F65" s="253"/>
      <c r="G65" s="253"/>
      <c r="H65" s="253"/>
      <c r="I65" s="253"/>
      <c r="J65" s="253"/>
      <c r="K65" s="251"/>
    </row>
    <row r="66" spans="2:11" s="1" customFormat="1" ht="15" customHeight="1">
      <c r="B66" s="249"/>
      <c r="C66" s="255"/>
      <c r="D66" s="258" t="s">
        <v>597</v>
      </c>
      <c r="E66" s="258"/>
      <c r="F66" s="258"/>
      <c r="G66" s="258"/>
      <c r="H66" s="258"/>
      <c r="I66" s="258"/>
      <c r="J66" s="258"/>
      <c r="K66" s="251"/>
    </row>
    <row r="67" spans="2:11" s="1" customFormat="1" ht="15" customHeight="1">
      <c r="B67" s="249"/>
      <c r="C67" s="255"/>
      <c r="D67" s="253" t="s">
        <v>598</v>
      </c>
      <c r="E67" s="253"/>
      <c r="F67" s="253"/>
      <c r="G67" s="253"/>
      <c r="H67" s="253"/>
      <c r="I67" s="253"/>
      <c r="J67" s="253"/>
      <c r="K67" s="251"/>
    </row>
    <row r="68" spans="2:11" s="1" customFormat="1" ht="15" customHeight="1">
      <c r="B68" s="249"/>
      <c r="C68" s="255"/>
      <c r="D68" s="253" t="s">
        <v>599</v>
      </c>
      <c r="E68" s="253"/>
      <c r="F68" s="253"/>
      <c r="G68" s="253"/>
      <c r="H68" s="253"/>
      <c r="I68" s="253"/>
      <c r="J68" s="253"/>
      <c r="K68" s="251"/>
    </row>
    <row r="69" spans="2:11" s="1" customFormat="1" ht="15" customHeight="1">
      <c r="B69" s="249"/>
      <c r="C69" s="255"/>
      <c r="D69" s="253" t="s">
        <v>600</v>
      </c>
      <c r="E69" s="253"/>
      <c r="F69" s="253"/>
      <c r="G69" s="253"/>
      <c r="H69" s="253"/>
      <c r="I69" s="253"/>
      <c r="J69" s="253"/>
      <c r="K69" s="251"/>
    </row>
    <row r="70" spans="2:11" s="1" customFormat="1" ht="15" customHeight="1">
      <c r="B70" s="249"/>
      <c r="C70" s="255"/>
      <c r="D70" s="253" t="s">
        <v>601</v>
      </c>
      <c r="E70" s="253"/>
      <c r="F70" s="253"/>
      <c r="G70" s="253"/>
      <c r="H70" s="253"/>
      <c r="I70" s="253"/>
      <c r="J70" s="253"/>
      <c r="K70" s="251"/>
    </row>
    <row r="71" spans="2:11" s="1" customFormat="1" ht="12.75" customHeight="1">
      <c r="B71" s="260"/>
      <c r="C71" s="261"/>
      <c r="D71" s="261"/>
      <c r="E71" s="261"/>
      <c r="F71" s="261"/>
      <c r="G71" s="261"/>
      <c r="H71" s="261"/>
      <c r="I71" s="261"/>
      <c r="J71" s="261"/>
      <c r="K71" s="262"/>
    </row>
    <row r="72" spans="2:11" s="1" customFormat="1" ht="18.75" customHeight="1">
      <c r="B72" s="263"/>
      <c r="C72" s="263"/>
      <c r="D72" s="263"/>
      <c r="E72" s="263"/>
      <c r="F72" s="263"/>
      <c r="G72" s="263"/>
      <c r="H72" s="263"/>
      <c r="I72" s="263"/>
      <c r="J72" s="263"/>
      <c r="K72" s="264"/>
    </row>
    <row r="73" spans="2:11" s="1" customFormat="1" ht="18.75" customHeight="1">
      <c r="B73" s="264"/>
      <c r="C73" s="264"/>
      <c r="D73" s="264"/>
      <c r="E73" s="264"/>
      <c r="F73" s="264"/>
      <c r="G73" s="264"/>
      <c r="H73" s="264"/>
      <c r="I73" s="264"/>
      <c r="J73" s="264"/>
      <c r="K73" s="264"/>
    </row>
    <row r="74" spans="2:11" s="1" customFormat="1" ht="7.5" customHeight="1">
      <c r="B74" s="265"/>
      <c r="C74" s="266"/>
      <c r="D74" s="266"/>
      <c r="E74" s="266"/>
      <c r="F74" s="266"/>
      <c r="G74" s="266"/>
      <c r="H74" s="266"/>
      <c r="I74" s="266"/>
      <c r="J74" s="266"/>
      <c r="K74" s="267"/>
    </row>
    <row r="75" spans="2:11" s="1" customFormat="1" ht="45" customHeight="1">
      <c r="B75" s="268"/>
      <c r="C75" s="269" t="s">
        <v>602</v>
      </c>
      <c r="D75" s="269"/>
      <c r="E75" s="269"/>
      <c r="F75" s="269"/>
      <c r="G75" s="269"/>
      <c r="H75" s="269"/>
      <c r="I75" s="269"/>
      <c r="J75" s="269"/>
      <c r="K75" s="270"/>
    </row>
    <row r="76" spans="2:11" s="1" customFormat="1" ht="17.25" customHeight="1">
      <c r="B76" s="268"/>
      <c r="C76" s="271" t="s">
        <v>603</v>
      </c>
      <c r="D76" s="271"/>
      <c r="E76" s="271"/>
      <c r="F76" s="271" t="s">
        <v>604</v>
      </c>
      <c r="G76" s="272"/>
      <c r="H76" s="271" t="s">
        <v>56</v>
      </c>
      <c r="I76" s="271" t="s">
        <v>59</v>
      </c>
      <c r="J76" s="271" t="s">
        <v>605</v>
      </c>
      <c r="K76" s="270"/>
    </row>
    <row r="77" spans="2:11" s="1" customFormat="1" ht="17.25" customHeight="1">
      <c r="B77" s="268"/>
      <c r="C77" s="273" t="s">
        <v>606</v>
      </c>
      <c r="D77" s="273"/>
      <c r="E77" s="273"/>
      <c r="F77" s="274" t="s">
        <v>607</v>
      </c>
      <c r="G77" s="275"/>
      <c r="H77" s="273"/>
      <c r="I77" s="273"/>
      <c r="J77" s="273" t="s">
        <v>608</v>
      </c>
      <c r="K77" s="270"/>
    </row>
    <row r="78" spans="2:11" s="1" customFormat="1" ht="5.25" customHeight="1">
      <c r="B78" s="268"/>
      <c r="C78" s="276"/>
      <c r="D78" s="276"/>
      <c r="E78" s="276"/>
      <c r="F78" s="276"/>
      <c r="G78" s="277"/>
      <c r="H78" s="276"/>
      <c r="I78" s="276"/>
      <c r="J78" s="276"/>
      <c r="K78" s="270"/>
    </row>
    <row r="79" spans="2:11" s="1" customFormat="1" ht="15" customHeight="1">
      <c r="B79" s="268"/>
      <c r="C79" s="256" t="s">
        <v>55</v>
      </c>
      <c r="D79" s="276"/>
      <c r="E79" s="276"/>
      <c r="F79" s="278" t="s">
        <v>609</v>
      </c>
      <c r="G79" s="277"/>
      <c r="H79" s="256" t="s">
        <v>610</v>
      </c>
      <c r="I79" s="256" t="s">
        <v>611</v>
      </c>
      <c r="J79" s="256">
        <v>20</v>
      </c>
      <c r="K79" s="270"/>
    </row>
    <row r="80" spans="2:11" s="1" customFormat="1" ht="15" customHeight="1">
      <c r="B80" s="268"/>
      <c r="C80" s="256" t="s">
        <v>612</v>
      </c>
      <c r="D80" s="256"/>
      <c r="E80" s="256"/>
      <c r="F80" s="278" t="s">
        <v>609</v>
      </c>
      <c r="G80" s="277"/>
      <c r="H80" s="256" t="s">
        <v>613</v>
      </c>
      <c r="I80" s="256" t="s">
        <v>611</v>
      </c>
      <c r="J80" s="256">
        <v>120</v>
      </c>
      <c r="K80" s="270"/>
    </row>
    <row r="81" spans="2:11" s="1" customFormat="1" ht="15" customHeight="1">
      <c r="B81" s="279"/>
      <c r="C81" s="256" t="s">
        <v>614</v>
      </c>
      <c r="D81" s="256"/>
      <c r="E81" s="256"/>
      <c r="F81" s="278" t="s">
        <v>615</v>
      </c>
      <c r="G81" s="277"/>
      <c r="H81" s="256" t="s">
        <v>616</v>
      </c>
      <c r="I81" s="256" t="s">
        <v>611</v>
      </c>
      <c r="J81" s="256">
        <v>50</v>
      </c>
      <c r="K81" s="270"/>
    </row>
    <row r="82" spans="2:11" s="1" customFormat="1" ht="15" customHeight="1">
      <c r="B82" s="279"/>
      <c r="C82" s="256" t="s">
        <v>617</v>
      </c>
      <c r="D82" s="256"/>
      <c r="E82" s="256"/>
      <c r="F82" s="278" t="s">
        <v>609</v>
      </c>
      <c r="G82" s="277"/>
      <c r="H82" s="256" t="s">
        <v>618</v>
      </c>
      <c r="I82" s="256" t="s">
        <v>619</v>
      </c>
      <c r="J82" s="256"/>
      <c r="K82" s="270"/>
    </row>
    <row r="83" spans="2:11" s="1" customFormat="1" ht="15" customHeight="1">
      <c r="B83" s="279"/>
      <c r="C83" s="280" t="s">
        <v>620</v>
      </c>
      <c r="D83" s="280"/>
      <c r="E83" s="280"/>
      <c r="F83" s="281" t="s">
        <v>615</v>
      </c>
      <c r="G83" s="280"/>
      <c r="H83" s="280" t="s">
        <v>621</v>
      </c>
      <c r="I83" s="280" t="s">
        <v>611</v>
      </c>
      <c r="J83" s="280">
        <v>15</v>
      </c>
      <c r="K83" s="270"/>
    </row>
    <row r="84" spans="2:11" s="1" customFormat="1" ht="15" customHeight="1">
      <c r="B84" s="279"/>
      <c r="C84" s="280" t="s">
        <v>622</v>
      </c>
      <c r="D84" s="280"/>
      <c r="E84" s="280"/>
      <c r="F84" s="281" t="s">
        <v>615</v>
      </c>
      <c r="G84" s="280"/>
      <c r="H84" s="280" t="s">
        <v>623</v>
      </c>
      <c r="I84" s="280" t="s">
        <v>611</v>
      </c>
      <c r="J84" s="280">
        <v>15</v>
      </c>
      <c r="K84" s="270"/>
    </row>
    <row r="85" spans="2:11" s="1" customFormat="1" ht="15" customHeight="1">
      <c r="B85" s="279"/>
      <c r="C85" s="280" t="s">
        <v>624</v>
      </c>
      <c r="D85" s="280"/>
      <c r="E85" s="280"/>
      <c r="F85" s="281" t="s">
        <v>615</v>
      </c>
      <c r="G85" s="280"/>
      <c r="H85" s="280" t="s">
        <v>625</v>
      </c>
      <c r="I85" s="280" t="s">
        <v>611</v>
      </c>
      <c r="J85" s="280">
        <v>20</v>
      </c>
      <c r="K85" s="270"/>
    </row>
    <row r="86" spans="2:11" s="1" customFormat="1" ht="15" customHeight="1">
      <c r="B86" s="279"/>
      <c r="C86" s="280" t="s">
        <v>626</v>
      </c>
      <c r="D86" s="280"/>
      <c r="E86" s="280"/>
      <c r="F86" s="281" t="s">
        <v>615</v>
      </c>
      <c r="G86" s="280"/>
      <c r="H86" s="280" t="s">
        <v>627</v>
      </c>
      <c r="I86" s="280" t="s">
        <v>611</v>
      </c>
      <c r="J86" s="280">
        <v>20</v>
      </c>
      <c r="K86" s="270"/>
    </row>
    <row r="87" spans="2:11" s="1" customFormat="1" ht="15" customHeight="1">
      <c r="B87" s="279"/>
      <c r="C87" s="256" t="s">
        <v>628</v>
      </c>
      <c r="D87" s="256"/>
      <c r="E87" s="256"/>
      <c r="F87" s="278" t="s">
        <v>615</v>
      </c>
      <c r="G87" s="277"/>
      <c r="H87" s="256" t="s">
        <v>629</v>
      </c>
      <c r="I87" s="256" t="s">
        <v>611</v>
      </c>
      <c r="J87" s="256">
        <v>50</v>
      </c>
      <c r="K87" s="270"/>
    </row>
    <row r="88" spans="2:11" s="1" customFormat="1" ht="15" customHeight="1">
      <c r="B88" s="279"/>
      <c r="C88" s="256" t="s">
        <v>630</v>
      </c>
      <c r="D88" s="256"/>
      <c r="E88" s="256"/>
      <c r="F88" s="278" t="s">
        <v>615</v>
      </c>
      <c r="G88" s="277"/>
      <c r="H88" s="256" t="s">
        <v>631</v>
      </c>
      <c r="I88" s="256" t="s">
        <v>611</v>
      </c>
      <c r="J88" s="256">
        <v>20</v>
      </c>
      <c r="K88" s="270"/>
    </row>
    <row r="89" spans="2:11" s="1" customFormat="1" ht="15" customHeight="1">
      <c r="B89" s="279"/>
      <c r="C89" s="256" t="s">
        <v>632</v>
      </c>
      <c r="D89" s="256"/>
      <c r="E89" s="256"/>
      <c r="F89" s="278" t="s">
        <v>615</v>
      </c>
      <c r="G89" s="277"/>
      <c r="H89" s="256" t="s">
        <v>633</v>
      </c>
      <c r="I89" s="256" t="s">
        <v>611</v>
      </c>
      <c r="J89" s="256">
        <v>20</v>
      </c>
      <c r="K89" s="270"/>
    </row>
    <row r="90" spans="2:11" s="1" customFormat="1" ht="15" customHeight="1">
      <c r="B90" s="279"/>
      <c r="C90" s="256" t="s">
        <v>634</v>
      </c>
      <c r="D90" s="256"/>
      <c r="E90" s="256"/>
      <c r="F90" s="278" t="s">
        <v>615</v>
      </c>
      <c r="G90" s="277"/>
      <c r="H90" s="256" t="s">
        <v>635</v>
      </c>
      <c r="I90" s="256" t="s">
        <v>611</v>
      </c>
      <c r="J90" s="256">
        <v>50</v>
      </c>
      <c r="K90" s="270"/>
    </row>
    <row r="91" spans="2:11" s="1" customFormat="1" ht="15" customHeight="1">
      <c r="B91" s="279"/>
      <c r="C91" s="256" t="s">
        <v>636</v>
      </c>
      <c r="D91" s="256"/>
      <c r="E91" s="256"/>
      <c r="F91" s="278" t="s">
        <v>615</v>
      </c>
      <c r="G91" s="277"/>
      <c r="H91" s="256" t="s">
        <v>636</v>
      </c>
      <c r="I91" s="256" t="s">
        <v>611</v>
      </c>
      <c r="J91" s="256">
        <v>50</v>
      </c>
      <c r="K91" s="270"/>
    </row>
    <row r="92" spans="2:11" s="1" customFormat="1" ht="15" customHeight="1">
      <c r="B92" s="279"/>
      <c r="C92" s="256" t="s">
        <v>637</v>
      </c>
      <c r="D92" s="256"/>
      <c r="E92" s="256"/>
      <c r="F92" s="278" t="s">
        <v>615</v>
      </c>
      <c r="G92" s="277"/>
      <c r="H92" s="256" t="s">
        <v>638</v>
      </c>
      <c r="I92" s="256" t="s">
        <v>611</v>
      </c>
      <c r="J92" s="256">
        <v>255</v>
      </c>
      <c r="K92" s="270"/>
    </row>
    <row r="93" spans="2:11" s="1" customFormat="1" ht="15" customHeight="1">
      <c r="B93" s="279"/>
      <c r="C93" s="256" t="s">
        <v>639</v>
      </c>
      <c r="D93" s="256"/>
      <c r="E93" s="256"/>
      <c r="F93" s="278" t="s">
        <v>609</v>
      </c>
      <c r="G93" s="277"/>
      <c r="H93" s="256" t="s">
        <v>640</v>
      </c>
      <c r="I93" s="256" t="s">
        <v>641</v>
      </c>
      <c r="J93" s="256"/>
      <c r="K93" s="270"/>
    </row>
    <row r="94" spans="2:11" s="1" customFormat="1" ht="15" customHeight="1">
      <c r="B94" s="279"/>
      <c r="C94" s="256" t="s">
        <v>642</v>
      </c>
      <c r="D94" s="256"/>
      <c r="E94" s="256"/>
      <c r="F94" s="278" t="s">
        <v>609</v>
      </c>
      <c r="G94" s="277"/>
      <c r="H94" s="256" t="s">
        <v>643</v>
      </c>
      <c r="I94" s="256" t="s">
        <v>644</v>
      </c>
      <c r="J94" s="256"/>
      <c r="K94" s="270"/>
    </row>
    <row r="95" spans="2:11" s="1" customFormat="1" ht="15" customHeight="1">
      <c r="B95" s="279"/>
      <c r="C95" s="256" t="s">
        <v>645</v>
      </c>
      <c r="D95" s="256"/>
      <c r="E95" s="256"/>
      <c r="F95" s="278" t="s">
        <v>609</v>
      </c>
      <c r="G95" s="277"/>
      <c r="H95" s="256" t="s">
        <v>645</v>
      </c>
      <c r="I95" s="256" t="s">
        <v>644</v>
      </c>
      <c r="J95" s="256"/>
      <c r="K95" s="270"/>
    </row>
    <row r="96" spans="2:11" s="1" customFormat="1" ht="15" customHeight="1">
      <c r="B96" s="279"/>
      <c r="C96" s="256" t="s">
        <v>40</v>
      </c>
      <c r="D96" s="256"/>
      <c r="E96" s="256"/>
      <c r="F96" s="278" t="s">
        <v>609</v>
      </c>
      <c r="G96" s="277"/>
      <c r="H96" s="256" t="s">
        <v>646</v>
      </c>
      <c r="I96" s="256" t="s">
        <v>644</v>
      </c>
      <c r="J96" s="256"/>
      <c r="K96" s="270"/>
    </row>
    <row r="97" spans="2:11" s="1" customFormat="1" ht="15" customHeight="1">
      <c r="B97" s="279"/>
      <c r="C97" s="256" t="s">
        <v>50</v>
      </c>
      <c r="D97" s="256"/>
      <c r="E97" s="256"/>
      <c r="F97" s="278" t="s">
        <v>609</v>
      </c>
      <c r="G97" s="277"/>
      <c r="H97" s="256" t="s">
        <v>647</v>
      </c>
      <c r="I97" s="256" t="s">
        <v>644</v>
      </c>
      <c r="J97" s="256"/>
      <c r="K97" s="270"/>
    </row>
    <row r="98" spans="2:11" s="1" customFormat="1" ht="15" customHeight="1">
      <c r="B98" s="282"/>
      <c r="C98" s="283"/>
      <c r="D98" s="283"/>
      <c r="E98" s="283"/>
      <c r="F98" s="283"/>
      <c r="G98" s="283"/>
      <c r="H98" s="283"/>
      <c r="I98" s="283"/>
      <c r="J98" s="283"/>
      <c r="K98" s="284"/>
    </row>
    <row r="99" spans="2:11" s="1" customFormat="1" ht="18.75" customHeight="1">
      <c r="B99" s="285"/>
      <c r="C99" s="286"/>
      <c r="D99" s="286"/>
      <c r="E99" s="286"/>
      <c r="F99" s="286"/>
      <c r="G99" s="286"/>
      <c r="H99" s="286"/>
      <c r="I99" s="286"/>
      <c r="J99" s="286"/>
      <c r="K99" s="285"/>
    </row>
    <row r="100" spans="2:11" s="1" customFormat="1" ht="18.75" customHeight="1"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</row>
    <row r="101" spans="2:11" s="1" customFormat="1" ht="7.5" customHeight="1">
      <c r="B101" s="265"/>
      <c r="C101" s="266"/>
      <c r="D101" s="266"/>
      <c r="E101" s="266"/>
      <c r="F101" s="266"/>
      <c r="G101" s="266"/>
      <c r="H101" s="266"/>
      <c r="I101" s="266"/>
      <c r="J101" s="266"/>
      <c r="K101" s="267"/>
    </row>
    <row r="102" spans="2:11" s="1" customFormat="1" ht="45" customHeight="1">
      <c r="B102" s="268"/>
      <c r="C102" s="269" t="s">
        <v>648</v>
      </c>
      <c r="D102" s="269"/>
      <c r="E102" s="269"/>
      <c r="F102" s="269"/>
      <c r="G102" s="269"/>
      <c r="H102" s="269"/>
      <c r="I102" s="269"/>
      <c r="J102" s="269"/>
      <c r="K102" s="270"/>
    </row>
    <row r="103" spans="2:11" s="1" customFormat="1" ht="17.25" customHeight="1">
      <c r="B103" s="268"/>
      <c r="C103" s="271" t="s">
        <v>603</v>
      </c>
      <c r="D103" s="271"/>
      <c r="E103" s="271"/>
      <c r="F103" s="271" t="s">
        <v>604</v>
      </c>
      <c r="G103" s="272"/>
      <c r="H103" s="271" t="s">
        <v>56</v>
      </c>
      <c r="I103" s="271" t="s">
        <v>59</v>
      </c>
      <c r="J103" s="271" t="s">
        <v>605</v>
      </c>
      <c r="K103" s="270"/>
    </row>
    <row r="104" spans="2:11" s="1" customFormat="1" ht="17.25" customHeight="1">
      <c r="B104" s="268"/>
      <c r="C104" s="273" t="s">
        <v>606</v>
      </c>
      <c r="D104" s="273"/>
      <c r="E104" s="273"/>
      <c r="F104" s="274" t="s">
        <v>607</v>
      </c>
      <c r="G104" s="275"/>
      <c r="H104" s="273"/>
      <c r="I104" s="273"/>
      <c r="J104" s="273" t="s">
        <v>608</v>
      </c>
      <c r="K104" s="270"/>
    </row>
    <row r="105" spans="2:11" s="1" customFormat="1" ht="5.25" customHeight="1">
      <c r="B105" s="268"/>
      <c r="C105" s="271"/>
      <c r="D105" s="271"/>
      <c r="E105" s="271"/>
      <c r="F105" s="271"/>
      <c r="G105" s="287"/>
      <c r="H105" s="271"/>
      <c r="I105" s="271"/>
      <c r="J105" s="271"/>
      <c r="K105" s="270"/>
    </row>
    <row r="106" spans="2:11" s="1" customFormat="1" ht="15" customHeight="1">
      <c r="B106" s="268"/>
      <c r="C106" s="256" t="s">
        <v>55</v>
      </c>
      <c r="D106" s="276"/>
      <c r="E106" s="276"/>
      <c r="F106" s="278" t="s">
        <v>609</v>
      </c>
      <c r="G106" s="287"/>
      <c r="H106" s="256" t="s">
        <v>649</v>
      </c>
      <c r="I106" s="256" t="s">
        <v>611</v>
      </c>
      <c r="J106" s="256">
        <v>20</v>
      </c>
      <c r="K106" s="270"/>
    </row>
    <row r="107" spans="2:11" s="1" customFormat="1" ht="15" customHeight="1">
      <c r="B107" s="268"/>
      <c r="C107" s="256" t="s">
        <v>612</v>
      </c>
      <c r="D107" s="256"/>
      <c r="E107" s="256"/>
      <c r="F107" s="278" t="s">
        <v>609</v>
      </c>
      <c r="G107" s="256"/>
      <c r="H107" s="256" t="s">
        <v>649</v>
      </c>
      <c r="I107" s="256" t="s">
        <v>611</v>
      </c>
      <c r="J107" s="256">
        <v>120</v>
      </c>
      <c r="K107" s="270"/>
    </row>
    <row r="108" spans="2:11" s="1" customFormat="1" ht="15" customHeight="1">
      <c r="B108" s="279"/>
      <c r="C108" s="256" t="s">
        <v>614</v>
      </c>
      <c r="D108" s="256"/>
      <c r="E108" s="256"/>
      <c r="F108" s="278" t="s">
        <v>615</v>
      </c>
      <c r="G108" s="256"/>
      <c r="H108" s="256" t="s">
        <v>649</v>
      </c>
      <c r="I108" s="256" t="s">
        <v>611</v>
      </c>
      <c r="J108" s="256">
        <v>50</v>
      </c>
      <c r="K108" s="270"/>
    </row>
    <row r="109" spans="2:11" s="1" customFormat="1" ht="15" customHeight="1">
      <c r="B109" s="279"/>
      <c r="C109" s="256" t="s">
        <v>617</v>
      </c>
      <c r="D109" s="256"/>
      <c r="E109" s="256"/>
      <c r="F109" s="278" t="s">
        <v>609</v>
      </c>
      <c r="G109" s="256"/>
      <c r="H109" s="256" t="s">
        <v>649</v>
      </c>
      <c r="I109" s="256" t="s">
        <v>619</v>
      </c>
      <c r="J109" s="256"/>
      <c r="K109" s="270"/>
    </row>
    <row r="110" spans="2:11" s="1" customFormat="1" ht="15" customHeight="1">
      <c r="B110" s="279"/>
      <c r="C110" s="256" t="s">
        <v>628</v>
      </c>
      <c r="D110" s="256"/>
      <c r="E110" s="256"/>
      <c r="F110" s="278" t="s">
        <v>615</v>
      </c>
      <c r="G110" s="256"/>
      <c r="H110" s="256" t="s">
        <v>649</v>
      </c>
      <c r="I110" s="256" t="s">
        <v>611</v>
      </c>
      <c r="J110" s="256">
        <v>50</v>
      </c>
      <c r="K110" s="270"/>
    </row>
    <row r="111" spans="2:11" s="1" customFormat="1" ht="15" customHeight="1">
      <c r="B111" s="279"/>
      <c r="C111" s="256" t="s">
        <v>636</v>
      </c>
      <c r="D111" s="256"/>
      <c r="E111" s="256"/>
      <c r="F111" s="278" t="s">
        <v>615</v>
      </c>
      <c r="G111" s="256"/>
      <c r="H111" s="256" t="s">
        <v>649</v>
      </c>
      <c r="I111" s="256" t="s">
        <v>611</v>
      </c>
      <c r="J111" s="256">
        <v>50</v>
      </c>
      <c r="K111" s="270"/>
    </row>
    <row r="112" spans="2:11" s="1" customFormat="1" ht="15" customHeight="1">
      <c r="B112" s="279"/>
      <c r="C112" s="256" t="s">
        <v>634</v>
      </c>
      <c r="D112" s="256"/>
      <c r="E112" s="256"/>
      <c r="F112" s="278" t="s">
        <v>615</v>
      </c>
      <c r="G112" s="256"/>
      <c r="H112" s="256" t="s">
        <v>649</v>
      </c>
      <c r="I112" s="256" t="s">
        <v>611</v>
      </c>
      <c r="J112" s="256">
        <v>50</v>
      </c>
      <c r="K112" s="270"/>
    </row>
    <row r="113" spans="2:11" s="1" customFormat="1" ht="15" customHeight="1">
      <c r="B113" s="279"/>
      <c r="C113" s="256" t="s">
        <v>55</v>
      </c>
      <c r="D113" s="256"/>
      <c r="E113" s="256"/>
      <c r="F113" s="278" t="s">
        <v>609</v>
      </c>
      <c r="G113" s="256"/>
      <c r="H113" s="256" t="s">
        <v>650</v>
      </c>
      <c r="I113" s="256" t="s">
        <v>611</v>
      </c>
      <c r="J113" s="256">
        <v>20</v>
      </c>
      <c r="K113" s="270"/>
    </row>
    <row r="114" spans="2:11" s="1" customFormat="1" ht="15" customHeight="1">
      <c r="B114" s="279"/>
      <c r="C114" s="256" t="s">
        <v>651</v>
      </c>
      <c r="D114" s="256"/>
      <c r="E114" s="256"/>
      <c r="F114" s="278" t="s">
        <v>609</v>
      </c>
      <c r="G114" s="256"/>
      <c r="H114" s="256" t="s">
        <v>652</v>
      </c>
      <c r="I114" s="256" t="s">
        <v>611</v>
      </c>
      <c r="J114" s="256">
        <v>120</v>
      </c>
      <c r="K114" s="270"/>
    </row>
    <row r="115" spans="2:11" s="1" customFormat="1" ht="15" customHeight="1">
      <c r="B115" s="279"/>
      <c r="C115" s="256" t="s">
        <v>40</v>
      </c>
      <c r="D115" s="256"/>
      <c r="E115" s="256"/>
      <c r="F115" s="278" t="s">
        <v>609</v>
      </c>
      <c r="G115" s="256"/>
      <c r="H115" s="256" t="s">
        <v>653</v>
      </c>
      <c r="I115" s="256" t="s">
        <v>644</v>
      </c>
      <c r="J115" s="256"/>
      <c r="K115" s="270"/>
    </row>
    <row r="116" spans="2:11" s="1" customFormat="1" ht="15" customHeight="1">
      <c r="B116" s="279"/>
      <c r="C116" s="256" t="s">
        <v>50</v>
      </c>
      <c r="D116" s="256"/>
      <c r="E116" s="256"/>
      <c r="F116" s="278" t="s">
        <v>609</v>
      </c>
      <c r="G116" s="256"/>
      <c r="H116" s="256" t="s">
        <v>654</v>
      </c>
      <c r="I116" s="256" t="s">
        <v>644</v>
      </c>
      <c r="J116" s="256"/>
      <c r="K116" s="270"/>
    </row>
    <row r="117" spans="2:11" s="1" customFormat="1" ht="15" customHeight="1">
      <c r="B117" s="279"/>
      <c r="C117" s="256" t="s">
        <v>59</v>
      </c>
      <c r="D117" s="256"/>
      <c r="E117" s="256"/>
      <c r="F117" s="278" t="s">
        <v>609</v>
      </c>
      <c r="G117" s="256"/>
      <c r="H117" s="256" t="s">
        <v>655</v>
      </c>
      <c r="I117" s="256" t="s">
        <v>656</v>
      </c>
      <c r="J117" s="256"/>
      <c r="K117" s="270"/>
    </row>
    <row r="118" spans="2:11" s="1" customFormat="1" ht="15" customHeight="1">
      <c r="B118" s="282"/>
      <c r="C118" s="288"/>
      <c r="D118" s="288"/>
      <c r="E118" s="288"/>
      <c r="F118" s="288"/>
      <c r="G118" s="288"/>
      <c r="H118" s="288"/>
      <c r="I118" s="288"/>
      <c r="J118" s="288"/>
      <c r="K118" s="284"/>
    </row>
    <row r="119" spans="2:11" s="1" customFormat="1" ht="18.75" customHeight="1">
      <c r="B119" s="289"/>
      <c r="C119" s="253"/>
      <c r="D119" s="253"/>
      <c r="E119" s="253"/>
      <c r="F119" s="290"/>
      <c r="G119" s="253"/>
      <c r="H119" s="253"/>
      <c r="I119" s="253"/>
      <c r="J119" s="253"/>
      <c r="K119" s="289"/>
    </row>
    <row r="120" spans="2:11" s="1" customFormat="1" ht="18.75" customHeight="1">
      <c r="B120" s="264"/>
      <c r="C120" s="264"/>
      <c r="D120" s="264"/>
      <c r="E120" s="264"/>
      <c r="F120" s="264"/>
      <c r="G120" s="264"/>
      <c r="H120" s="264"/>
      <c r="I120" s="264"/>
      <c r="J120" s="264"/>
      <c r="K120" s="264"/>
    </row>
    <row r="121" spans="2:11" s="1" customFormat="1" ht="7.5" customHeight="1">
      <c r="B121" s="291"/>
      <c r="C121" s="292"/>
      <c r="D121" s="292"/>
      <c r="E121" s="292"/>
      <c r="F121" s="292"/>
      <c r="G121" s="292"/>
      <c r="H121" s="292"/>
      <c r="I121" s="292"/>
      <c r="J121" s="292"/>
      <c r="K121" s="293"/>
    </row>
    <row r="122" spans="2:11" s="1" customFormat="1" ht="45" customHeight="1">
      <c r="B122" s="294"/>
      <c r="C122" s="247" t="s">
        <v>657</v>
      </c>
      <c r="D122" s="247"/>
      <c r="E122" s="247"/>
      <c r="F122" s="247"/>
      <c r="G122" s="247"/>
      <c r="H122" s="247"/>
      <c r="I122" s="247"/>
      <c r="J122" s="247"/>
      <c r="K122" s="295"/>
    </row>
    <row r="123" spans="2:11" s="1" customFormat="1" ht="17.25" customHeight="1">
      <c r="B123" s="296"/>
      <c r="C123" s="271" t="s">
        <v>603</v>
      </c>
      <c r="D123" s="271"/>
      <c r="E123" s="271"/>
      <c r="F123" s="271" t="s">
        <v>604</v>
      </c>
      <c r="G123" s="272"/>
      <c r="H123" s="271" t="s">
        <v>56</v>
      </c>
      <c r="I123" s="271" t="s">
        <v>59</v>
      </c>
      <c r="J123" s="271" t="s">
        <v>605</v>
      </c>
      <c r="K123" s="297"/>
    </row>
    <row r="124" spans="2:11" s="1" customFormat="1" ht="17.25" customHeight="1">
      <c r="B124" s="296"/>
      <c r="C124" s="273" t="s">
        <v>606</v>
      </c>
      <c r="D124" s="273"/>
      <c r="E124" s="273"/>
      <c r="F124" s="274" t="s">
        <v>607</v>
      </c>
      <c r="G124" s="275"/>
      <c r="H124" s="273"/>
      <c r="I124" s="273"/>
      <c r="J124" s="273" t="s">
        <v>608</v>
      </c>
      <c r="K124" s="297"/>
    </row>
    <row r="125" spans="2:11" s="1" customFormat="1" ht="5.25" customHeight="1">
      <c r="B125" s="298"/>
      <c r="C125" s="276"/>
      <c r="D125" s="276"/>
      <c r="E125" s="276"/>
      <c r="F125" s="276"/>
      <c r="G125" s="256"/>
      <c r="H125" s="276"/>
      <c r="I125" s="276"/>
      <c r="J125" s="276"/>
      <c r="K125" s="299"/>
    </row>
    <row r="126" spans="2:11" s="1" customFormat="1" ht="15" customHeight="1">
      <c r="B126" s="298"/>
      <c r="C126" s="256" t="s">
        <v>612</v>
      </c>
      <c r="D126" s="276"/>
      <c r="E126" s="276"/>
      <c r="F126" s="278" t="s">
        <v>609</v>
      </c>
      <c r="G126" s="256"/>
      <c r="H126" s="256" t="s">
        <v>649</v>
      </c>
      <c r="I126" s="256" t="s">
        <v>611</v>
      </c>
      <c r="J126" s="256">
        <v>120</v>
      </c>
      <c r="K126" s="300"/>
    </row>
    <row r="127" spans="2:11" s="1" customFormat="1" ht="15" customHeight="1">
      <c r="B127" s="298"/>
      <c r="C127" s="256" t="s">
        <v>658</v>
      </c>
      <c r="D127" s="256"/>
      <c r="E127" s="256"/>
      <c r="F127" s="278" t="s">
        <v>609</v>
      </c>
      <c r="G127" s="256"/>
      <c r="H127" s="256" t="s">
        <v>659</v>
      </c>
      <c r="I127" s="256" t="s">
        <v>611</v>
      </c>
      <c r="J127" s="256" t="s">
        <v>660</v>
      </c>
      <c r="K127" s="300"/>
    </row>
    <row r="128" spans="2:11" s="1" customFormat="1" ht="15" customHeight="1">
      <c r="B128" s="298"/>
      <c r="C128" s="256" t="s">
        <v>557</v>
      </c>
      <c r="D128" s="256"/>
      <c r="E128" s="256"/>
      <c r="F128" s="278" t="s">
        <v>609</v>
      </c>
      <c r="G128" s="256"/>
      <c r="H128" s="256" t="s">
        <v>661</v>
      </c>
      <c r="I128" s="256" t="s">
        <v>611</v>
      </c>
      <c r="J128" s="256" t="s">
        <v>660</v>
      </c>
      <c r="K128" s="300"/>
    </row>
    <row r="129" spans="2:11" s="1" customFormat="1" ht="15" customHeight="1">
      <c r="B129" s="298"/>
      <c r="C129" s="256" t="s">
        <v>620</v>
      </c>
      <c r="D129" s="256"/>
      <c r="E129" s="256"/>
      <c r="F129" s="278" t="s">
        <v>615</v>
      </c>
      <c r="G129" s="256"/>
      <c r="H129" s="256" t="s">
        <v>621</v>
      </c>
      <c r="I129" s="256" t="s">
        <v>611</v>
      </c>
      <c r="J129" s="256">
        <v>15</v>
      </c>
      <c r="K129" s="300"/>
    </row>
    <row r="130" spans="2:11" s="1" customFormat="1" ht="15" customHeight="1">
      <c r="B130" s="298"/>
      <c r="C130" s="280" t="s">
        <v>622</v>
      </c>
      <c r="D130" s="280"/>
      <c r="E130" s="280"/>
      <c r="F130" s="281" t="s">
        <v>615</v>
      </c>
      <c r="G130" s="280"/>
      <c r="H130" s="280" t="s">
        <v>623</v>
      </c>
      <c r="I130" s="280" t="s">
        <v>611</v>
      </c>
      <c r="J130" s="280">
        <v>15</v>
      </c>
      <c r="K130" s="300"/>
    </row>
    <row r="131" spans="2:11" s="1" customFormat="1" ht="15" customHeight="1">
      <c r="B131" s="298"/>
      <c r="C131" s="280" t="s">
        <v>624</v>
      </c>
      <c r="D131" s="280"/>
      <c r="E131" s="280"/>
      <c r="F131" s="281" t="s">
        <v>615</v>
      </c>
      <c r="G131" s="280"/>
      <c r="H131" s="280" t="s">
        <v>625</v>
      </c>
      <c r="I131" s="280" t="s">
        <v>611</v>
      </c>
      <c r="J131" s="280">
        <v>20</v>
      </c>
      <c r="K131" s="300"/>
    </row>
    <row r="132" spans="2:11" s="1" customFormat="1" ht="15" customHeight="1">
      <c r="B132" s="298"/>
      <c r="C132" s="280" t="s">
        <v>626</v>
      </c>
      <c r="D132" s="280"/>
      <c r="E132" s="280"/>
      <c r="F132" s="281" t="s">
        <v>615</v>
      </c>
      <c r="G132" s="280"/>
      <c r="H132" s="280" t="s">
        <v>627</v>
      </c>
      <c r="I132" s="280" t="s">
        <v>611</v>
      </c>
      <c r="J132" s="280">
        <v>20</v>
      </c>
      <c r="K132" s="300"/>
    </row>
    <row r="133" spans="2:11" s="1" customFormat="1" ht="15" customHeight="1">
      <c r="B133" s="298"/>
      <c r="C133" s="256" t="s">
        <v>614</v>
      </c>
      <c r="D133" s="256"/>
      <c r="E133" s="256"/>
      <c r="F133" s="278" t="s">
        <v>615</v>
      </c>
      <c r="G133" s="256"/>
      <c r="H133" s="256" t="s">
        <v>649</v>
      </c>
      <c r="I133" s="256" t="s">
        <v>611</v>
      </c>
      <c r="J133" s="256">
        <v>50</v>
      </c>
      <c r="K133" s="300"/>
    </row>
    <row r="134" spans="2:11" s="1" customFormat="1" ht="15" customHeight="1">
      <c r="B134" s="298"/>
      <c r="C134" s="256" t="s">
        <v>628</v>
      </c>
      <c r="D134" s="256"/>
      <c r="E134" s="256"/>
      <c r="F134" s="278" t="s">
        <v>615</v>
      </c>
      <c r="G134" s="256"/>
      <c r="H134" s="256" t="s">
        <v>649</v>
      </c>
      <c r="I134" s="256" t="s">
        <v>611</v>
      </c>
      <c r="J134" s="256">
        <v>50</v>
      </c>
      <c r="K134" s="300"/>
    </row>
    <row r="135" spans="2:11" s="1" customFormat="1" ht="15" customHeight="1">
      <c r="B135" s="298"/>
      <c r="C135" s="256" t="s">
        <v>634</v>
      </c>
      <c r="D135" s="256"/>
      <c r="E135" s="256"/>
      <c r="F135" s="278" t="s">
        <v>615</v>
      </c>
      <c r="G135" s="256"/>
      <c r="H135" s="256" t="s">
        <v>649</v>
      </c>
      <c r="I135" s="256" t="s">
        <v>611</v>
      </c>
      <c r="J135" s="256">
        <v>50</v>
      </c>
      <c r="K135" s="300"/>
    </row>
    <row r="136" spans="2:11" s="1" customFormat="1" ht="15" customHeight="1">
      <c r="B136" s="298"/>
      <c r="C136" s="256" t="s">
        <v>636</v>
      </c>
      <c r="D136" s="256"/>
      <c r="E136" s="256"/>
      <c r="F136" s="278" t="s">
        <v>615</v>
      </c>
      <c r="G136" s="256"/>
      <c r="H136" s="256" t="s">
        <v>649</v>
      </c>
      <c r="I136" s="256" t="s">
        <v>611</v>
      </c>
      <c r="J136" s="256">
        <v>50</v>
      </c>
      <c r="K136" s="300"/>
    </row>
    <row r="137" spans="2:11" s="1" customFormat="1" ht="15" customHeight="1">
      <c r="B137" s="298"/>
      <c r="C137" s="256" t="s">
        <v>637</v>
      </c>
      <c r="D137" s="256"/>
      <c r="E137" s="256"/>
      <c r="F137" s="278" t="s">
        <v>615</v>
      </c>
      <c r="G137" s="256"/>
      <c r="H137" s="256" t="s">
        <v>662</v>
      </c>
      <c r="I137" s="256" t="s">
        <v>611</v>
      </c>
      <c r="J137" s="256">
        <v>255</v>
      </c>
      <c r="K137" s="300"/>
    </row>
    <row r="138" spans="2:11" s="1" customFormat="1" ht="15" customHeight="1">
      <c r="B138" s="298"/>
      <c r="C138" s="256" t="s">
        <v>639</v>
      </c>
      <c r="D138" s="256"/>
      <c r="E138" s="256"/>
      <c r="F138" s="278" t="s">
        <v>609</v>
      </c>
      <c r="G138" s="256"/>
      <c r="H138" s="256" t="s">
        <v>663</v>
      </c>
      <c r="I138" s="256" t="s">
        <v>641</v>
      </c>
      <c r="J138" s="256"/>
      <c r="K138" s="300"/>
    </row>
    <row r="139" spans="2:11" s="1" customFormat="1" ht="15" customHeight="1">
      <c r="B139" s="298"/>
      <c r="C139" s="256" t="s">
        <v>642</v>
      </c>
      <c r="D139" s="256"/>
      <c r="E139" s="256"/>
      <c r="F139" s="278" t="s">
        <v>609</v>
      </c>
      <c r="G139" s="256"/>
      <c r="H139" s="256" t="s">
        <v>664</v>
      </c>
      <c r="I139" s="256" t="s">
        <v>644</v>
      </c>
      <c r="J139" s="256"/>
      <c r="K139" s="300"/>
    </row>
    <row r="140" spans="2:11" s="1" customFormat="1" ht="15" customHeight="1">
      <c r="B140" s="298"/>
      <c r="C140" s="256" t="s">
        <v>645</v>
      </c>
      <c r="D140" s="256"/>
      <c r="E140" s="256"/>
      <c r="F140" s="278" t="s">
        <v>609</v>
      </c>
      <c r="G140" s="256"/>
      <c r="H140" s="256" t="s">
        <v>645</v>
      </c>
      <c r="I140" s="256" t="s">
        <v>644</v>
      </c>
      <c r="J140" s="256"/>
      <c r="K140" s="300"/>
    </row>
    <row r="141" spans="2:11" s="1" customFormat="1" ht="15" customHeight="1">
      <c r="B141" s="298"/>
      <c r="C141" s="256" t="s">
        <v>40</v>
      </c>
      <c r="D141" s="256"/>
      <c r="E141" s="256"/>
      <c r="F141" s="278" t="s">
        <v>609</v>
      </c>
      <c r="G141" s="256"/>
      <c r="H141" s="256" t="s">
        <v>665</v>
      </c>
      <c r="I141" s="256" t="s">
        <v>644</v>
      </c>
      <c r="J141" s="256"/>
      <c r="K141" s="300"/>
    </row>
    <row r="142" spans="2:11" s="1" customFormat="1" ht="15" customHeight="1">
      <c r="B142" s="298"/>
      <c r="C142" s="256" t="s">
        <v>666</v>
      </c>
      <c r="D142" s="256"/>
      <c r="E142" s="256"/>
      <c r="F142" s="278" t="s">
        <v>609</v>
      </c>
      <c r="G142" s="256"/>
      <c r="H142" s="256" t="s">
        <v>667</v>
      </c>
      <c r="I142" s="256" t="s">
        <v>644</v>
      </c>
      <c r="J142" s="256"/>
      <c r="K142" s="300"/>
    </row>
    <row r="143" spans="2:11" s="1" customFormat="1" ht="15" customHeight="1">
      <c r="B143" s="301"/>
      <c r="C143" s="302"/>
      <c r="D143" s="302"/>
      <c r="E143" s="302"/>
      <c r="F143" s="302"/>
      <c r="G143" s="302"/>
      <c r="H143" s="302"/>
      <c r="I143" s="302"/>
      <c r="J143" s="302"/>
      <c r="K143" s="303"/>
    </row>
    <row r="144" spans="2:11" s="1" customFormat="1" ht="18.75" customHeight="1">
      <c r="B144" s="253"/>
      <c r="C144" s="253"/>
      <c r="D144" s="253"/>
      <c r="E144" s="253"/>
      <c r="F144" s="290"/>
      <c r="G144" s="253"/>
      <c r="H144" s="253"/>
      <c r="I144" s="253"/>
      <c r="J144" s="253"/>
      <c r="K144" s="253"/>
    </row>
    <row r="145" spans="2:11" s="1" customFormat="1" ht="18.75" customHeight="1">
      <c r="B145" s="264"/>
      <c r="C145" s="264"/>
      <c r="D145" s="264"/>
      <c r="E145" s="264"/>
      <c r="F145" s="264"/>
      <c r="G145" s="264"/>
      <c r="H145" s="264"/>
      <c r="I145" s="264"/>
      <c r="J145" s="264"/>
      <c r="K145" s="264"/>
    </row>
    <row r="146" spans="2:11" s="1" customFormat="1" ht="7.5" customHeight="1">
      <c r="B146" s="265"/>
      <c r="C146" s="266"/>
      <c r="D146" s="266"/>
      <c r="E146" s="266"/>
      <c r="F146" s="266"/>
      <c r="G146" s="266"/>
      <c r="H146" s="266"/>
      <c r="I146" s="266"/>
      <c r="J146" s="266"/>
      <c r="K146" s="267"/>
    </row>
    <row r="147" spans="2:11" s="1" customFormat="1" ht="45" customHeight="1">
      <c r="B147" s="268"/>
      <c r="C147" s="269" t="s">
        <v>668</v>
      </c>
      <c r="D147" s="269"/>
      <c r="E147" s="269"/>
      <c r="F147" s="269"/>
      <c r="G147" s="269"/>
      <c r="H147" s="269"/>
      <c r="I147" s="269"/>
      <c r="J147" s="269"/>
      <c r="K147" s="270"/>
    </row>
    <row r="148" spans="2:11" s="1" customFormat="1" ht="17.25" customHeight="1">
      <c r="B148" s="268"/>
      <c r="C148" s="271" t="s">
        <v>603</v>
      </c>
      <c r="D148" s="271"/>
      <c r="E148" s="271"/>
      <c r="F148" s="271" t="s">
        <v>604</v>
      </c>
      <c r="G148" s="272"/>
      <c r="H148" s="271" t="s">
        <v>56</v>
      </c>
      <c r="I148" s="271" t="s">
        <v>59</v>
      </c>
      <c r="J148" s="271" t="s">
        <v>605</v>
      </c>
      <c r="K148" s="270"/>
    </row>
    <row r="149" spans="2:11" s="1" customFormat="1" ht="17.25" customHeight="1">
      <c r="B149" s="268"/>
      <c r="C149" s="273" t="s">
        <v>606</v>
      </c>
      <c r="D149" s="273"/>
      <c r="E149" s="273"/>
      <c r="F149" s="274" t="s">
        <v>607</v>
      </c>
      <c r="G149" s="275"/>
      <c r="H149" s="273"/>
      <c r="I149" s="273"/>
      <c r="J149" s="273" t="s">
        <v>608</v>
      </c>
      <c r="K149" s="270"/>
    </row>
    <row r="150" spans="2:11" s="1" customFormat="1" ht="5.25" customHeight="1">
      <c r="B150" s="279"/>
      <c r="C150" s="276"/>
      <c r="D150" s="276"/>
      <c r="E150" s="276"/>
      <c r="F150" s="276"/>
      <c r="G150" s="277"/>
      <c r="H150" s="276"/>
      <c r="I150" s="276"/>
      <c r="J150" s="276"/>
      <c r="K150" s="300"/>
    </row>
    <row r="151" spans="2:11" s="1" customFormat="1" ht="15" customHeight="1">
      <c r="B151" s="279"/>
      <c r="C151" s="304" t="s">
        <v>612</v>
      </c>
      <c r="D151" s="256"/>
      <c r="E151" s="256"/>
      <c r="F151" s="305" t="s">
        <v>609</v>
      </c>
      <c r="G151" s="256"/>
      <c r="H151" s="304" t="s">
        <v>649</v>
      </c>
      <c r="I151" s="304" t="s">
        <v>611</v>
      </c>
      <c r="J151" s="304">
        <v>120</v>
      </c>
      <c r="K151" s="300"/>
    </row>
    <row r="152" spans="2:11" s="1" customFormat="1" ht="15" customHeight="1">
      <c r="B152" s="279"/>
      <c r="C152" s="304" t="s">
        <v>658</v>
      </c>
      <c r="D152" s="256"/>
      <c r="E152" s="256"/>
      <c r="F152" s="305" t="s">
        <v>609</v>
      </c>
      <c r="G152" s="256"/>
      <c r="H152" s="304" t="s">
        <v>669</v>
      </c>
      <c r="I152" s="304" t="s">
        <v>611</v>
      </c>
      <c r="J152" s="304" t="s">
        <v>660</v>
      </c>
      <c r="K152" s="300"/>
    </row>
    <row r="153" spans="2:11" s="1" customFormat="1" ht="15" customHeight="1">
      <c r="B153" s="279"/>
      <c r="C153" s="304" t="s">
        <v>557</v>
      </c>
      <c r="D153" s="256"/>
      <c r="E153" s="256"/>
      <c r="F153" s="305" t="s">
        <v>609</v>
      </c>
      <c r="G153" s="256"/>
      <c r="H153" s="304" t="s">
        <v>670</v>
      </c>
      <c r="I153" s="304" t="s">
        <v>611</v>
      </c>
      <c r="J153" s="304" t="s">
        <v>660</v>
      </c>
      <c r="K153" s="300"/>
    </row>
    <row r="154" spans="2:11" s="1" customFormat="1" ht="15" customHeight="1">
      <c r="B154" s="279"/>
      <c r="C154" s="304" t="s">
        <v>614</v>
      </c>
      <c r="D154" s="256"/>
      <c r="E154" s="256"/>
      <c r="F154" s="305" t="s">
        <v>615</v>
      </c>
      <c r="G154" s="256"/>
      <c r="H154" s="304" t="s">
        <v>649</v>
      </c>
      <c r="I154" s="304" t="s">
        <v>611</v>
      </c>
      <c r="J154" s="304">
        <v>50</v>
      </c>
      <c r="K154" s="300"/>
    </row>
    <row r="155" spans="2:11" s="1" customFormat="1" ht="15" customHeight="1">
      <c r="B155" s="279"/>
      <c r="C155" s="304" t="s">
        <v>617</v>
      </c>
      <c r="D155" s="256"/>
      <c r="E155" s="256"/>
      <c r="F155" s="305" t="s">
        <v>609</v>
      </c>
      <c r="G155" s="256"/>
      <c r="H155" s="304" t="s">
        <v>649</v>
      </c>
      <c r="I155" s="304" t="s">
        <v>619</v>
      </c>
      <c r="J155" s="304"/>
      <c r="K155" s="300"/>
    </row>
    <row r="156" spans="2:11" s="1" customFormat="1" ht="15" customHeight="1">
      <c r="B156" s="279"/>
      <c r="C156" s="304" t="s">
        <v>628</v>
      </c>
      <c r="D156" s="256"/>
      <c r="E156" s="256"/>
      <c r="F156" s="305" t="s">
        <v>615</v>
      </c>
      <c r="G156" s="256"/>
      <c r="H156" s="304" t="s">
        <v>649</v>
      </c>
      <c r="I156" s="304" t="s">
        <v>611</v>
      </c>
      <c r="J156" s="304">
        <v>50</v>
      </c>
      <c r="K156" s="300"/>
    </row>
    <row r="157" spans="2:11" s="1" customFormat="1" ht="15" customHeight="1">
      <c r="B157" s="279"/>
      <c r="C157" s="304" t="s">
        <v>636</v>
      </c>
      <c r="D157" s="256"/>
      <c r="E157" s="256"/>
      <c r="F157" s="305" t="s">
        <v>615</v>
      </c>
      <c r="G157" s="256"/>
      <c r="H157" s="304" t="s">
        <v>649</v>
      </c>
      <c r="I157" s="304" t="s">
        <v>611</v>
      </c>
      <c r="J157" s="304">
        <v>50</v>
      </c>
      <c r="K157" s="300"/>
    </row>
    <row r="158" spans="2:11" s="1" customFormat="1" ht="15" customHeight="1">
      <c r="B158" s="279"/>
      <c r="C158" s="304" t="s">
        <v>634</v>
      </c>
      <c r="D158" s="256"/>
      <c r="E158" s="256"/>
      <c r="F158" s="305" t="s">
        <v>615</v>
      </c>
      <c r="G158" s="256"/>
      <c r="H158" s="304" t="s">
        <v>649</v>
      </c>
      <c r="I158" s="304" t="s">
        <v>611</v>
      </c>
      <c r="J158" s="304">
        <v>50</v>
      </c>
      <c r="K158" s="300"/>
    </row>
    <row r="159" spans="2:11" s="1" customFormat="1" ht="15" customHeight="1">
      <c r="B159" s="279"/>
      <c r="C159" s="304" t="s">
        <v>89</v>
      </c>
      <c r="D159" s="256"/>
      <c r="E159" s="256"/>
      <c r="F159" s="305" t="s">
        <v>609</v>
      </c>
      <c r="G159" s="256"/>
      <c r="H159" s="304" t="s">
        <v>671</v>
      </c>
      <c r="I159" s="304" t="s">
        <v>611</v>
      </c>
      <c r="J159" s="304" t="s">
        <v>672</v>
      </c>
      <c r="K159" s="300"/>
    </row>
    <row r="160" spans="2:11" s="1" customFormat="1" ht="15" customHeight="1">
      <c r="B160" s="279"/>
      <c r="C160" s="304" t="s">
        <v>673</v>
      </c>
      <c r="D160" s="256"/>
      <c r="E160" s="256"/>
      <c r="F160" s="305" t="s">
        <v>609</v>
      </c>
      <c r="G160" s="256"/>
      <c r="H160" s="304" t="s">
        <v>674</v>
      </c>
      <c r="I160" s="304" t="s">
        <v>644</v>
      </c>
      <c r="J160" s="304"/>
      <c r="K160" s="300"/>
    </row>
    <row r="161" spans="2:11" s="1" customFormat="1" ht="15" customHeight="1">
      <c r="B161" s="306"/>
      <c r="C161" s="288"/>
      <c r="D161" s="288"/>
      <c r="E161" s="288"/>
      <c r="F161" s="288"/>
      <c r="G161" s="288"/>
      <c r="H161" s="288"/>
      <c r="I161" s="288"/>
      <c r="J161" s="288"/>
      <c r="K161" s="307"/>
    </row>
    <row r="162" spans="2:11" s="1" customFormat="1" ht="18.75" customHeight="1">
      <c r="B162" s="253"/>
      <c r="C162" s="256"/>
      <c r="D162" s="256"/>
      <c r="E162" s="256"/>
      <c r="F162" s="278"/>
      <c r="G162" s="256"/>
      <c r="H162" s="256"/>
      <c r="I162" s="256"/>
      <c r="J162" s="256"/>
      <c r="K162" s="253"/>
    </row>
    <row r="163" spans="2:11" s="1" customFormat="1" ht="18.75" customHeight="1">
      <c r="B163" s="264"/>
      <c r="C163" s="264"/>
      <c r="D163" s="264"/>
      <c r="E163" s="264"/>
      <c r="F163" s="264"/>
      <c r="G163" s="264"/>
      <c r="H163" s="264"/>
      <c r="I163" s="264"/>
      <c r="J163" s="264"/>
      <c r="K163" s="264"/>
    </row>
    <row r="164" spans="2:11" s="1" customFormat="1" ht="7.5" customHeight="1">
      <c r="B164" s="243"/>
      <c r="C164" s="244"/>
      <c r="D164" s="244"/>
      <c r="E164" s="244"/>
      <c r="F164" s="244"/>
      <c r="G164" s="244"/>
      <c r="H164" s="244"/>
      <c r="I164" s="244"/>
      <c r="J164" s="244"/>
      <c r="K164" s="245"/>
    </row>
    <row r="165" spans="2:11" s="1" customFormat="1" ht="45" customHeight="1">
      <c r="B165" s="246"/>
      <c r="C165" s="247" t="s">
        <v>675</v>
      </c>
      <c r="D165" s="247"/>
      <c r="E165" s="247"/>
      <c r="F165" s="247"/>
      <c r="G165" s="247"/>
      <c r="H165" s="247"/>
      <c r="I165" s="247"/>
      <c r="J165" s="247"/>
      <c r="K165" s="248"/>
    </row>
    <row r="166" spans="2:11" s="1" customFormat="1" ht="17.25" customHeight="1">
      <c r="B166" s="246"/>
      <c r="C166" s="271" t="s">
        <v>603</v>
      </c>
      <c r="D166" s="271"/>
      <c r="E166" s="271"/>
      <c r="F166" s="271" t="s">
        <v>604</v>
      </c>
      <c r="G166" s="308"/>
      <c r="H166" s="309" t="s">
        <v>56</v>
      </c>
      <c r="I166" s="309" t="s">
        <v>59</v>
      </c>
      <c r="J166" s="271" t="s">
        <v>605</v>
      </c>
      <c r="K166" s="248"/>
    </row>
    <row r="167" spans="2:11" s="1" customFormat="1" ht="17.25" customHeight="1">
      <c r="B167" s="249"/>
      <c r="C167" s="273" t="s">
        <v>606</v>
      </c>
      <c r="D167" s="273"/>
      <c r="E167" s="273"/>
      <c r="F167" s="274" t="s">
        <v>607</v>
      </c>
      <c r="G167" s="310"/>
      <c r="H167" s="311"/>
      <c r="I167" s="311"/>
      <c r="J167" s="273" t="s">
        <v>608</v>
      </c>
      <c r="K167" s="251"/>
    </row>
    <row r="168" spans="2:11" s="1" customFormat="1" ht="5.25" customHeight="1">
      <c r="B168" s="279"/>
      <c r="C168" s="276"/>
      <c r="D168" s="276"/>
      <c r="E168" s="276"/>
      <c r="F168" s="276"/>
      <c r="G168" s="277"/>
      <c r="H168" s="276"/>
      <c r="I168" s="276"/>
      <c r="J168" s="276"/>
      <c r="K168" s="300"/>
    </row>
    <row r="169" spans="2:11" s="1" customFormat="1" ht="15" customHeight="1">
      <c r="B169" s="279"/>
      <c r="C169" s="256" t="s">
        <v>612</v>
      </c>
      <c r="D169" s="256"/>
      <c r="E169" s="256"/>
      <c r="F169" s="278" t="s">
        <v>609</v>
      </c>
      <c r="G169" s="256"/>
      <c r="H169" s="256" t="s">
        <v>649</v>
      </c>
      <c r="I169" s="256" t="s">
        <v>611</v>
      </c>
      <c r="J169" s="256">
        <v>120</v>
      </c>
      <c r="K169" s="300"/>
    </row>
    <row r="170" spans="2:11" s="1" customFormat="1" ht="15" customHeight="1">
      <c r="B170" s="279"/>
      <c r="C170" s="256" t="s">
        <v>658</v>
      </c>
      <c r="D170" s="256"/>
      <c r="E170" s="256"/>
      <c r="F170" s="278" t="s">
        <v>609</v>
      </c>
      <c r="G170" s="256"/>
      <c r="H170" s="256" t="s">
        <v>659</v>
      </c>
      <c r="I170" s="256" t="s">
        <v>611</v>
      </c>
      <c r="J170" s="256" t="s">
        <v>660</v>
      </c>
      <c r="K170" s="300"/>
    </row>
    <row r="171" spans="2:11" s="1" customFormat="1" ht="15" customHeight="1">
      <c r="B171" s="279"/>
      <c r="C171" s="256" t="s">
        <v>557</v>
      </c>
      <c r="D171" s="256"/>
      <c r="E171" s="256"/>
      <c r="F171" s="278" t="s">
        <v>609</v>
      </c>
      <c r="G171" s="256"/>
      <c r="H171" s="256" t="s">
        <v>676</v>
      </c>
      <c r="I171" s="256" t="s">
        <v>611</v>
      </c>
      <c r="J171" s="256" t="s">
        <v>660</v>
      </c>
      <c r="K171" s="300"/>
    </row>
    <row r="172" spans="2:11" s="1" customFormat="1" ht="15" customHeight="1">
      <c r="B172" s="279"/>
      <c r="C172" s="256" t="s">
        <v>614</v>
      </c>
      <c r="D172" s="256"/>
      <c r="E172" s="256"/>
      <c r="F172" s="278" t="s">
        <v>615</v>
      </c>
      <c r="G172" s="256"/>
      <c r="H172" s="256" t="s">
        <v>676</v>
      </c>
      <c r="I172" s="256" t="s">
        <v>611</v>
      </c>
      <c r="J172" s="256">
        <v>50</v>
      </c>
      <c r="K172" s="300"/>
    </row>
    <row r="173" spans="2:11" s="1" customFormat="1" ht="15" customHeight="1">
      <c r="B173" s="279"/>
      <c r="C173" s="256" t="s">
        <v>617</v>
      </c>
      <c r="D173" s="256"/>
      <c r="E173" s="256"/>
      <c r="F173" s="278" t="s">
        <v>609</v>
      </c>
      <c r="G173" s="256"/>
      <c r="H173" s="256" t="s">
        <v>676</v>
      </c>
      <c r="I173" s="256" t="s">
        <v>619</v>
      </c>
      <c r="J173" s="256"/>
      <c r="K173" s="300"/>
    </row>
    <row r="174" spans="2:11" s="1" customFormat="1" ht="15" customHeight="1">
      <c r="B174" s="279"/>
      <c r="C174" s="256" t="s">
        <v>628</v>
      </c>
      <c r="D174" s="256"/>
      <c r="E174" s="256"/>
      <c r="F174" s="278" t="s">
        <v>615</v>
      </c>
      <c r="G174" s="256"/>
      <c r="H174" s="256" t="s">
        <v>676</v>
      </c>
      <c r="I174" s="256" t="s">
        <v>611</v>
      </c>
      <c r="J174" s="256">
        <v>50</v>
      </c>
      <c r="K174" s="300"/>
    </row>
    <row r="175" spans="2:11" s="1" customFormat="1" ht="15" customHeight="1">
      <c r="B175" s="279"/>
      <c r="C175" s="256" t="s">
        <v>636</v>
      </c>
      <c r="D175" s="256"/>
      <c r="E175" s="256"/>
      <c r="F175" s="278" t="s">
        <v>615</v>
      </c>
      <c r="G175" s="256"/>
      <c r="H175" s="256" t="s">
        <v>676</v>
      </c>
      <c r="I175" s="256" t="s">
        <v>611</v>
      </c>
      <c r="J175" s="256">
        <v>50</v>
      </c>
      <c r="K175" s="300"/>
    </row>
    <row r="176" spans="2:11" s="1" customFormat="1" ht="15" customHeight="1">
      <c r="B176" s="279"/>
      <c r="C176" s="256" t="s">
        <v>634</v>
      </c>
      <c r="D176" s="256"/>
      <c r="E176" s="256"/>
      <c r="F176" s="278" t="s">
        <v>615</v>
      </c>
      <c r="G176" s="256"/>
      <c r="H176" s="256" t="s">
        <v>676</v>
      </c>
      <c r="I176" s="256" t="s">
        <v>611</v>
      </c>
      <c r="J176" s="256">
        <v>50</v>
      </c>
      <c r="K176" s="300"/>
    </row>
    <row r="177" spans="2:11" s="1" customFormat="1" ht="15" customHeight="1">
      <c r="B177" s="279"/>
      <c r="C177" s="256" t="s">
        <v>107</v>
      </c>
      <c r="D177" s="256"/>
      <c r="E177" s="256"/>
      <c r="F177" s="278" t="s">
        <v>609</v>
      </c>
      <c r="G177" s="256"/>
      <c r="H177" s="256" t="s">
        <v>677</v>
      </c>
      <c r="I177" s="256" t="s">
        <v>678</v>
      </c>
      <c r="J177" s="256"/>
      <c r="K177" s="300"/>
    </row>
    <row r="178" spans="2:11" s="1" customFormat="1" ht="15" customHeight="1">
      <c r="B178" s="279"/>
      <c r="C178" s="256" t="s">
        <v>59</v>
      </c>
      <c r="D178" s="256"/>
      <c r="E178" s="256"/>
      <c r="F178" s="278" t="s">
        <v>609</v>
      </c>
      <c r="G178" s="256"/>
      <c r="H178" s="256" t="s">
        <v>679</v>
      </c>
      <c r="I178" s="256" t="s">
        <v>680</v>
      </c>
      <c r="J178" s="256">
        <v>1</v>
      </c>
      <c r="K178" s="300"/>
    </row>
    <row r="179" spans="2:11" s="1" customFormat="1" ht="15" customHeight="1">
      <c r="B179" s="279"/>
      <c r="C179" s="256" t="s">
        <v>55</v>
      </c>
      <c r="D179" s="256"/>
      <c r="E179" s="256"/>
      <c r="F179" s="278" t="s">
        <v>609</v>
      </c>
      <c r="G179" s="256"/>
      <c r="H179" s="256" t="s">
        <v>681</v>
      </c>
      <c r="I179" s="256" t="s">
        <v>611</v>
      </c>
      <c r="J179" s="256">
        <v>20</v>
      </c>
      <c r="K179" s="300"/>
    </row>
    <row r="180" spans="2:11" s="1" customFormat="1" ht="15" customHeight="1">
      <c r="B180" s="279"/>
      <c r="C180" s="256" t="s">
        <v>56</v>
      </c>
      <c r="D180" s="256"/>
      <c r="E180" s="256"/>
      <c r="F180" s="278" t="s">
        <v>609</v>
      </c>
      <c r="G180" s="256"/>
      <c r="H180" s="256" t="s">
        <v>682</v>
      </c>
      <c r="I180" s="256" t="s">
        <v>611</v>
      </c>
      <c r="J180" s="256">
        <v>255</v>
      </c>
      <c r="K180" s="300"/>
    </row>
    <row r="181" spans="2:11" s="1" customFormat="1" ht="15" customHeight="1">
      <c r="B181" s="279"/>
      <c r="C181" s="256" t="s">
        <v>108</v>
      </c>
      <c r="D181" s="256"/>
      <c r="E181" s="256"/>
      <c r="F181" s="278" t="s">
        <v>609</v>
      </c>
      <c r="G181" s="256"/>
      <c r="H181" s="256" t="s">
        <v>573</v>
      </c>
      <c r="I181" s="256" t="s">
        <v>611</v>
      </c>
      <c r="J181" s="256">
        <v>10</v>
      </c>
      <c r="K181" s="300"/>
    </row>
    <row r="182" spans="2:11" s="1" customFormat="1" ht="15" customHeight="1">
      <c r="B182" s="279"/>
      <c r="C182" s="256" t="s">
        <v>109</v>
      </c>
      <c r="D182" s="256"/>
      <c r="E182" s="256"/>
      <c r="F182" s="278" t="s">
        <v>609</v>
      </c>
      <c r="G182" s="256"/>
      <c r="H182" s="256" t="s">
        <v>683</v>
      </c>
      <c r="I182" s="256" t="s">
        <v>644</v>
      </c>
      <c r="J182" s="256"/>
      <c r="K182" s="300"/>
    </row>
    <row r="183" spans="2:11" s="1" customFormat="1" ht="15" customHeight="1">
      <c r="B183" s="279"/>
      <c r="C183" s="256" t="s">
        <v>684</v>
      </c>
      <c r="D183" s="256"/>
      <c r="E183" s="256"/>
      <c r="F183" s="278" t="s">
        <v>609</v>
      </c>
      <c r="G183" s="256"/>
      <c r="H183" s="256" t="s">
        <v>685</v>
      </c>
      <c r="I183" s="256" t="s">
        <v>644</v>
      </c>
      <c r="J183" s="256"/>
      <c r="K183" s="300"/>
    </row>
    <row r="184" spans="2:11" s="1" customFormat="1" ht="15" customHeight="1">
      <c r="B184" s="279"/>
      <c r="C184" s="256" t="s">
        <v>673</v>
      </c>
      <c r="D184" s="256"/>
      <c r="E184" s="256"/>
      <c r="F184" s="278" t="s">
        <v>609</v>
      </c>
      <c r="G184" s="256"/>
      <c r="H184" s="256" t="s">
        <v>686</v>
      </c>
      <c r="I184" s="256" t="s">
        <v>644</v>
      </c>
      <c r="J184" s="256"/>
      <c r="K184" s="300"/>
    </row>
    <row r="185" spans="2:11" s="1" customFormat="1" ht="15" customHeight="1">
      <c r="B185" s="279"/>
      <c r="C185" s="256" t="s">
        <v>111</v>
      </c>
      <c r="D185" s="256"/>
      <c r="E185" s="256"/>
      <c r="F185" s="278" t="s">
        <v>615</v>
      </c>
      <c r="G185" s="256"/>
      <c r="H185" s="256" t="s">
        <v>687</v>
      </c>
      <c r="I185" s="256" t="s">
        <v>611</v>
      </c>
      <c r="J185" s="256">
        <v>50</v>
      </c>
      <c r="K185" s="300"/>
    </row>
    <row r="186" spans="2:11" s="1" customFormat="1" ht="15" customHeight="1">
      <c r="B186" s="279"/>
      <c r="C186" s="256" t="s">
        <v>688</v>
      </c>
      <c r="D186" s="256"/>
      <c r="E186" s="256"/>
      <c r="F186" s="278" t="s">
        <v>615</v>
      </c>
      <c r="G186" s="256"/>
      <c r="H186" s="256" t="s">
        <v>689</v>
      </c>
      <c r="I186" s="256" t="s">
        <v>690</v>
      </c>
      <c r="J186" s="256"/>
      <c r="K186" s="300"/>
    </row>
    <row r="187" spans="2:11" s="1" customFormat="1" ht="15" customHeight="1">
      <c r="B187" s="279"/>
      <c r="C187" s="256" t="s">
        <v>691</v>
      </c>
      <c r="D187" s="256"/>
      <c r="E187" s="256"/>
      <c r="F187" s="278" t="s">
        <v>615</v>
      </c>
      <c r="G187" s="256"/>
      <c r="H187" s="256" t="s">
        <v>692</v>
      </c>
      <c r="I187" s="256" t="s">
        <v>690</v>
      </c>
      <c r="J187" s="256"/>
      <c r="K187" s="300"/>
    </row>
    <row r="188" spans="2:11" s="1" customFormat="1" ht="15" customHeight="1">
      <c r="B188" s="279"/>
      <c r="C188" s="256" t="s">
        <v>693</v>
      </c>
      <c r="D188" s="256"/>
      <c r="E188" s="256"/>
      <c r="F188" s="278" t="s">
        <v>615</v>
      </c>
      <c r="G188" s="256"/>
      <c r="H188" s="256" t="s">
        <v>694</v>
      </c>
      <c r="I188" s="256" t="s">
        <v>690</v>
      </c>
      <c r="J188" s="256"/>
      <c r="K188" s="300"/>
    </row>
    <row r="189" spans="2:11" s="1" customFormat="1" ht="15" customHeight="1">
      <c r="B189" s="279"/>
      <c r="C189" s="312" t="s">
        <v>695</v>
      </c>
      <c r="D189" s="256"/>
      <c r="E189" s="256"/>
      <c r="F189" s="278" t="s">
        <v>615</v>
      </c>
      <c r="G189" s="256"/>
      <c r="H189" s="256" t="s">
        <v>696</v>
      </c>
      <c r="I189" s="256" t="s">
        <v>697</v>
      </c>
      <c r="J189" s="313" t="s">
        <v>698</v>
      </c>
      <c r="K189" s="300"/>
    </row>
    <row r="190" spans="2:11" s="1" customFormat="1" ht="15" customHeight="1">
      <c r="B190" s="279"/>
      <c r="C190" s="263" t="s">
        <v>44</v>
      </c>
      <c r="D190" s="256"/>
      <c r="E190" s="256"/>
      <c r="F190" s="278" t="s">
        <v>609</v>
      </c>
      <c r="G190" s="256"/>
      <c r="H190" s="253" t="s">
        <v>699</v>
      </c>
      <c r="I190" s="256" t="s">
        <v>700</v>
      </c>
      <c r="J190" s="256"/>
      <c r="K190" s="300"/>
    </row>
    <row r="191" spans="2:11" s="1" customFormat="1" ht="15" customHeight="1">
      <c r="B191" s="279"/>
      <c r="C191" s="263" t="s">
        <v>701</v>
      </c>
      <c r="D191" s="256"/>
      <c r="E191" s="256"/>
      <c r="F191" s="278" t="s">
        <v>609</v>
      </c>
      <c r="G191" s="256"/>
      <c r="H191" s="256" t="s">
        <v>702</v>
      </c>
      <c r="I191" s="256" t="s">
        <v>644</v>
      </c>
      <c r="J191" s="256"/>
      <c r="K191" s="300"/>
    </row>
    <row r="192" spans="2:11" s="1" customFormat="1" ht="15" customHeight="1">
      <c r="B192" s="279"/>
      <c r="C192" s="263" t="s">
        <v>703</v>
      </c>
      <c r="D192" s="256"/>
      <c r="E192" s="256"/>
      <c r="F192" s="278" t="s">
        <v>609</v>
      </c>
      <c r="G192" s="256"/>
      <c r="H192" s="256" t="s">
        <v>704</v>
      </c>
      <c r="I192" s="256" t="s">
        <v>644</v>
      </c>
      <c r="J192" s="256"/>
      <c r="K192" s="300"/>
    </row>
    <row r="193" spans="2:11" s="1" customFormat="1" ht="15" customHeight="1">
      <c r="B193" s="279"/>
      <c r="C193" s="263" t="s">
        <v>705</v>
      </c>
      <c r="D193" s="256"/>
      <c r="E193" s="256"/>
      <c r="F193" s="278" t="s">
        <v>615</v>
      </c>
      <c r="G193" s="256"/>
      <c r="H193" s="256" t="s">
        <v>706</v>
      </c>
      <c r="I193" s="256" t="s">
        <v>644</v>
      </c>
      <c r="J193" s="256"/>
      <c r="K193" s="300"/>
    </row>
    <row r="194" spans="2:11" s="1" customFormat="1" ht="15" customHeight="1">
      <c r="B194" s="306"/>
      <c r="C194" s="314"/>
      <c r="D194" s="288"/>
      <c r="E194" s="288"/>
      <c r="F194" s="288"/>
      <c r="G194" s="288"/>
      <c r="H194" s="288"/>
      <c r="I194" s="288"/>
      <c r="J194" s="288"/>
      <c r="K194" s="307"/>
    </row>
    <row r="195" spans="2:11" s="1" customFormat="1" ht="18.75" customHeight="1">
      <c r="B195" s="253"/>
      <c r="C195" s="256"/>
      <c r="D195" s="256"/>
      <c r="E195" s="256"/>
      <c r="F195" s="278"/>
      <c r="G195" s="256"/>
      <c r="H195" s="256"/>
      <c r="I195" s="256"/>
      <c r="J195" s="256"/>
      <c r="K195" s="253"/>
    </row>
    <row r="196" spans="2:11" s="1" customFormat="1" ht="18.75" customHeight="1">
      <c r="B196" s="253"/>
      <c r="C196" s="256"/>
      <c r="D196" s="256"/>
      <c r="E196" s="256"/>
      <c r="F196" s="278"/>
      <c r="G196" s="256"/>
      <c r="H196" s="256"/>
      <c r="I196" s="256"/>
      <c r="J196" s="256"/>
      <c r="K196" s="253"/>
    </row>
    <row r="197" spans="2:11" s="1" customFormat="1" ht="18.75" customHeight="1">
      <c r="B197" s="264"/>
      <c r="C197" s="264"/>
      <c r="D197" s="264"/>
      <c r="E197" s="264"/>
      <c r="F197" s="264"/>
      <c r="G197" s="264"/>
      <c r="H197" s="264"/>
      <c r="I197" s="264"/>
      <c r="J197" s="264"/>
      <c r="K197" s="264"/>
    </row>
    <row r="198" spans="2:11" s="1" customFormat="1" ht="13.5">
      <c r="B198" s="243"/>
      <c r="C198" s="244"/>
      <c r="D198" s="244"/>
      <c r="E198" s="244"/>
      <c r="F198" s="244"/>
      <c r="G198" s="244"/>
      <c r="H198" s="244"/>
      <c r="I198" s="244"/>
      <c r="J198" s="244"/>
      <c r="K198" s="245"/>
    </row>
    <row r="199" spans="2:11" s="1" customFormat="1" ht="21">
      <c r="B199" s="246"/>
      <c r="C199" s="247" t="s">
        <v>707</v>
      </c>
      <c r="D199" s="247"/>
      <c r="E199" s="247"/>
      <c r="F199" s="247"/>
      <c r="G199" s="247"/>
      <c r="H199" s="247"/>
      <c r="I199" s="247"/>
      <c r="J199" s="247"/>
      <c r="K199" s="248"/>
    </row>
    <row r="200" spans="2:11" s="1" customFormat="1" ht="25.5" customHeight="1">
      <c r="B200" s="246"/>
      <c r="C200" s="315" t="s">
        <v>708</v>
      </c>
      <c r="D200" s="315"/>
      <c r="E200" s="315"/>
      <c r="F200" s="315" t="s">
        <v>709</v>
      </c>
      <c r="G200" s="316"/>
      <c r="H200" s="315" t="s">
        <v>710</v>
      </c>
      <c r="I200" s="315"/>
      <c r="J200" s="315"/>
      <c r="K200" s="248"/>
    </row>
    <row r="201" spans="2:11" s="1" customFormat="1" ht="5.25" customHeight="1">
      <c r="B201" s="279"/>
      <c r="C201" s="276"/>
      <c r="D201" s="276"/>
      <c r="E201" s="276"/>
      <c r="F201" s="276"/>
      <c r="G201" s="256"/>
      <c r="H201" s="276"/>
      <c r="I201" s="276"/>
      <c r="J201" s="276"/>
      <c r="K201" s="300"/>
    </row>
    <row r="202" spans="2:11" s="1" customFormat="1" ht="15" customHeight="1">
      <c r="B202" s="279"/>
      <c r="C202" s="256" t="s">
        <v>700</v>
      </c>
      <c r="D202" s="256"/>
      <c r="E202" s="256"/>
      <c r="F202" s="278" t="s">
        <v>45</v>
      </c>
      <c r="G202" s="256"/>
      <c r="H202" s="256" t="s">
        <v>711</v>
      </c>
      <c r="I202" s="256"/>
      <c r="J202" s="256"/>
      <c r="K202" s="300"/>
    </row>
    <row r="203" spans="2:11" s="1" customFormat="1" ht="15" customHeight="1">
      <c r="B203" s="279"/>
      <c r="C203" s="285"/>
      <c r="D203" s="256"/>
      <c r="E203" s="256"/>
      <c r="F203" s="278" t="s">
        <v>46</v>
      </c>
      <c r="G203" s="256"/>
      <c r="H203" s="256" t="s">
        <v>712</v>
      </c>
      <c r="I203" s="256"/>
      <c r="J203" s="256"/>
      <c r="K203" s="300"/>
    </row>
    <row r="204" spans="2:11" s="1" customFormat="1" ht="15" customHeight="1">
      <c r="B204" s="279"/>
      <c r="C204" s="285"/>
      <c r="D204" s="256"/>
      <c r="E204" s="256"/>
      <c r="F204" s="278" t="s">
        <v>49</v>
      </c>
      <c r="G204" s="256"/>
      <c r="H204" s="256" t="s">
        <v>713</v>
      </c>
      <c r="I204" s="256"/>
      <c r="J204" s="256"/>
      <c r="K204" s="300"/>
    </row>
    <row r="205" spans="2:11" s="1" customFormat="1" ht="15" customHeight="1">
      <c r="B205" s="279"/>
      <c r="C205" s="256"/>
      <c r="D205" s="256"/>
      <c r="E205" s="256"/>
      <c r="F205" s="278" t="s">
        <v>47</v>
      </c>
      <c r="G205" s="256"/>
      <c r="H205" s="256" t="s">
        <v>714</v>
      </c>
      <c r="I205" s="256"/>
      <c r="J205" s="256"/>
      <c r="K205" s="300"/>
    </row>
    <row r="206" spans="2:11" s="1" customFormat="1" ht="15" customHeight="1">
      <c r="B206" s="279"/>
      <c r="C206" s="256"/>
      <c r="D206" s="256"/>
      <c r="E206" s="256"/>
      <c r="F206" s="278" t="s">
        <v>48</v>
      </c>
      <c r="G206" s="256"/>
      <c r="H206" s="256" t="s">
        <v>715</v>
      </c>
      <c r="I206" s="256"/>
      <c r="J206" s="256"/>
      <c r="K206" s="300"/>
    </row>
    <row r="207" spans="2:11" s="1" customFormat="1" ht="15" customHeight="1">
      <c r="B207" s="279"/>
      <c r="C207" s="256"/>
      <c r="D207" s="256"/>
      <c r="E207" s="256"/>
      <c r="F207" s="278"/>
      <c r="G207" s="256"/>
      <c r="H207" s="256"/>
      <c r="I207" s="256"/>
      <c r="J207" s="256"/>
      <c r="K207" s="300"/>
    </row>
    <row r="208" spans="2:11" s="1" customFormat="1" ht="15" customHeight="1">
      <c r="B208" s="279"/>
      <c r="C208" s="256" t="s">
        <v>656</v>
      </c>
      <c r="D208" s="256"/>
      <c r="E208" s="256"/>
      <c r="F208" s="278" t="s">
        <v>81</v>
      </c>
      <c r="G208" s="256"/>
      <c r="H208" s="256" t="s">
        <v>716</v>
      </c>
      <c r="I208" s="256"/>
      <c r="J208" s="256"/>
      <c r="K208" s="300"/>
    </row>
    <row r="209" spans="2:11" s="1" customFormat="1" ht="15" customHeight="1">
      <c r="B209" s="279"/>
      <c r="C209" s="285"/>
      <c r="D209" s="256"/>
      <c r="E209" s="256"/>
      <c r="F209" s="278" t="s">
        <v>551</v>
      </c>
      <c r="G209" s="256"/>
      <c r="H209" s="256" t="s">
        <v>552</v>
      </c>
      <c r="I209" s="256"/>
      <c r="J209" s="256"/>
      <c r="K209" s="300"/>
    </row>
    <row r="210" spans="2:11" s="1" customFormat="1" ht="15" customHeight="1">
      <c r="B210" s="279"/>
      <c r="C210" s="256"/>
      <c r="D210" s="256"/>
      <c r="E210" s="256"/>
      <c r="F210" s="278" t="s">
        <v>549</v>
      </c>
      <c r="G210" s="256"/>
      <c r="H210" s="256" t="s">
        <v>717</v>
      </c>
      <c r="I210" s="256"/>
      <c r="J210" s="256"/>
      <c r="K210" s="300"/>
    </row>
    <row r="211" spans="2:11" s="1" customFormat="1" ht="15" customHeight="1">
      <c r="B211" s="317"/>
      <c r="C211" s="285"/>
      <c r="D211" s="285"/>
      <c r="E211" s="285"/>
      <c r="F211" s="278" t="s">
        <v>553</v>
      </c>
      <c r="G211" s="263"/>
      <c r="H211" s="304" t="s">
        <v>554</v>
      </c>
      <c r="I211" s="304"/>
      <c r="J211" s="304"/>
      <c r="K211" s="318"/>
    </row>
    <row r="212" spans="2:11" s="1" customFormat="1" ht="15" customHeight="1">
      <c r="B212" s="317"/>
      <c r="C212" s="285"/>
      <c r="D212" s="285"/>
      <c r="E212" s="285"/>
      <c r="F212" s="278" t="s">
        <v>555</v>
      </c>
      <c r="G212" s="263"/>
      <c r="H212" s="304" t="s">
        <v>718</v>
      </c>
      <c r="I212" s="304"/>
      <c r="J212" s="304"/>
      <c r="K212" s="318"/>
    </row>
    <row r="213" spans="2:11" s="1" customFormat="1" ht="15" customHeight="1">
      <c r="B213" s="317"/>
      <c r="C213" s="285"/>
      <c r="D213" s="285"/>
      <c r="E213" s="285"/>
      <c r="F213" s="319"/>
      <c r="G213" s="263"/>
      <c r="H213" s="320"/>
      <c r="I213" s="320"/>
      <c r="J213" s="320"/>
      <c r="K213" s="318"/>
    </row>
    <row r="214" spans="2:11" s="1" customFormat="1" ht="15" customHeight="1">
      <c r="B214" s="317"/>
      <c r="C214" s="256" t="s">
        <v>680</v>
      </c>
      <c r="D214" s="285"/>
      <c r="E214" s="285"/>
      <c r="F214" s="278">
        <v>1</v>
      </c>
      <c r="G214" s="263"/>
      <c r="H214" s="304" t="s">
        <v>719</v>
      </c>
      <c r="I214" s="304"/>
      <c r="J214" s="304"/>
      <c r="K214" s="318"/>
    </row>
    <row r="215" spans="2:11" s="1" customFormat="1" ht="15" customHeight="1">
      <c r="B215" s="317"/>
      <c r="C215" s="285"/>
      <c r="D215" s="285"/>
      <c r="E215" s="285"/>
      <c r="F215" s="278">
        <v>2</v>
      </c>
      <c r="G215" s="263"/>
      <c r="H215" s="304" t="s">
        <v>720</v>
      </c>
      <c r="I215" s="304"/>
      <c r="J215" s="304"/>
      <c r="K215" s="318"/>
    </row>
    <row r="216" spans="2:11" s="1" customFormat="1" ht="15" customHeight="1">
      <c r="B216" s="317"/>
      <c r="C216" s="285"/>
      <c r="D216" s="285"/>
      <c r="E216" s="285"/>
      <c r="F216" s="278">
        <v>3</v>
      </c>
      <c r="G216" s="263"/>
      <c r="H216" s="304" t="s">
        <v>721</v>
      </c>
      <c r="I216" s="304"/>
      <c r="J216" s="304"/>
      <c r="K216" s="318"/>
    </row>
    <row r="217" spans="2:11" s="1" customFormat="1" ht="15" customHeight="1">
      <c r="B217" s="317"/>
      <c r="C217" s="285"/>
      <c r="D217" s="285"/>
      <c r="E217" s="285"/>
      <c r="F217" s="278">
        <v>4</v>
      </c>
      <c r="G217" s="263"/>
      <c r="H217" s="304" t="s">
        <v>722</v>
      </c>
      <c r="I217" s="304"/>
      <c r="J217" s="304"/>
      <c r="K217" s="318"/>
    </row>
    <row r="218" spans="2:11" s="1" customFormat="1" ht="12.75" customHeight="1">
      <c r="B218" s="321"/>
      <c r="C218" s="322"/>
      <c r="D218" s="322"/>
      <c r="E218" s="322"/>
      <c r="F218" s="322"/>
      <c r="G218" s="322"/>
      <c r="H218" s="322"/>
      <c r="I218" s="322"/>
      <c r="J218" s="322"/>
      <c r="K218" s="32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Dejdarová</dc:creator>
  <cp:keywords/>
  <dc:description/>
  <cp:lastModifiedBy>Lenka Dejdarová</cp:lastModifiedBy>
  <dcterms:created xsi:type="dcterms:W3CDTF">2020-04-30T08:51:37Z</dcterms:created>
  <dcterms:modified xsi:type="dcterms:W3CDTF">2020-04-30T08:51:39Z</dcterms:modified>
  <cp:category/>
  <cp:version/>
  <cp:contentType/>
  <cp:contentStatus/>
</cp:coreProperties>
</file>