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3540" windowWidth="18000" windowHeight="9360"/>
  </bookViews>
  <sheets>
    <sheet name="KRYCÍ LIST" sheetId="1" r:id="rId1"/>
    <sheet name="REKAPITULACE" sheetId="2" r:id="rId2"/>
    <sheet name="ROZPOČET" sheetId="3" r:id="rId3"/>
  </sheets>
  <calcPr calcId="114210"/>
</workbook>
</file>

<file path=xl/calcChain.xml><?xml version="1.0" encoding="utf-8"?>
<calcChain xmlns="http://schemas.openxmlformats.org/spreadsheetml/2006/main">
  <c r="H38" i="1"/>
  <c r="M8"/>
  <c r="C9" i="2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E16"/>
  <c r="E16" i="1"/>
  <c r="C19" i="2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E29"/>
  <c r="E17" i="1"/>
  <c r="C32" i="2"/>
  <c r="D32"/>
  <c r="E32"/>
  <c r="C33"/>
  <c r="D33"/>
  <c r="E33"/>
  <c r="E34"/>
  <c r="E18" i="1"/>
  <c r="C37" i="2"/>
  <c r="D37"/>
  <c r="E37"/>
  <c r="C38"/>
  <c r="D38"/>
  <c r="E38"/>
  <c r="E39"/>
  <c r="E19" i="1"/>
  <c r="E20"/>
  <c r="M28"/>
  <c r="E27"/>
  <c r="M25"/>
  <c r="M26"/>
  <c r="E26"/>
  <c r="M23"/>
  <c r="M22"/>
  <c r="M21"/>
  <c r="M20"/>
  <c r="M19"/>
  <c r="M18"/>
  <c r="M17"/>
  <c r="M16"/>
  <c r="M15"/>
  <c r="M14"/>
  <c r="E24"/>
  <c r="J415" i="3"/>
  <c r="D16" i="2"/>
  <c r="D29"/>
  <c r="D34"/>
  <c r="D39"/>
  <c r="D41"/>
  <c r="E15" i="1"/>
  <c r="C16" i="2"/>
  <c r="C29"/>
  <c r="C34"/>
  <c r="C39"/>
  <c r="C41"/>
  <c r="E14" i="1"/>
  <c r="E41" i="2"/>
  <c r="K413" i="3"/>
  <c r="I413"/>
  <c r="G413"/>
  <c r="K412"/>
  <c r="I412"/>
  <c r="G412"/>
  <c r="A412"/>
  <c r="K411"/>
  <c r="I411"/>
  <c r="G411"/>
  <c r="A411"/>
  <c r="K410"/>
  <c r="I410"/>
  <c r="G410"/>
  <c r="A410"/>
  <c r="K409"/>
  <c r="I409"/>
  <c r="G409"/>
  <c r="A409"/>
  <c r="K408"/>
  <c r="I408"/>
  <c r="G408"/>
  <c r="A408"/>
  <c r="K407"/>
  <c r="I407"/>
  <c r="G407"/>
  <c r="A407"/>
  <c r="K406"/>
  <c r="I406"/>
  <c r="G406"/>
  <c r="A406"/>
  <c r="K405"/>
  <c r="I405"/>
  <c r="G405"/>
  <c r="A405"/>
  <c r="K404"/>
  <c r="I404"/>
  <c r="G404"/>
  <c r="A404"/>
  <c r="K403"/>
  <c r="I403"/>
  <c r="G403"/>
  <c r="A403"/>
  <c r="K402"/>
  <c r="I402"/>
  <c r="G402"/>
  <c r="A402"/>
  <c r="K401"/>
  <c r="I401"/>
  <c r="G401"/>
  <c r="A401"/>
  <c r="K400"/>
  <c r="I400"/>
  <c r="G400"/>
  <c r="A400"/>
  <c r="K399"/>
  <c r="I399"/>
  <c r="G399"/>
  <c r="A399"/>
  <c r="K398"/>
  <c r="I398"/>
  <c r="G398"/>
  <c r="A398"/>
  <c r="K397"/>
  <c r="I397"/>
  <c r="G397"/>
  <c r="A397"/>
  <c r="K396"/>
  <c r="I396"/>
  <c r="G396"/>
  <c r="A396"/>
  <c r="K395"/>
  <c r="I395"/>
  <c r="G395"/>
  <c r="A395"/>
  <c r="K394"/>
  <c r="I394"/>
  <c r="G394"/>
  <c r="A394"/>
  <c r="K393"/>
  <c r="I393"/>
  <c r="G393"/>
  <c r="A393"/>
  <c r="K392"/>
  <c r="I392"/>
  <c r="G392"/>
  <c r="A392"/>
  <c r="K390"/>
  <c r="I390"/>
  <c r="G390"/>
  <c r="K389"/>
  <c r="I389"/>
  <c r="G389"/>
  <c r="A389"/>
  <c r="K388"/>
  <c r="I388"/>
  <c r="G388"/>
  <c r="A388"/>
  <c r="K387"/>
  <c r="I387"/>
  <c r="G387"/>
  <c r="A387"/>
  <c r="K386"/>
  <c r="I386"/>
  <c r="G386"/>
  <c r="A386"/>
  <c r="K385"/>
  <c r="I385"/>
  <c r="G385"/>
  <c r="A385"/>
  <c r="K384"/>
  <c r="I384"/>
  <c r="G384"/>
  <c r="A384"/>
  <c r="K383"/>
  <c r="I383"/>
  <c r="G383"/>
  <c r="A383"/>
  <c r="K382"/>
  <c r="I382"/>
  <c r="G382"/>
  <c r="A382"/>
  <c r="K381"/>
  <c r="I381"/>
  <c r="G381"/>
  <c r="A381"/>
  <c r="K380"/>
  <c r="I380"/>
  <c r="G380"/>
  <c r="A380"/>
  <c r="K379"/>
  <c r="I379"/>
  <c r="G379"/>
  <c r="A379"/>
  <c r="K378"/>
  <c r="I378"/>
  <c r="G378"/>
  <c r="A378"/>
  <c r="K377"/>
  <c r="I377"/>
  <c r="G377"/>
  <c r="A377"/>
  <c r="K376"/>
  <c r="I376"/>
  <c r="G376"/>
  <c r="A376"/>
  <c r="K375"/>
  <c r="I375"/>
  <c r="G375"/>
  <c r="A375"/>
  <c r="K374"/>
  <c r="I374"/>
  <c r="G374"/>
  <c r="A374"/>
  <c r="K373"/>
  <c r="I373"/>
  <c r="G373"/>
  <c r="A373"/>
  <c r="K372"/>
  <c r="I372"/>
  <c r="G372"/>
  <c r="A372"/>
  <c r="K371"/>
  <c r="I371"/>
  <c r="G371"/>
  <c r="A371"/>
  <c r="K370"/>
  <c r="I370"/>
  <c r="G370"/>
  <c r="A370"/>
  <c r="K369"/>
  <c r="I369"/>
  <c r="G369"/>
  <c r="A369"/>
  <c r="K368"/>
  <c r="I368"/>
  <c r="G368"/>
  <c r="A368"/>
  <c r="K367"/>
  <c r="I367"/>
  <c r="G367"/>
  <c r="A367"/>
  <c r="K366"/>
  <c r="I366"/>
  <c r="G366"/>
  <c r="A366"/>
  <c r="K365"/>
  <c r="I365"/>
  <c r="G365"/>
  <c r="A365"/>
  <c r="K364"/>
  <c r="I364"/>
  <c r="G364"/>
  <c r="A364"/>
  <c r="K363"/>
  <c r="I363"/>
  <c r="G363"/>
  <c r="A363"/>
  <c r="K362"/>
  <c r="I362"/>
  <c r="G362"/>
  <c r="A362"/>
  <c r="K361"/>
  <c r="I361"/>
  <c r="G361"/>
  <c r="A361"/>
  <c r="K360"/>
  <c r="I360"/>
  <c r="G360"/>
  <c r="A360"/>
  <c r="K359"/>
  <c r="I359"/>
  <c r="G359"/>
  <c r="A359"/>
  <c r="K358"/>
  <c r="I358"/>
  <c r="G358"/>
  <c r="A358"/>
  <c r="K357"/>
  <c r="I357"/>
  <c r="G357"/>
  <c r="A357"/>
  <c r="K356"/>
  <c r="I356"/>
  <c r="G356"/>
  <c r="A356"/>
  <c r="K355"/>
  <c r="I355"/>
  <c r="G355"/>
  <c r="A355"/>
  <c r="K354"/>
  <c r="I354"/>
  <c r="G354"/>
  <c r="A354"/>
  <c r="K353"/>
  <c r="I353"/>
  <c r="G353"/>
  <c r="A353"/>
  <c r="K352"/>
  <c r="I352"/>
  <c r="G352"/>
  <c r="A352"/>
  <c r="K351"/>
  <c r="I351"/>
  <c r="G351"/>
  <c r="A351"/>
  <c r="K350"/>
  <c r="I350"/>
  <c r="G350"/>
  <c r="A350"/>
  <c r="K349"/>
  <c r="I349"/>
  <c r="G349"/>
  <c r="A349"/>
  <c r="K348"/>
  <c r="I348"/>
  <c r="G348"/>
  <c r="A348"/>
  <c r="K347"/>
  <c r="I347"/>
  <c r="G347"/>
  <c r="A347"/>
  <c r="K346"/>
  <c r="I346"/>
  <c r="G346"/>
  <c r="A346"/>
  <c r="K345"/>
  <c r="I345"/>
  <c r="G345"/>
  <c r="A345"/>
  <c r="K344"/>
  <c r="I344"/>
  <c r="G344"/>
  <c r="A344"/>
  <c r="K343"/>
  <c r="I343"/>
  <c r="G343"/>
  <c r="A343"/>
  <c r="K342"/>
  <c r="I342"/>
  <c r="G342"/>
  <c r="A342"/>
  <c r="K341"/>
  <c r="I341"/>
  <c r="G341"/>
  <c r="A341"/>
  <c r="K333"/>
  <c r="I333"/>
  <c r="G333"/>
  <c r="K332"/>
  <c r="I332"/>
  <c r="G332"/>
  <c r="A332"/>
  <c r="K331"/>
  <c r="I331"/>
  <c r="G331"/>
  <c r="A331"/>
  <c r="K330"/>
  <c r="I330"/>
  <c r="G330"/>
  <c r="A330"/>
  <c r="K329"/>
  <c r="I329"/>
  <c r="G329"/>
  <c r="A329"/>
  <c r="K328"/>
  <c r="I328"/>
  <c r="G328"/>
  <c r="A328"/>
  <c r="K327"/>
  <c r="I327"/>
  <c r="G327"/>
  <c r="A327"/>
  <c r="K326"/>
  <c r="I326"/>
  <c r="G326"/>
  <c r="A326"/>
  <c r="K325"/>
  <c r="I325"/>
  <c r="G325"/>
  <c r="A325"/>
  <c r="K324"/>
  <c r="I324"/>
  <c r="G324"/>
  <c r="A324"/>
  <c r="K323"/>
  <c r="I323"/>
  <c r="G323"/>
  <c r="A323"/>
  <c r="K322"/>
  <c r="I322"/>
  <c r="G322"/>
  <c r="A322"/>
  <c r="K321"/>
  <c r="I321"/>
  <c r="G321"/>
  <c r="A321"/>
  <c r="K320"/>
  <c r="I320"/>
  <c r="G320"/>
  <c r="A320"/>
  <c r="K319"/>
  <c r="I319"/>
  <c r="G319"/>
  <c r="A319"/>
  <c r="K318"/>
  <c r="I318"/>
  <c r="G318"/>
  <c r="A318"/>
  <c r="K316"/>
  <c r="I316"/>
  <c r="G316"/>
  <c r="A316"/>
  <c r="K314"/>
  <c r="I314"/>
  <c r="G314"/>
  <c r="A314"/>
  <c r="K312"/>
  <c r="I312"/>
  <c r="G312"/>
  <c r="K311"/>
  <c r="I311"/>
  <c r="G311"/>
  <c r="A311"/>
  <c r="K310"/>
  <c r="I310"/>
  <c r="G310"/>
  <c r="A310"/>
  <c r="K309"/>
  <c r="I309"/>
  <c r="G309"/>
  <c r="A309"/>
  <c r="K308"/>
  <c r="I308"/>
  <c r="G308"/>
  <c r="A308"/>
  <c r="K307"/>
  <c r="I307"/>
  <c r="G307"/>
  <c r="A307"/>
  <c r="K305"/>
  <c r="I305"/>
  <c r="G305"/>
  <c r="K304"/>
  <c r="I304"/>
  <c r="G304"/>
  <c r="A304"/>
  <c r="K303"/>
  <c r="I303"/>
  <c r="G303"/>
  <c r="A303"/>
  <c r="K302"/>
  <c r="I302"/>
  <c r="G302"/>
  <c r="A302"/>
  <c r="K301"/>
  <c r="I301"/>
  <c r="G301"/>
  <c r="A301"/>
  <c r="K300"/>
  <c r="I300"/>
  <c r="G300"/>
  <c r="A300"/>
  <c r="K299"/>
  <c r="I299"/>
  <c r="G299"/>
  <c r="A299"/>
  <c r="K298"/>
  <c r="I298"/>
  <c r="G298"/>
  <c r="A298"/>
  <c r="K297"/>
  <c r="I297"/>
  <c r="G297"/>
  <c r="A297"/>
  <c r="K296"/>
  <c r="I296"/>
  <c r="G296"/>
  <c r="A296"/>
  <c r="K295"/>
  <c r="I295"/>
  <c r="G295"/>
  <c r="A295"/>
  <c r="K294"/>
  <c r="I294"/>
  <c r="G294"/>
  <c r="A294"/>
  <c r="K293"/>
  <c r="I293"/>
  <c r="G293"/>
  <c r="A293"/>
  <c r="K292"/>
  <c r="I292"/>
  <c r="G292"/>
  <c r="A292"/>
  <c r="K291"/>
  <c r="I291"/>
  <c r="G291"/>
  <c r="A291"/>
  <c r="K290"/>
  <c r="I290"/>
  <c r="G290"/>
  <c r="A290"/>
  <c r="K289"/>
  <c r="I289"/>
  <c r="G289"/>
  <c r="A289"/>
  <c r="K288"/>
  <c r="I288"/>
  <c r="G288"/>
  <c r="A288"/>
  <c r="K287"/>
  <c r="I287"/>
  <c r="G287"/>
  <c r="A287"/>
  <c r="K286"/>
  <c r="I286"/>
  <c r="G286"/>
  <c r="A286"/>
  <c r="K285"/>
  <c r="I285"/>
  <c r="G285"/>
  <c r="A285"/>
  <c r="K284"/>
  <c r="I284"/>
  <c r="G284"/>
  <c r="A284"/>
  <c r="K283"/>
  <c r="I283"/>
  <c r="G283"/>
  <c r="A283"/>
  <c r="K282"/>
  <c r="I282"/>
  <c r="G282"/>
  <c r="A282"/>
  <c r="K281"/>
  <c r="I281"/>
  <c r="G281"/>
  <c r="A281"/>
  <c r="K279"/>
  <c r="I279"/>
  <c r="G279"/>
  <c r="A279"/>
  <c r="K277"/>
  <c r="I277"/>
  <c r="G277"/>
  <c r="A277"/>
  <c r="K275"/>
  <c r="I275"/>
  <c r="G275"/>
  <c r="A275"/>
  <c r="K273"/>
  <c r="I273"/>
  <c r="G273"/>
  <c r="A273"/>
  <c r="K272"/>
  <c r="I272"/>
  <c r="G272"/>
  <c r="A272"/>
  <c r="K270"/>
  <c r="I270"/>
  <c r="G270"/>
  <c r="A270"/>
  <c r="K268"/>
  <c r="I268"/>
  <c r="G268"/>
  <c r="A268"/>
  <c r="K266"/>
  <c r="I266"/>
  <c r="G266"/>
  <c r="K265"/>
  <c r="I265"/>
  <c r="G265"/>
  <c r="A265"/>
  <c r="K264"/>
  <c r="I264"/>
  <c r="G264"/>
  <c r="A264"/>
  <c r="K263"/>
  <c r="I263"/>
  <c r="G263"/>
  <c r="A263"/>
  <c r="K262"/>
  <c r="I262"/>
  <c r="G262"/>
  <c r="A262"/>
  <c r="K261"/>
  <c r="I261"/>
  <c r="G261"/>
  <c r="A261"/>
  <c r="K260"/>
  <c r="I260"/>
  <c r="G260"/>
  <c r="A260"/>
  <c r="K259"/>
  <c r="I259"/>
  <c r="G259"/>
  <c r="A259"/>
  <c r="K258"/>
  <c r="I258"/>
  <c r="G258"/>
  <c r="A258"/>
  <c r="K257"/>
  <c r="I257"/>
  <c r="G257"/>
  <c r="A257"/>
  <c r="K256"/>
  <c r="I256"/>
  <c r="G256"/>
  <c r="A256"/>
  <c r="K255"/>
  <c r="I255"/>
  <c r="G255"/>
  <c r="A255"/>
  <c r="K254"/>
  <c r="I254"/>
  <c r="G254"/>
  <c r="A254"/>
  <c r="K253"/>
  <c r="I253"/>
  <c r="G253"/>
  <c r="A253"/>
  <c r="K252"/>
  <c r="I252"/>
  <c r="G252"/>
  <c r="A252"/>
  <c r="K251"/>
  <c r="I251"/>
  <c r="G251"/>
  <c r="A251"/>
  <c r="K250"/>
  <c r="I250"/>
  <c r="G250"/>
  <c r="A250"/>
  <c r="K249"/>
  <c r="I249"/>
  <c r="G249"/>
  <c r="A249"/>
  <c r="K248"/>
  <c r="I248"/>
  <c r="G248"/>
  <c r="A248"/>
  <c r="K247"/>
  <c r="I247"/>
  <c r="G247"/>
  <c r="A247"/>
  <c r="K245"/>
  <c r="I245"/>
  <c r="G245"/>
  <c r="K244"/>
  <c r="I244"/>
  <c r="G244"/>
  <c r="A244"/>
  <c r="K243"/>
  <c r="I243"/>
  <c r="G243"/>
  <c r="A243"/>
  <c r="K242"/>
  <c r="I242"/>
  <c r="G242"/>
  <c r="A242"/>
  <c r="K241"/>
  <c r="I241"/>
  <c r="G241"/>
  <c r="A241"/>
  <c r="K240"/>
  <c r="I240"/>
  <c r="G240"/>
  <c r="A240"/>
  <c r="K239"/>
  <c r="I239"/>
  <c r="G239"/>
  <c r="A239"/>
  <c r="K238"/>
  <c r="I238"/>
  <c r="G238"/>
  <c r="A238"/>
  <c r="K237"/>
  <c r="I237"/>
  <c r="G237"/>
  <c r="A237"/>
  <c r="K236"/>
  <c r="I236"/>
  <c r="G236"/>
  <c r="A236"/>
  <c r="K235"/>
  <c r="I235"/>
  <c r="G235"/>
  <c r="A235"/>
  <c r="K234"/>
  <c r="I234"/>
  <c r="G234"/>
  <c r="A234"/>
  <c r="K233"/>
  <c r="I233"/>
  <c r="G233"/>
  <c r="A233"/>
  <c r="K232"/>
  <c r="I232"/>
  <c r="G232"/>
  <c r="A232"/>
  <c r="K231"/>
  <c r="I231"/>
  <c r="G231"/>
  <c r="A231"/>
  <c r="K230"/>
  <c r="I230"/>
  <c r="G230"/>
  <c r="A230"/>
  <c r="K229"/>
  <c r="I229"/>
  <c r="G229"/>
  <c r="A229"/>
  <c r="K228"/>
  <c r="I228"/>
  <c r="G228"/>
  <c r="A228"/>
  <c r="K227"/>
  <c r="I227"/>
  <c r="G227"/>
  <c r="A227"/>
  <c r="K226"/>
  <c r="I226"/>
  <c r="G226"/>
  <c r="A226"/>
  <c r="K225"/>
  <c r="I225"/>
  <c r="G225"/>
  <c r="A225"/>
  <c r="K224"/>
  <c r="I224"/>
  <c r="G224"/>
  <c r="A224"/>
  <c r="K223"/>
  <c r="I223"/>
  <c r="G223"/>
  <c r="A223"/>
  <c r="K222"/>
  <c r="I222"/>
  <c r="G222"/>
  <c r="A222"/>
  <c r="K221"/>
  <c r="I221"/>
  <c r="G221"/>
  <c r="A221"/>
  <c r="K220"/>
  <c r="I220"/>
  <c r="G220"/>
  <c r="A220"/>
  <c r="K219"/>
  <c r="I219"/>
  <c r="G219"/>
  <c r="A219"/>
  <c r="K218"/>
  <c r="I218"/>
  <c r="G218"/>
  <c r="A218"/>
  <c r="K216"/>
  <c r="I216"/>
  <c r="G216"/>
  <c r="A216"/>
  <c r="K208"/>
  <c r="I208"/>
  <c r="G208"/>
  <c r="K206"/>
  <c r="I206"/>
  <c r="G206"/>
  <c r="A206"/>
  <c r="K204"/>
  <c r="I204"/>
  <c r="G204"/>
  <c r="K203"/>
  <c r="I203"/>
  <c r="G203"/>
  <c r="A203"/>
  <c r="K201"/>
  <c r="I201"/>
  <c r="G201"/>
  <c r="A201"/>
  <c r="K199"/>
  <c r="I199"/>
  <c r="G199"/>
  <c r="A199"/>
  <c r="K197"/>
  <c r="I197"/>
  <c r="G197"/>
  <c r="A197"/>
  <c r="K195"/>
  <c r="I195"/>
  <c r="G195"/>
  <c r="K194"/>
  <c r="I194"/>
  <c r="G194"/>
  <c r="A194"/>
  <c r="K192"/>
  <c r="I192"/>
  <c r="G192"/>
  <c r="A192"/>
  <c r="K190"/>
  <c r="I190"/>
  <c r="G190"/>
  <c r="A190"/>
  <c r="K188"/>
  <c r="I188"/>
  <c r="G188"/>
  <c r="A188"/>
  <c r="K186"/>
  <c r="I186"/>
  <c r="G186"/>
  <c r="A186"/>
  <c r="K184"/>
  <c r="I184"/>
  <c r="G184"/>
  <c r="K183"/>
  <c r="I183"/>
  <c r="G183"/>
  <c r="A183"/>
  <c r="K182"/>
  <c r="I182"/>
  <c r="G182"/>
  <c r="A182"/>
  <c r="K180"/>
  <c r="I180"/>
  <c r="G180"/>
  <c r="A180"/>
  <c r="K178"/>
  <c r="I178"/>
  <c r="G178"/>
  <c r="A178"/>
  <c r="K176"/>
  <c r="I176"/>
  <c r="G176"/>
  <c r="K174"/>
  <c r="I174"/>
  <c r="G174"/>
  <c r="A174"/>
  <c r="K172"/>
  <c r="I172"/>
  <c r="G172"/>
  <c r="K171"/>
  <c r="I171"/>
  <c r="G171"/>
  <c r="A171"/>
  <c r="K170"/>
  <c r="I170"/>
  <c r="G170"/>
  <c r="A170"/>
  <c r="K169"/>
  <c r="I169"/>
  <c r="G169"/>
  <c r="A169"/>
  <c r="K168"/>
  <c r="I168"/>
  <c r="G168"/>
  <c r="A168"/>
  <c r="K167"/>
  <c r="I167"/>
  <c r="G167"/>
  <c r="A167"/>
  <c r="K166"/>
  <c r="I166"/>
  <c r="G166"/>
  <c r="A166"/>
  <c r="K164"/>
  <c r="I164"/>
  <c r="G164"/>
  <c r="A164"/>
  <c r="K163"/>
  <c r="I163"/>
  <c r="G163"/>
  <c r="A163"/>
  <c r="K161"/>
  <c r="I161"/>
  <c r="G161"/>
  <c r="A161"/>
  <c r="K160"/>
  <c r="I160"/>
  <c r="G160"/>
  <c r="A160"/>
  <c r="K158"/>
  <c r="I158"/>
  <c r="G158"/>
  <c r="A158"/>
  <c r="K157"/>
  <c r="I157"/>
  <c r="G157"/>
  <c r="A157"/>
  <c r="K155"/>
  <c r="I155"/>
  <c r="G155"/>
  <c r="A155"/>
  <c r="K154"/>
  <c r="I154"/>
  <c r="G154"/>
  <c r="A154"/>
  <c r="K152"/>
  <c r="I152"/>
  <c r="G152"/>
  <c r="A152"/>
  <c r="K150"/>
  <c r="I150"/>
  <c r="G150"/>
  <c r="A150"/>
  <c r="K149"/>
  <c r="I149"/>
  <c r="G149"/>
  <c r="A149"/>
  <c r="K147"/>
  <c r="I147"/>
  <c r="G147"/>
  <c r="A147"/>
  <c r="K146"/>
  <c r="I146"/>
  <c r="G146"/>
  <c r="A146"/>
  <c r="K144"/>
  <c r="I144"/>
  <c r="G144"/>
  <c r="A144"/>
  <c r="K143"/>
  <c r="I143"/>
  <c r="G143"/>
  <c r="A143"/>
  <c r="K142"/>
  <c r="I142"/>
  <c r="G142"/>
  <c r="A142"/>
  <c r="K140"/>
  <c r="I140"/>
  <c r="G140"/>
  <c r="A140"/>
  <c r="K138"/>
  <c r="I138"/>
  <c r="G138"/>
  <c r="A138"/>
  <c r="K136"/>
  <c r="I136"/>
  <c r="G136"/>
  <c r="K135"/>
  <c r="I135"/>
  <c r="G135"/>
  <c r="A135"/>
  <c r="K133"/>
  <c r="I133"/>
  <c r="G133"/>
  <c r="A133"/>
  <c r="K131"/>
  <c r="I131"/>
  <c r="G131"/>
  <c r="K130"/>
  <c r="I130"/>
  <c r="G130"/>
  <c r="A130"/>
  <c r="K129"/>
  <c r="I129"/>
  <c r="G129"/>
  <c r="A129"/>
  <c r="K127"/>
  <c r="I127"/>
  <c r="G127"/>
  <c r="K125"/>
  <c r="I125"/>
  <c r="G125"/>
  <c r="A125"/>
  <c r="K123"/>
  <c r="I123"/>
  <c r="G123"/>
  <c r="K122"/>
  <c r="I122"/>
  <c r="G122"/>
  <c r="A122"/>
  <c r="K120"/>
  <c r="I120"/>
  <c r="G120"/>
  <c r="A120"/>
  <c r="K112"/>
  <c r="I112"/>
  <c r="G112"/>
  <c r="K110"/>
  <c r="I110"/>
  <c r="G110"/>
  <c r="A110"/>
  <c r="K108"/>
  <c r="I108"/>
  <c r="G108"/>
  <c r="K107"/>
  <c r="I107"/>
  <c r="G107"/>
  <c r="A107"/>
  <c r="K106"/>
  <c r="I106"/>
  <c r="G106"/>
  <c r="A106"/>
  <c r="K105"/>
  <c r="I105"/>
  <c r="G105"/>
  <c r="A105"/>
  <c r="K103"/>
  <c r="I103"/>
  <c r="G103"/>
  <c r="A103"/>
  <c r="K102"/>
  <c r="I102"/>
  <c r="G102"/>
  <c r="A102"/>
  <c r="K100"/>
  <c r="I100"/>
  <c r="G100"/>
  <c r="A100"/>
  <c r="K98"/>
  <c r="I98"/>
  <c r="G98"/>
  <c r="A98"/>
  <c r="K97"/>
  <c r="I97"/>
  <c r="G97"/>
  <c r="A97"/>
  <c r="K95"/>
  <c r="I95"/>
  <c r="G95"/>
  <c r="A95"/>
  <c r="K93"/>
  <c r="I93"/>
  <c r="G93"/>
  <c r="A93"/>
  <c r="K91"/>
  <c r="I91"/>
  <c r="G91"/>
  <c r="A91"/>
  <c r="K89"/>
  <c r="I89"/>
  <c r="G89"/>
  <c r="A89"/>
  <c r="K87"/>
  <c r="I87"/>
  <c r="G87"/>
  <c r="A87"/>
  <c r="K85"/>
  <c r="I85"/>
  <c r="G85"/>
  <c r="A85"/>
  <c r="K83"/>
  <c r="I83"/>
  <c r="G83"/>
  <c r="A83"/>
  <c r="K81"/>
  <c r="I81"/>
  <c r="G81"/>
  <c r="A81"/>
  <c r="K79"/>
  <c r="I79"/>
  <c r="G79"/>
  <c r="A79"/>
  <c r="K77"/>
  <c r="I77"/>
  <c r="G77"/>
  <c r="A77"/>
  <c r="K76"/>
  <c r="I76"/>
  <c r="G76"/>
  <c r="A76"/>
  <c r="K74"/>
  <c r="I74"/>
  <c r="G74"/>
  <c r="A74"/>
  <c r="K72"/>
  <c r="I72"/>
  <c r="G72"/>
  <c r="A72"/>
  <c r="K70"/>
  <c r="I70"/>
  <c r="G70"/>
  <c r="A70"/>
  <c r="K68"/>
  <c r="I68"/>
  <c r="G68"/>
  <c r="A68"/>
  <c r="K66"/>
  <c r="I66"/>
  <c r="G66"/>
  <c r="A66"/>
  <c r="K64"/>
  <c r="I64"/>
  <c r="G64"/>
  <c r="A64"/>
  <c r="K62"/>
  <c r="I62"/>
  <c r="G62"/>
  <c r="A62"/>
  <c r="K60"/>
  <c r="I60"/>
  <c r="G60"/>
  <c r="A60"/>
  <c r="K58"/>
  <c r="I58"/>
  <c r="G58"/>
  <c r="A58"/>
  <c r="K56"/>
  <c r="I56"/>
  <c r="G56"/>
  <c r="A56"/>
  <c r="K54"/>
  <c r="I54"/>
  <c r="G54"/>
  <c r="A54"/>
  <c r="K52"/>
  <c r="I52"/>
  <c r="G52"/>
  <c r="K51"/>
  <c r="I51"/>
  <c r="G51"/>
  <c r="A51"/>
  <c r="K49"/>
  <c r="I49"/>
  <c r="G49"/>
  <c r="K48"/>
  <c r="I48"/>
  <c r="G48"/>
  <c r="A48"/>
  <c r="K47"/>
  <c r="I47"/>
  <c r="G47"/>
  <c r="A47"/>
  <c r="K46"/>
  <c r="I46"/>
  <c r="G46"/>
  <c r="A46"/>
  <c r="K45"/>
  <c r="I45"/>
  <c r="G45"/>
  <c r="A45"/>
  <c r="K44"/>
  <c r="I44"/>
  <c r="G44"/>
  <c r="A44"/>
  <c r="K43"/>
  <c r="I43"/>
  <c r="G43"/>
  <c r="A43"/>
  <c r="K41"/>
  <c r="I41"/>
  <c r="G41"/>
  <c r="A41"/>
  <c r="K39"/>
  <c r="I39"/>
  <c r="G39"/>
  <c r="K37"/>
  <c r="I37"/>
  <c r="G37"/>
  <c r="A37"/>
  <c r="K35"/>
  <c r="I35"/>
  <c r="G35"/>
  <c r="K33"/>
  <c r="I33"/>
  <c r="G33"/>
  <c r="A33"/>
  <c r="K32"/>
  <c r="I32"/>
  <c r="G32"/>
  <c r="A32"/>
  <c r="K31"/>
  <c r="I31"/>
  <c r="G31"/>
  <c r="A31"/>
  <c r="K30"/>
  <c r="I30"/>
  <c r="G30"/>
  <c r="A30"/>
  <c r="K28"/>
  <c r="I28"/>
  <c r="G28"/>
  <c r="A28"/>
  <c r="K26"/>
  <c r="I26"/>
  <c r="G26"/>
  <c r="A26"/>
  <c r="K24"/>
  <c r="I24"/>
  <c r="G24"/>
  <c r="A24"/>
  <c r="K22"/>
  <c r="I22"/>
  <c r="G22"/>
  <c r="K20"/>
  <c r="I20"/>
  <c r="G20"/>
  <c r="A20"/>
  <c r="K18"/>
  <c r="I18"/>
  <c r="G18"/>
  <c r="A18"/>
  <c r="K16"/>
  <c r="I16"/>
  <c r="G16"/>
  <c r="A16"/>
  <c r="K14"/>
  <c r="I14"/>
  <c r="G14"/>
  <c r="A14"/>
  <c r="K12"/>
  <c r="I12"/>
  <c r="G12"/>
  <c r="E25" i="1"/>
  <c r="E28"/>
  <c r="H35"/>
  <c r="H36"/>
  <c r="H39"/>
</calcChain>
</file>

<file path=xl/sharedStrings.xml><?xml version="1.0" encoding="utf-8"?>
<sst xmlns="http://schemas.openxmlformats.org/spreadsheetml/2006/main" count="1286" uniqueCount="812">
  <si>
    <t>Stavba :  - Společenský dům Hořovice Nádražní 606/14</t>
  </si>
  <si>
    <t>Cenová úroveň : 2020/I</t>
  </si>
  <si>
    <t>Objekt : SO-01 - rekonstrukce hygienického zázemí</t>
  </si>
  <si>
    <t>Datum zpracování : 3.2020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</si>
  <si>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</si>
  <si>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</si>
  <si>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</si>
  <si>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</si>
  <si>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</si>
  <si>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</si>
  <si>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</si>
  <si>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</si>
  <si>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</si>
  <si>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</si>
  <si>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</si>
  <si>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</si>
  <si>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</si>
  <si>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</si>
  <si>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</si>
  <si>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</si>
  <si>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</si>
  <si>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</si>
  <si>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</si>
  <si>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</si>
  <si>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</si>
  <si>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</si>
  <si>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</si>
  <si>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</si>
  <si>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</si>
  <si>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</si>
  <si>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3</t>
  </si>
  <si>
    <t>Svislé konstrukce:</t>
  </si>
  <si>
    <t>C-342247582-0</t>
  </si>
  <si>
    <t>PRICKY PTH BROUS PROFI 14 MAL TENK /m.č.108,109,110,205,206,230/</t>
  </si>
  <si>
    <t>M2</t>
  </si>
  <si>
    <t>množství =</t>
  </si>
  <si>
    <t>4,51*3,8*2-0,8*2,0*2+(1,88*2+4,65)*2,8-(0,8*2,1+0,7*2,0)</t>
  </si>
  <si>
    <t>C-311237572-0</t>
  </si>
  <si>
    <t>ZDI VNI PTH BR PROFI 17,5 M TENKOVRST /m.č. 108,109,110/</t>
  </si>
  <si>
    <t>(3,47+2,06)*3,8-0,9*2,1</t>
  </si>
  <si>
    <t>C-310239411-0</t>
  </si>
  <si>
    <t>ZAZDIVKA OTV 4M2 ZDIVO CI MC /m.č.203,204,205,206,230/</t>
  </si>
  <si>
    <t>M3</t>
  </si>
  <si>
    <t>0,785*0,785*0,5+(0,88*0,75+0,9*0,75)*0,5</t>
  </si>
  <si>
    <t>C-349231821-0</t>
  </si>
  <si>
    <t>PRIZDIVKA OSTENI S OZUBEM CI TL 30CM /m.č. 203,204,205,206/</t>
  </si>
  <si>
    <t>0,5*2,35+0,5*2,35</t>
  </si>
  <si>
    <t>C-340278234-0</t>
  </si>
  <si>
    <t>ZAZDIVKA OTV 1M2 PRICEK POROB 10CM /plentování vč.propojení se stávající konstrukcí/</t>
  </si>
  <si>
    <t>(0,25+0,25)*3,8*2+(0,25+0,25)*2,8*2+(0,3+0,3)*2,8+(0,45+0,45)*3,8</t>
  </si>
  <si>
    <t>SVISLÉ KONSTRUKCE CELKEM</t>
  </si>
  <si>
    <t>oddíl 61</t>
  </si>
  <si>
    <t>Úpravy povrchů vnitřní:</t>
  </si>
  <si>
    <t>C-612421626-0</t>
  </si>
  <si>
    <t>OMIT VNI STEN VAPCEM HLADKE</t>
  </si>
  <si>
    <t>49,11+159,15</t>
  </si>
  <si>
    <t>C-612421821-0</t>
  </si>
  <si>
    <t>OMIT VNI STEN CISTE VAPENNE STUKOVE</t>
  </si>
  <si>
    <t>51,54*2+19,12*2+2,35*2+(20,83+3,36)*2</t>
  </si>
  <si>
    <t>C-612425931-0</t>
  </si>
  <si>
    <t>OMIT VNI OSTENI OKEN/DVERI MVC STUK</t>
  </si>
  <si>
    <t>0,3*2,1*2+0,3*0,9</t>
  </si>
  <si>
    <t>C-612481119-0</t>
  </si>
  <si>
    <t>POTAZENI VNI STEN PERLINKA+LEP+PENETR /plenta/</t>
  </si>
  <si>
    <t>C-612471437-0</t>
  </si>
  <si>
    <t>OMIT VNI STEN KERASTUK 2x RUCNE+VYHL /plenta/</t>
  </si>
  <si>
    <t>OMIT VNI STEN KERASTUK 2x RUCNE+VYHL</t>
  </si>
  <si>
    <t>C-611422133-0</t>
  </si>
  <si>
    <t>OMIT STROP KLENEB VAPCEM STUKOVE</t>
  </si>
  <si>
    <t>1,85+2,0</t>
  </si>
  <si>
    <t>ÚPRAVY POVRCHŮ VNITŘNÍ CELKEM</t>
  </si>
  <si>
    <t>oddíl 63</t>
  </si>
  <si>
    <t>Podlahy:</t>
  </si>
  <si>
    <t>C-632450247-0</t>
  </si>
  <si>
    <t>POTER CEMENT VYROV LITY TL 50MM</t>
  </si>
  <si>
    <t>37,03+79,57</t>
  </si>
  <si>
    <t>PODLAHY CELKEM</t>
  </si>
  <si>
    <t>oddíl 9</t>
  </si>
  <si>
    <t>Ostatní konstrukce a práce:</t>
  </si>
  <si>
    <t>C-963222221-0</t>
  </si>
  <si>
    <t>D+M VYSOUSECE RUKOU -AIR BLADE /m.č.103,104,108,109,110,203,204,205,206,230/</t>
  </si>
  <si>
    <t>KS</t>
  </si>
  <si>
    <t>1+2+1+2</t>
  </si>
  <si>
    <t>C-96333332-0</t>
  </si>
  <si>
    <t>D+M VYBAVENI KABINY/ držák toal.papíru,odpadkový koš závěsný + držák na štětku/</t>
  </si>
  <si>
    <t>KPL</t>
  </si>
  <si>
    <t>C-952901111-0</t>
  </si>
  <si>
    <t>VYCISTENI BUDOV VYSKY PODLAZI DO 4M</t>
  </si>
  <si>
    <t>C-966660003-0</t>
  </si>
  <si>
    <t>ODPOJENI MEDII/ elektro,voda,ÚT</t>
  </si>
  <si>
    <t>C-966660004-0</t>
  </si>
  <si>
    <t>UZAVRENI PROSTORU STAVENISTE V 1.N.P. A V 2.N.P.    /vč.demontáže/</t>
  </si>
  <si>
    <t>C-96666009-0</t>
  </si>
  <si>
    <t>STAVEBNI PRIPOMOCE /pro specialisty/</t>
  </si>
  <si>
    <t>C-9654732-0</t>
  </si>
  <si>
    <t>ZAKRYTI NOVYCH OKEN /z desek OSB/</t>
  </si>
  <si>
    <t>OSTATNÍ KONSTRUKCE A PRÁCE CELKEM</t>
  </si>
  <si>
    <t>oddíl 94</t>
  </si>
  <si>
    <t>Lešení a stavební výtahy:</t>
  </si>
  <si>
    <t>C-941955002-0</t>
  </si>
  <si>
    <t>LESENI LEH PRAC POMOC H PODLAHY 1,9M</t>
  </si>
  <si>
    <t>LEŠENÍ A STAVEBNÍ VÝTAHY CELKEM</t>
  </si>
  <si>
    <t>oddíl 96</t>
  </si>
  <si>
    <t>Bourání konstrukcí:</t>
  </si>
  <si>
    <t>C-965555021-0</t>
  </si>
  <si>
    <t>ZKRACENI BARU + PLENTA /1.a 2 n.p.</t>
  </si>
  <si>
    <t>1+1</t>
  </si>
  <si>
    <t>C-962031132-0</t>
  </si>
  <si>
    <t>BOURANI PRICKY Z CIHEL MVC TL DO 10CM /m.č.122,119,120.207,208,204,205/</t>
  </si>
  <si>
    <t>(1,2*3+3,5+1,9+1,4)*4,25+4,34*2*0,3+(1,25*3*3,2)+1,0*3,2+1,5*3,2+(4,2+1,4*3)*3,2+1,0*2*3,2</t>
  </si>
  <si>
    <t>C-962081141-0</t>
  </si>
  <si>
    <t>BOURANI PRICKY SKLEN TVARNICE TL 15CM /m.č. 122,207,208/</t>
  </si>
  <si>
    <t>3,5*4,25+3,7*3,2</t>
  </si>
  <si>
    <t>C-968061125-0</t>
  </si>
  <si>
    <t>DOCAS VYVESENI KRIDEL DVERI DREV 2M2 /m.č.122,119,120,207,208,204,205/</t>
  </si>
  <si>
    <t>5+5+5+6</t>
  </si>
  <si>
    <t>C-968072455-0</t>
  </si>
  <si>
    <t>ODSTR DVERNICH ZARUBNI KOVOVYCH 2M2</t>
  </si>
  <si>
    <t>0,6*2,0*5+0,6*2,0*5+0,6*2*4+0,8*2,0*1+0,6*2*6+0,8*1,97*2</t>
  </si>
  <si>
    <t>C-978059521-0</t>
  </si>
  <si>
    <t>ODSEK OBKLADU KERAM VNITRNICH PL 2M2</t>
  </si>
  <si>
    <t>(2,3+3,5)*2*2,0+(1,2+0,9+1,2)*4*2,0+(3,0+1,75)*2,0*2+(4,1+3,3)*2*2,0+(1,3+0,9+1,3)*4*2,0+(2,9+3,7)*2*2,0+40,5+2,96</t>
  </si>
  <si>
    <t>C-973031151-0</t>
  </si>
  <si>
    <t>VYKLENKY VE ZDI CI MV MVC PL 0,25M2-</t>
  </si>
  <si>
    <t>(1,5*0,6*4+1,5*0,6*4+1,5*0,6*4+1,5*0,6*4)*0,2</t>
  </si>
  <si>
    <t>C-968062891-0</t>
  </si>
  <si>
    <t>ODSTR VNITR PREDSTEN SDK/SDV /m.č.122,119,120,207,208/</t>
  </si>
  <si>
    <t>(0,5+0,3)*4,25+(0,25+0,3+0,25)*4,25+(0,25+0,3+0,25)*4,25+(0,2+0,2)*4,34+(0,25+0,3+0,25)*4,34+(0,2+0,2)*3,2</t>
  </si>
  <si>
    <t>C-972054241-0</t>
  </si>
  <si>
    <t>OTVORY STROPY BET ZELEZ 0,09M2 15CM m.č.103,104,122,207,208,204,205,207/</t>
  </si>
  <si>
    <t>1+1+1+1</t>
  </si>
  <si>
    <t>C-965081713-0</t>
  </si>
  <si>
    <t>BOUR DLAZEB Z DLAZDIC KERAM 1CM 1M2- /m.č.122,119,120,2,07,2,08,204,205,136,126/</t>
  </si>
  <si>
    <t>2,3*3,5+2,3*3,5+5,8*2,3+2,6*3,8+2,4*1,8+3,3*4,1+14,27</t>
  </si>
  <si>
    <t>C-965081812-0</t>
  </si>
  <si>
    <t>BOUR DLAZEB Z DLAZDIC OSTAT /náhrada při opravách/</t>
  </si>
  <si>
    <t>3,5*10,58</t>
  </si>
  <si>
    <t>C-979072932-0</t>
  </si>
  <si>
    <t xml:space="preserve">OCISTENI ROZEBR VNI DLAZD </t>
  </si>
  <si>
    <t>C-974031167-0</t>
  </si>
  <si>
    <t>RYHY ZDI CI 15x30CM /m.č.122,119,120/</t>
  </si>
  <si>
    <t>M</t>
  </si>
  <si>
    <t>4,24+4,34</t>
  </si>
  <si>
    <t>C-968062354-0</t>
  </si>
  <si>
    <t>ODSTR RAMU OKEN DREV ZDVOJENYCH 1M2</t>
  </si>
  <si>
    <t>1,15*0,55*2+0,88*0,75*2+0,9*0,539</t>
  </si>
  <si>
    <t>C-968061112-0</t>
  </si>
  <si>
    <t>DOCAS VYVES KRIDEL OKEN DREV 1,5M2</t>
  </si>
  <si>
    <t>2+2+1</t>
  </si>
  <si>
    <t>C-962031133-0</t>
  </si>
  <si>
    <t>BOURANI PRICKY Z CIHEL MVC TL DO 15CM /m.č.207,208,1,17/</t>
  </si>
  <si>
    <t>(3,9+2,03)*3,19+1,52*3,82</t>
  </si>
  <si>
    <t>C-971033641-0</t>
  </si>
  <si>
    <t>OTVORY ZDIVO CIHEL MV 4M2 TL 30CM /M.Č.124,31,40/</t>
  </si>
  <si>
    <t>2,0*0,3*0,3+2*0,6*0,42*0,6</t>
  </si>
  <si>
    <t>C-978013191-0</t>
  </si>
  <si>
    <t>OTLUC OMITKY MV VC VNIT STEN 100%</t>
  </si>
  <si>
    <t>(3,5+1,55)*2*2,3+172,2+(3,34+4,38+3,59+4,37)*2*2,6</t>
  </si>
  <si>
    <t>C-965042141-0</t>
  </si>
  <si>
    <t>BOUR PODKLAD Z BETONU TL 10CM 4M2-</t>
  </si>
  <si>
    <t>(57,17+37,03)*0,05</t>
  </si>
  <si>
    <t>C-969011121-0</t>
  </si>
  <si>
    <t>DMTZ POTRUBI VODOVOD/PLYN DN DO 52MM</t>
  </si>
  <si>
    <t>85+65+45+5</t>
  </si>
  <si>
    <t>C-969021111-0</t>
  </si>
  <si>
    <t>DMTZ POTRUBI KANALIZACNI DN DO 100MM</t>
  </si>
  <si>
    <t>8+18+16+140</t>
  </si>
  <si>
    <t>C-968072456-0</t>
  </si>
  <si>
    <t>ODSTR DVERNICH ZARUBNI KOVOVYCH 2M2-</t>
  </si>
  <si>
    <t>1,22*2,08</t>
  </si>
  <si>
    <t>C-968061126-0</t>
  </si>
  <si>
    <t>DOCAS VYVESENI KRIDEL DVERI DREV 2M2-</t>
  </si>
  <si>
    <t>C-979011211-0</t>
  </si>
  <si>
    <t>SVISLA DOPR NOSENIM SUTI ZA 1.PODL</t>
  </si>
  <si>
    <t>T</t>
  </si>
  <si>
    <t>87,818+0,006+0,192+1,284+0,05+0,248</t>
  </si>
  <si>
    <t>C-979011281-0</t>
  </si>
  <si>
    <t>PRIPL ZKD NADZ PODL NOSENI SUTI</t>
  </si>
  <si>
    <t>89,598*2</t>
  </si>
  <si>
    <t>C-979081111-0</t>
  </si>
  <si>
    <t>ODVOZ STAVEB SUTI NA SKLADKU DO 1KM</t>
  </si>
  <si>
    <t>C-979081121-0</t>
  </si>
  <si>
    <t>PRIPL ZKD 1KM ODVOZU SUTI NA SKLADKU</t>
  </si>
  <si>
    <t>89,598*29</t>
  </si>
  <si>
    <t>C-979086112-0</t>
  </si>
  <si>
    <t>NAKL/PREKL NA DOPR PROSTR SUTI/VYB HM</t>
  </si>
  <si>
    <t>C-979087311-0</t>
  </si>
  <si>
    <t>VODOR NOSENI K NAKLADCE 10M SUTI</t>
  </si>
  <si>
    <t>C-979081132-0</t>
  </si>
  <si>
    <t>SKLADKOVNE SMISENY STAVEBNI ODPAD</t>
  </si>
  <si>
    <t>BOURÁNÍ KONSTRUKCÍ CELKEM</t>
  </si>
  <si>
    <t>oddíl 99</t>
  </si>
  <si>
    <t>Přesun hmot:</t>
  </si>
  <si>
    <t>C-999281111-0</t>
  </si>
  <si>
    <t>PRESUN HMOT OPRAVY DO VYSKY 25M</t>
  </si>
  <si>
    <t>0,724+0,186+0,164+11,66+14,061+13,397</t>
  </si>
  <si>
    <t>PŘESUN HMOT CELKEM</t>
  </si>
  <si>
    <t>PSV:</t>
  </si>
  <si>
    <t>oddíl 761</t>
  </si>
  <si>
    <t>Konstrukce sklobetonové:</t>
  </si>
  <si>
    <t>C-761123100-0</t>
  </si>
  <si>
    <t>SKLOBET STENY TL 100MM TVAR / m.č.203,204/</t>
  </si>
  <si>
    <t>0,785*2,345</t>
  </si>
  <si>
    <t>C-998761103-0</t>
  </si>
  <si>
    <t>SKLOBETON KCE PRESUN HMOT VYSKA -24M</t>
  </si>
  <si>
    <t>KONSTRUKCE SKLOBETONOVÉ CELKEM</t>
  </si>
  <si>
    <t>oddíl 762</t>
  </si>
  <si>
    <t>Konstrukce tesařské:</t>
  </si>
  <si>
    <t>C-762341921-0</t>
  </si>
  <si>
    <t>VYREZ OTV V BEDNENI STRECH PL -1m2 / prostup VZT/</t>
  </si>
  <si>
    <t>0,155*0,155*3,15*2</t>
  </si>
  <si>
    <t>KONSTRUKCE TESAŘSKÉ CELKEM</t>
  </si>
  <si>
    <t>oddíl 763</t>
  </si>
  <si>
    <t>Dřevostavby a konstrukce sádrokartonové:</t>
  </si>
  <si>
    <t>C-763133220-0</t>
  </si>
  <si>
    <t>PODHLEDY SDK D113 15 GKF</t>
  </si>
  <si>
    <t>C-998763113-0</t>
  </si>
  <si>
    <t>KONSTR SADROKART PRESUN HMOT VYS -24M</t>
  </si>
  <si>
    <t>DŘEVOSTAVBY A KONSTR. SÁDROKARTONOVÉ CELKEM</t>
  </si>
  <si>
    <t>oddíl 764</t>
  </si>
  <si>
    <t>Konstrukce klempířské:</t>
  </si>
  <si>
    <t>C-764171478-0</t>
  </si>
  <si>
    <t>KLEMP LEM TRUB HLAD LINDAB D 200MM / prostup VZT/</t>
  </si>
  <si>
    <t>1,0*2</t>
  </si>
  <si>
    <t>C-998764103-0</t>
  </si>
  <si>
    <t>KONSTR KLEMPIR PRESUN HMOT VYSKA -24M</t>
  </si>
  <si>
    <t>KONSTRUKCE KLEMPÍŘSKÉ CELKEM</t>
  </si>
  <si>
    <t>oddíl 766</t>
  </si>
  <si>
    <t>Konstrukce truhlářské:</t>
  </si>
  <si>
    <t>C-766662312-0</t>
  </si>
  <si>
    <t>MTZ DVERE ZD ZAR DR TVRDE 1KR 0,8M</t>
  </si>
  <si>
    <t>3+4+1+1</t>
  </si>
  <si>
    <t>C-766662322-0</t>
  </si>
  <si>
    <t>MTZ DVERE ZD ZAR DR TVRDE 1KR 0,8M-</t>
  </si>
  <si>
    <t>H-61165134-1</t>
  </si>
  <si>
    <t>DVERE PROTIPOZAR PLNE DYHA2 90x197 A /EW30-C-DP3/ ozn ID11</t>
  </si>
  <si>
    <t>H-6112259874-1</t>
  </si>
  <si>
    <t>DOD. OBLOZKOVYCH ZARUBNI 900/200 /EW30-C-DP3/ ozn ID11</t>
  </si>
  <si>
    <t>H-61163135-1</t>
  </si>
  <si>
    <t>DVERE VNITR 1KR 210x80-90CM MODEL A /ID01,ID02/</t>
  </si>
  <si>
    <t>3+1</t>
  </si>
  <si>
    <t>H-61182115-1</t>
  </si>
  <si>
    <t>ZARUBEN OBLOZK 60-90 7-15 DYHA /ID01,ID02/</t>
  </si>
  <si>
    <t>H-61160002-1</t>
  </si>
  <si>
    <t>DVERE VNIT FOLIE PLNE 80x197 NORMA /ID03,ID04/</t>
  </si>
  <si>
    <t>4+1</t>
  </si>
  <si>
    <t>H-61160001-1</t>
  </si>
  <si>
    <t>DVERE VNIT FOLIE PLNE 70x197 NORMA</t>
  </si>
  <si>
    <t>H-61182123-1</t>
  </si>
  <si>
    <t>ZARUBEN OBLOZK 60-90 16-25 LAMINO /ID03,ID04,ID05/</t>
  </si>
  <si>
    <t>4+1+1</t>
  </si>
  <si>
    <t>C-766121210-0</t>
  </si>
  <si>
    <t>MTZ STEN SANITAR PRICEK  V -275CM /ID06/</t>
  </si>
  <si>
    <t>4,05*2,0+1,4*2,0*3</t>
  </si>
  <si>
    <t>H-60522111-1</t>
  </si>
  <si>
    <t>DOD.SANITARNI PRICKY 2000/4050 4XDVERE /ozn ID06/</t>
  </si>
  <si>
    <t>MTZ STEN SANITAR PRICEK  V -275CM /ID07/</t>
  </si>
  <si>
    <t>3,78*2+1,1*3*2</t>
  </si>
  <si>
    <t>H-605221112-1</t>
  </si>
  <si>
    <t>DOD.SANITAR PRICKY 2000/3780 4X DVERE /ozn ID07/</t>
  </si>
  <si>
    <t>MTZ STEN SANITAR PRICEK  -275CM /ozn ID08/</t>
  </si>
  <si>
    <t>1,97*2+1,1*2</t>
  </si>
  <si>
    <t>H-605221113-1</t>
  </si>
  <si>
    <t>DOD,SANITAR PRICKY 2000 /1970 2X DVERE /ozn ID08/</t>
  </si>
  <si>
    <t>MTZ STEN SANITAR PRICEK  -275CM /ozn ID09/</t>
  </si>
  <si>
    <t>4,11*2+1,4*3*2</t>
  </si>
  <si>
    <t>H-605221114-1</t>
  </si>
  <si>
    <t>DOD,SANITAR PRICKY 2000/4110 ,4XDVERE /ozn ID09/</t>
  </si>
  <si>
    <t>MTZ STEN SANITAR PRICEK  -275CM /ozn ID10/</t>
  </si>
  <si>
    <t>3,56*2+1,1*3*2</t>
  </si>
  <si>
    <t>H-605221115-1</t>
  </si>
  <si>
    <t>DOD.SANITARNI PRICKY 2000/3560 ,4XDVERE /ozn ID10/</t>
  </si>
  <si>
    <t>C-766221517-0</t>
  </si>
  <si>
    <t>D+M PLENTY POD UMYVADLA  DL.3490MM ozn T4</t>
  </si>
  <si>
    <t>C-766221519-0</t>
  </si>
  <si>
    <t>D+M PLENTY POD UMYVADLA DL 3450MM ozn T6</t>
  </si>
  <si>
    <t>C-766221521-0</t>
  </si>
  <si>
    <t>D+M PLENTY POD UMYVADLA DL.1850MM ozn T8</t>
  </si>
  <si>
    <t>C-766221523-0</t>
  </si>
  <si>
    <t>D+M PLENTY POD UMYVADLA DL.1720MM ozn T10</t>
  </si>
  <si>
    <t>C-998766103-0</t>
  </si>
  <si>
    <t>KONSTR TRUHLAR PRESUN HMOT VYSKA -24M</t>
  </si>
  <si>
    <t>KONSTRUKCE TRUHLÁŘSKÉ CELKEM</t>
  </si>
  <si>
    <t>oddíl 767</t>
  </si>
  <si>
    <t>Kovové doplňkové konstrukce:</t>
  </si>
  <si>
    <t>C-767881133-0</t>
  </si>
  <si>
    <t>DMTZ VETRACICH MRIZEK /m,č,122,207,208/</t>
  </si>
  <si>
    <t>2+1</t>
  </si>
  <si>
    <t>KOVOVÉ DOPLŇKOVÉ KONSTRUKCE CELKEM</t>
  </si>
  <si>
    <t>oddíl 771</t>
  </si>
  <si>
    <t>Podlahy z dlaždic:</t>
  </si>
  <si>
    <t>C-771571212-0</t>
  </si>
  <si>
    <t>LEP+SPAR PODL KERAM PROTISKL 300x300 / m.č. 103,104,203,204,108,109,110,205,206,230/</t>
  </si>
  <si>
    <t>17,5+17,76+26,3+18,01</t>
  </si>
  <si>
    <t>H-59764127-1</t>
  </si>
  <si>
    <t>DLAZDICE HLADKY POVRCH A 300x300x10 3</t>
  </si>
  <si>
    <t>79,57*1,1+0,44*1,1</t>
  </si>
  <si>
    <t>C-771579796-0</t>
  </si>
  <si>
    <t>PRIPL PODLAHY KERAM SPARY EPOX HMOTA</t>
  </si>
  <si>
    <t>C-998771103-0</t>
  </si>
  <si>
    <t>DLAZBY PRESUN HMOT VYSKA -24M</t>
  </si>
  <si>
    <t>PODLAHY Z DLAŽDIC CELKEM</t>
  </si>
  <si>
    <t>oddíl 772</t>
  </si>
  <si>
    <t>Podlahy kamenné:</t>
  </si>
  <si>
    <t>C-772002221-0</t>
  </si>
  <si>
    <t>D+M UMYVADLOVA DESKA Z UMELEHO KAMENE /ozn T4/</t>
  </si>
  <si>
    <t>3,65*0,5</t>
  </si>
  <si>
    <t>C-772002222-0</t>
  </si>
  <si>
    <t>D+M UMYVADLOVA DESKA Z UMELEHO KAMENE /ozn T6/</t>
  </si>
  <si>
    <t>3,45*0,5</t>
  </si>
  <si>
    <t>C-772002223-0</t>
  </si>
  <si>
    <t>D+M UMYVADLOVA DESKA Z UMELEHO KAMENE / ozn T8/</t>
  </si>
  <si>
    <t>1,93*0,5</t>
  </si>
  <si>
    <t>C-772002224-0</t>
  </si>
  <si>
    <t>D+M UMYVADLOVA DESKA Z UMELEHO KAMENE / ozn T10/</t>
  </si>
  <si>
    <t>1,85*0,5</t>
  </si>
  <si>
    <t>C-998772103-0</t>
  </si>
  <si>
    <t>DLAZBY KAMENNE PRESUN HMOT VYSKA -24M</t>
  </si>
  <si>
    <t>PODLAHY KAMENNÉ CELKEM</t>
  </si>
  <si>
    <t>oddíl 781</t>
  </si>
  <si>
    <t>Obklady:</t>
  </si>
  <si>
    <t>C-781411041-0</t>
  </si>
  <si>
    <t>LEP A SPAR OBKLAD VNI POROVIN 400x300 /m.č.103,104,106,108,109,110/</t>
  </si>
  <si>
    <t>(2,88+1,73+4,05+3,06)*2*2,3-0,8*2,0*3+(3,85+1,5)*2,3</t>
  </si>
  <si>
    <t>LEP A SPAR OBKLAD VNI POROVIN 400x300 / m.č.203,204,205,206,230/</t>
  </si>
  <si>
    <t>(2,66+1,75+4,16+3,2)*2*2,3-(0,8*2,1*3)+(2,86+1,75+4,16+3,2)*2*2,3-(0,8*2,1*3)+(2,8+3,56+3,43+1,88+0,9+1,88)*2*2,3-(0,8*2,1*3+0,7*2,0)</t>
  </si>
  <si>
    <t>H-59765860-1</t>
  </si>
  <si>
    <t>OBKLAD KERAM B JB HL 400x300 OT3 1</t>
  </si>
  <si>
    <t>(61,42+159,15)*1,1</t>
  </si>
  <si>
    <t>C-998781103-0</t>
  </si>
  <si>
    <t>OBKLADY PRESUN HMOT VYSKA -24M</t>
  </si>
  <si>
    <t>OBKLADY CELKEM</t>
  </si>
  <si>
    <t>oddíl 784</t>
  </si>
  <si>
    <t>Malby:</t>
  </si>
  <si>
    <t>C-784452944-0</t>
  </si>
  <si>
    <t>MALBA PRIMAL BILA+STROP OSKRAB S 3,8M</t>
  </si>
  <si>
    <t>343,55+210,9</t>
  </si>
  <si>
    <t>MALBY CELKEM</t>
  </si>
  <si>
    <t>INSTALACE:</t>
  </si>
  <si>
    <t>oddíl 721</t>
  </si>
  <si>
    <t>Kanalizace vnitřní:</t>
  </si>
  <si>
    <t>C-721140806-0</t>
  </si>
  <si>
    <t>DMTZ ODPAD/DEST POTRUBI LITIN -DN 200 /m.č.207,208,204,205/</t>
  </si>
  <si>
    <t>3,2+3,2</t>
  </si>
  <si>
    <t>H-286001111-1</t>
  </si>
  <si>
    <t>HTEM POTRUBI 40</t>
  </si>
  <si>
    <t>H-286001112-1</t>
  </si>
  <si>
    <t>HTEM POTRUBI 50</t>
  </si>
  <si>
    <t>H-286001113-1</t>
  </si>
  <si>
    <t>HTEM POTRUBI  75</t>
  </si>
  <si>
    <t>H-286001114-0</t>
  </si>
  <si>
    <t>HTEM POTRUBI 110</t>
  </si>
  <si>
    <t>H-286001115-1</t>
  </si>
  <si>
    <t>HTEM POTRUBI 160</t>
  </si>
  <si>
    <t>H-286001116-1</t>
  </si>
  <si>
    <t>HTRE 110</t>
  </si>
  <si>
    <t>H-286001117-0</t>
  </si>
  <si>
    <t>HTRE 160</t>
  </si>
  <si>
    <t>H-286001118-1</t>
  </si>
  <si>
    <t>HTEA ODBOCKA 50/50 67 STUPNU</t>
  </si>
  <si>
    <t>H-286001119-1</t>
  </si>
  <si>
    <t>HTEA ODBOCKA 75/50  67 STUPNU</t>
  </si>
  <si>
    <t>H-286001120-1</t>
  </si>
  <si>
    <t>HTEA ODBOCKA 100/40  67 STUPNU</t>
  </si>
  <si>
    <t>H-286001121-1</t>
  </si>
  <si>
    <t>HTEA ODBOCKA 100/50 67 STUPNU</t>
  </si>
  <si>
    <t>H-286001122-1</t>
  </si>
  <si>
    <t>HTEA ODBOCKA 100/100 67 STUPNU</t>
  </si>
  <si>
    <t>H-286001123-1</t>
  </si>
  <si>
    <t>HTEA ODBOCKA 100/70 67 STUPNU</t>
  </si>
  <si>
    <t>H-286001124-1</t>
  </si>
  <si>
    <t>HTDA ODBOCKA  100/100 67 STUPNU</t>
  </si>
  <si>
    <t>H-286001125-1</t>
  </si>
  <si>
    <t>HTEA ODBOCKA 165/100  67STUPNU</t>
  </si>
  <si>
    <t>H-286001126-1</t>
  </si>
  <si>
    <t xml:space="preserve">HTB KOLENO 40/87 </t>
  </si>
  <si>
    <t>H-286001127-1</t>
  </si>
  <si>
    <t xml:space="preserve">HTB KOLENO 50/87 </t>
  </si>
  <si>
    <t>H-286001128-1</t>
  </si>
  <si>
    <t>HTB KOLENO 75/87</t>
  </si>
  <si>
    <t>H-286001129-1</t>
  </si>
  <si>
    <t>HTB KOLENO 100/87</t>
  </si>
  <si>
    <t>H-286001130-1</t>
  </si>
  <si>
    <t>HTB KOLENO 160/87</t>
  </si>
  <si>
    <t>H-286001131-1</t>
  </si>
  <si>
    <t>HL 21 KALICH PRO UKAPY</t>
  </si>
  <si>
    <t>H-286001132-1</t>
  </si>
  <si>
    <t>VETRACI HLAVICE  HL 110</t>
  </si>
  <si>
    <t>H-28655231-1</t>
  </si>
  <si>
    <t>PODLAHOVA VPUST HL 310 N,NEREZ MRIZKA DN100</t>
  </si>
  <si>
    <t>H-28655232-1</t>
  </si>
  <si>
    <t>PODLAHOVA VPUST HL 510 , NEREZ MRIZKA DN 50</t>
  </si>
  <si>
    <t>H-28655233-0</t>
  </si>
  <si>
    <t>PODOMITKOVA ZAPACHOVA UZAVERKA HL 406</t>
  </si>
  <si>
    <t>C-721556661-1</t>
  </si>
  <si>
    <t>MONTAZ</t>
  </si>
  <si>
    <t>C-998721103-0</t>
  </si>
  <si>
    <t>KANALIZACE PRESUN HMOT VYSKA -24M</t>
  </si>
  <si>
    <t>KANALIZACE VNITŘNÍ CELKEM</t>
  </si>
  <si>
    <t>oddíl 722</t>
  </si>
  <si>
    <t>Vodovod vnitřní:</t>
  </si>
  <si>
    <t>H-28615133-1</t>
  </si>
  <si>
    <t>TRUBKY PPR S 3,2 (PN 16) D 20x2,8</t>
  </si>
  <si>
    <t>H-28615135-1</t>
  </si>
  <si>
    <t>TRUBKY PPR S 3,2 (PN 16) D 25x3,5</t>
  </si>
  <si>
    <t>H-28615138-1</t>
  </si>
  <si>
    <t>TRUBKY PPR S 3,2 (PN 16) D 32x4,4</t>
  </si>
  <si>
    <t>H-286551111-1</t>
  </si>
  <si>
    <t>TRUBKA PE  40/5,6 PN 16</t>
  </si>
  <si>
    <t>H-28386312-1</t>
  </si>
  <si>
    <t>IZOLACE POTRUBI MIRELON PET 15x20MM</t>
  </si>
  <si>
    <t>H-28386314-1</t>
  </si>
  <si>
    <t>IZOLACE POTRUBI MIRELON PET 15 PR 25MM</t>
  </si>
  <si>
    <t>H-28386315-1</t>
  </si>
  <si>
    <t>IZOLACE POTRUBI MIRELON PET  15 PR 32MM</t>
  </si>
  <si>
    <t>H-28386316-1</t>
  </si>
  <si>
    <t>IZOLACE POTRUBI MIRELON PET 15 PR 40MM</t>
  </si>
  <si>
    <t>H-55114146-1</t>
  </si>
  <si>
    <t>KOHOUT KULOVY  G 3/4"</t>
  </si>
  <si>
    <t>H-55114148-1</t>
  </si>
  <si>
    <t>KOHOUT KULOVY  G  1"</t>
  </si>
  <si>
    <t>H-55122112-1</t>
  </si>
  <si>
    <t>KOHOUT KULOVY G 5/4 "</t>
  </si>
  <si>
    <t>ks</t>
  </si>
  <si>
    <t>H-55114152-1</t>
  </si>
  <si>
    <t>KOHOUT KULOVY  G 6/4 "</t>
  </si>
  <si>
    <t>H-55114144-1</t>
  </si>
  <si>
    <t>KOHOUT KULOVY G 1/2"</t>
  </si>
  <si>
    <t>H-55122113-1</t>
  </si>
  <si>
    <t>POJISTNA SOUPRAVA BOILERU</t>
  </si>
  <si>
    <t>H-28922113-1</t>
  </si>
  <si>
    <t>PE ROZDELOVAC DN 90  DELKY 800MM</t>
  </si>
  <si>
    <t>C-722881111-0</t>
  </si>
  <si>
    <t>C-722258130-0</t>
  </si>
  <si>
    <t>MTZ HASICI PRISTR+DRZAK NA ZED -10KG</t>
  </si>
  <si>
    <t>SOUB</t>
  </si>
  <si>
    <t>H-44932113-1</t>
  </si>
  <si>
    <t>PRISTROJ HASICI PRASKOVY 6kg</t>
  </si>
  <si>
    <t>C-998722103-0</t>
  </si>
  <si>
    <t>VODOVOD PRESUN HMOT VYSKA -24M</t>
  </si>
  <si>
    <t>VODOVOD VNITŘNÍ CELKEM</t>
  </si>
  <si>
    <t>oddíl 725</t>
  </si>
  <si>
    <t>Zařizovací předměty ZTI:</t>
  </si>
  <si>
    <t>C-725110814-0</t>
  </si>
  <si>
    <t>DMTZ KLOZET KOMBINACNI /m.č.122,119,120,207,208,204,205/</t>
  </si>
  <si>
    <t>4+4+4+4</t>
  </si>
  <si>
    <t>C-725210821-0</t>
  </si>
  <si>
    <t>DMTZ UMYVADLA /mč.122,119,120,207,208,204,205/</t>
  </si>
  <si>
    <t>3+2+3+1</t>
  </si>
  <si>
    <t>C-725530823-0</t>
  </si>
  <si>
    <t>DMTZ EL ZASOB OHRIVAC TLAKOVY -200L/m,č,119,120/</t>
  </si>
  <si>
    <t>C-725130811-0</t>
  </si>
  <si>
    <t>DMTZ PISOARU A NADRZE A 1 STANI /m,č,119,120,204,205/</t>
  </si>
  <si>
    <t>5+5</t>
  </si>
  <si>
    <t>C-725299211-0</t>
  </si>
  <si>
    <t>DMTZ ZRCADLA STENOVEHO /m.č.119,120,207,208,204,205/</t>
  </si>
  <si>
    <t>1,5+1,5+1,5</t>
  </si>
  <si>
    <t>MTZ ZRCADLA STENOVEHO</t>
  </si>
  <si>
    <t>0,775*1,1*2+0,88*1,1*4+0,78*1,1*2+0,84*1,1*4</t>
  </si>
  <si>
    <t>H-63465106-1</t>
  </si>
  <si>
    <t>ZRCADLO NEMONTOVANE 160x200CM TL 6MM</t>
  </si>
  <si>
    <t>10,99*1,1</t>
  </si>
  <si>
    <t>H-55488111-1</t>
  </si>
  <si>
    <t>ZASOBNIK TUV  TO15 IN</t>
  </si>
  <si>
    <t>H-55488112-1</t>
  </si>
  <si>
    <t>ZASOBNIK TUV  TO 10 IN</t>
  </si>
  <si>
    <t>H-55422654-1</t>
  </si>
  <si>
    <t>ZASOBNIK TUV  BTO 10 IN</t>
  </si>
  <si>
    <t>H-55433216-0</t>
  </si>
  <si>
    <t>ZASOBNIK TUV  BTO 5IN</t>
  </si>
  <si>
    <t>H-55433001-1</t>
  </si>
  <si>
    <t>ZASOBNIK TUV BTO 10 UP</t>
  </si>
  <si>
    <t>H-642332221-1</t>
  </si>
  <si>
    <t>UMYVADLO 55CM VARIOFORM  ZN. KOLO</t>
  </si>
  <si>
    <t>H-55143988-1</t>
  </si>
  <si>
    <t>STOJANKOVA BATERIE  BE 1840.A1</t>
  </si>
  <si>
    <t>H-55143001-1</t>
  </si>
  <si>
    <t>STOJANKOVA BATERIE BE 1840 BE 1840.AA1</t>
  </si>
  <si>
    <t>H-55144541-1</t>
  </si>
  <si>
    <t>BYTOVY VODOMER 0-3M3 /HOD</t>
  </si>
  <si>
    <t>H-55491122-1</t>
  </si>
  <si>
    <t>DAVKOVAC TEKUTEHO MYDLA UN 803 1V-26</t>
  </si>
  <si>
    <t>H-554002315-1</t>
  </si>
  <si>
    <t>ODSAVACI URINAL GOLEM ANTIVANDAL S RADAROVYM SENZOREM</t>
  </si>
  <si>
    <t>H-64271100-1</t>
  </si>
  <si>
    <t>VYLEVKA SE SIKMYM  VYVODEM  DN 100</t>
  </si>
  <si>
    <t>H-64241100-1</t>
  </si>
  <si>
    <t>WC KOMBI PRO INVALIDY /se šikmým vývodem vč. sedátka/</t>
  </si>
  <si>
    <t>H-642332654-0</t>
  </si>
  <si>
    <t>MADLO PEVNE K WC S DRZAKEMTOALETNIHO PAPIRU 90CM</t>
  </si>
  <si>
    <t>H-64255258-1</t>
  </si>
  <si>
    <t>MADLOROVNE NEREZ  30CM</t>
  </si>
  <si>
    <t>H-64266987-1</t>
  </si>
  <si>
    <t>UMYVADLO JIKA MIO 64X54 PRO INVALIDY</t>
  </si>
  <si>
    <t>H-64223154-1</t>
  </si>
  <si>
    <t>STOJANKOVA UMYVADLOVA PAKOVA BATERIE PRAHA 021 M</t>
  </si>
  <si>
    <t>H-64298653-1</t>
  </si>
  <si>
    <t>SIFON UMYVADLOVY 5/4"-chrom</t>
  </si>
  <si>
    <t>H-64212389-1</t>
  </si>
  <si>
    <t>SADA UPEVNENI UMYVADLA M 10X1</t>
  </si>
  <si>
    <t>H-642123456-0</t>
  </si>
  <si>
    <t>ZAVESNY KOMPLET WC</t>
  </si>
  <si>
    <t>H-64233651-1</t>
  </si>
  <si>
    <t>ROHOVY REGULACNI VENTIL COMFORT S FILTREM 1/2"-3/8 "</t>
  </si>
  <si>
    <t>H-553225896-1</t>
  </si>
  <si>
    <t xml:space="preserve">DROBNY MATERIAL </t>
  </si>
  <si>
    <t>KG</t>
  </si>
  <si>
    <t>C-72522232-0</t>
  </si>
  <si>
    <t>C-998725103-0</t>
  </si>
  <si>
    <t>ZARIZ PREDMETY PRESUN HMOT VYSKA -24M</t>
  </si>
  <si>
    <t>ZAŘIZOVACÍ PŘEDMĚTY ZTI CELKEM</t>
  </si>
  <si>
    <t>oddíl 733</t>
  </si>
  <si>
    <t>Rozvody ÚT:</t>
  </si>
  <si>
    <t>H-55122331-1</t>
  </si>
  <si>
    <t>POTRUBI MEDENE  POLOTVRDE 15X1MM</t>
  </si>
  <si>
    <t>H-55122332-1</t>
  </si>
  <si>
    <t>POTRUBI MEDENE POLOTVRDE  18X1MM</t>
  </si>
  <si>
    <t>H-55122333-1</t>
  </si>
  <si>
    <t>POTRUBI MEDENE POLOTVRDE 22X1MM</t>
  </si>
  <si>
    <t>H-55132021-1</t>
  </si>
  <si>
    <t>POTRUBI MEDENE TVRDE 28X1,5MM</t>
  </si>
  <si>
    <t>C-998733103-0</t>
  </si>
  <si>
    <t>POTRUBI UT PRESUN HMOT VYSKA -24M</t>
  </si>
  <si>
    <t>ROZVODY ÚT CELKEM</t>
  </si>
  <si>
    <t>oddíl 735</t>
  </si>
  <si>
    <t>Otopná tělesa:</t>
  </si>
  <si>
    <t>C-735228856-0</t>
  </si>
  <si>
    <t>DMTZ TRUBKOVEHO POTRUBI TOPENI</t>
  </si>
  <si>
    <t>10,5+8,4</t>
  </si>
  <si>
    <t>C-735005554-0</t>
  </si>
  <si>
    <t>DMTZ STOUPACKY TOPENI/m.č.207,208/</t>
  </si>
  <si>
    <t>3,2*3</t>
  </si>
  <si>
    <t>H-55422111-1</t>
  </si>
  <si>
    <t>OTOPNE TELESO KORATHERM VERTIKAL K11 VM 1400/366</t>
  </si>
  <si>
    <t>H-55422112-1</t>
  </si>
  <si>
    <t>OTOPNE TELESO KORATHERM VERTIKAL K11 VM 1400/514</t>
  </si>
  <si>
    <t>H-554596874-1</t>
  </si>
  <si>
    <t>OTOPNE TELESO RADIK 22080090-50-010</t>
  </si>
  <si>
    <t>H-55412378-1</t>
  </si>
  <si>
    <t>REGULACNI VENTIL RV 3/8"</t>
  </si>
  <si>
    <t>H-554123654-1</t>
  </si>
  <si>
    <t>REGULACNI ROHOVE SROUBENI G 3/8"</t>
  </si>
  <si>
    <t>H-554661231-1</t>
  </si>
  <si>
    <t>HM- PRIPOJOVACI ARMATURA</t>
  </si>
  <si>
    <t>H-553222581-1</t>
  </si>
  <si>
    <t>TERMOSTATICKA HLAVICE</t>
  </si>
  <si>
    <t>H-553228881-1</t>
  </si>
  <si>
    <t>TEPLOMER KRUHOVY 60MM 0-120 ST.C</t>
  </si>
  <si>
    <t>H-51322111-1</t>
  </si>
  <si>
    <t>VYPOUSTECI KOHOUT  G 1/2"</t>
  </si>
  <si>
    <t>H-15688111-1</t>
  </si>
  <si>
    <t>IZOLACE  NAVLEKOVA  15X20</t>
  </si>
  <si>
    <t>H-15688112-1</t>
  </si>
  <si>
    <t>IZOLACE NAVLEKOVA 18X20</t>
  </si>
  <si>
    <t>H-15388113-1</t>
  </si>
  <si>
    <t>IZOLACE NAVLEKOVA  22X20</t>
  </si>
  <si>
    <t>H-15388114-1</t>
  </si>
  <si>
    <t>IZOLACE NAVLEKOVA 28X20</t>
  </si>
  <si>
    <t>C-735662213-0</t>
  </si>
  <si>
    <t>C-998735103-0</t>
  </si>
  <si>
    <t>OTOPNA TELESA PRESUN HMOT VYSKA -24M</t>
  </si>
  <si>
    <t>OTOPNÁ TĚLESA CELKEM</t>
  </si>
  <si>
    <t>MONTÁŽNÍ PRÁCE:</t>
  </si>
  <si>
    <t>oddíl M21</t>
  </si>
  <si>
    <t>Montáže silnoproud:</t>
  </si>
  <si>
    <t>M-245336212-0</t>
  </si>
  <si>
    <t>DEMONTAZ OSVETLENI</t>
  </si>
  <si>
    <t>M-2453336213-0</t>
  </si>
  <si>
    <t>DEMONTAZ ROZVODU ELEKTRO</t>
  </si>
  <si>
    <t>M-24535001-1</t>
  </si>
  <si>
    <t>NOVA ROZVODNICE+ R.1.1</t>
  </si>
  <si>
    <t>M-245350002-1</t>
  </si>
  <si>
    <t>NOVA ROZVODNICE + R 1.2</t>
  </si>
  <si>
    <t>M-245350003-1</t>
  </si>
  <si>
    <t>NOVA ROZVODNICE +R2.1</t>
  </si>
  <si>
    <t>M-245350004-1</t>
  </si>
  <si>
    <t>NOVA ROZVODNICE + R2.2</t>
  </si>
  <si>
    <t>M-245350006-1</t>
  </si>
  <si>
    <t>DOZBROJENI STAVAJICI ROZVODNICE + R1.3</t>
  </si>
  <si>
    <t>M-245350007-0</t>
  </si>
  <si>
    <t>DOZBROJENI STAVAJICIHO ROZVADECE +RH</t>
  </si>
  <si>
    <t>M-236330001-0</t>
  </si>
  <si>
    <t>DEMONTAZ STAVAJICICH SVITIDEL</t>
  </si>
  <si>
    <t>M-236330002-0</t>
  </si>
  <si>
    <t>ZJISTENI  A ODPOJENI DEMONTOVANYCH OBVODU</t>
  </si>
  <si>
    <t>M-236330003-0</t>
  </si>
  <si>
    <t>VYHLEDANI MISTA NAPAJENI A ZAJISTENI BEZNAPETOVEHO STAVU</t>
  </si>
  <si>
    <t>M-245660002-1</t>
  </si>
  <si>
    <t>KABEL CYKY 5X6 VC.PEVNEHO ULOZENI</t>
  </si>
  <si>
    <t>M-245660005-0</t>
  </si>
  <si>
    <t>KABEL 1-CXKH 5X1,5 B2CA S1D0 VC.PEVNEHO ULOZENI</t>
  </si>
  <si>
    <t>M-245660006-1</t>
  </si>
  <si>
    <t>KABEL 1-CXKH-R  3X2,5 B2CA S1D0 VC. PEVNEHO ULOZENI</t>
  </si>
  <si>
    <t>M-245660007-0</t>
  </si>
  <si>
    <t>KABEL 1-CXKH-R 3X1,5 B2CA S1DO  VC.PEVNEHO ULOZENI</t>
  </si>
  <si>
    <t>M-245660010-0</t>
  </si>
  <si>
    <t>VODIC H07V-K 1X10 ZŽ</t>
  </si>
  <si>
    <t>M-245660011-0</t>
  </si>
  <si>
    <t>VODIC H07V-K 1X6 ZŽ</t>
  </si>
  <si>
    <t>M-245660012-0</t>
  </si>
  <si>
    <t>UKONCENI A ZAPOJENI KABELU V ROZVODNICI</t>
  </si>
  <si>
    <t>M-249220006-0</t>
  </si>
  <si>
    <t>SVITIDLO S6  VC. MONTAZE</t>
  </si>
  <si>
    <t>M-249220007-0</t>
  </si>
  <si>
    <t>SVITIDLO S7  VC.MONTAZE</t>
  </si>
  <si>
    <t>M-249220008-0</t>
  </si>
  <si>
    <t>SVITIDLO S8  VC. MONTAZE</t>
  </si>
  <si>
    <t>M-249220009-0</t>
  </si>
  <si>
    <t>SVITIDLO S9 VC. MONTAZE</t>
  </si>
  <si>
    <t>M-249220010-0</t>
  </si>
  <si>
    <t>SVITIDLO S10  VC. MONTAZE</t>
  </si>
  <si>
    <t>M-249220011-0</t>
  </si>
  <si>
    <t>SVITIDLO S11  VC.MONTAZE</t>
  </si>
  <si>
    <t>M-249220019-0</t>
  </si>
  <si>
    <t>SVITIDLO N2, vč.montáže</t>
  </si>
  <si>
    <t>M-249220020-0</t>
  </si>
  <si>
    <t>EKOLOGICKE POPLATKY-svítidla</t>
  </si>
  <si>
    <t>M-256330001-0</t>
  </si>
  <si>
    <t>ZASUVKA JEDNODUCHA, 230V/16A ,KOMPLETNÍ,VC,MONTAZE</t>
  </si>
  <si>
    <t>M-256330004-0</t>
  </si>
  <si>
    <t>SPINAC JEDNOPOLOVY RAZ. "1", s krytem a ramečkem, vc,montaže</t>
  </si>
  <si>
    <t>M-256330006-0</t>
  </si>
  <si>
    <t>SPINAC SERIOVY , RAZ, "5" , s krytem a rámečkem , vč. montáže</t>
  </si>
  <si>
    <t>M.256330007-0</t>
  </si>
  <si>
    <t>PREPINAC STRIDAVY , RAZ, "6"  ,s krytem a rámečkem,vč.montáže</t>
  </si>
  <si>
    <t>M-256330009-0</t>
  </si>
  <si>
    <t>OVLADACI TLACITKO SE SIGNALKOU.RAZ, "1/0", skratem a rámečkem, vč.montáže</t>
  </si>
  <si>
    <t>M-256330010-0</t>
  </si>
  <si>
    <t>KRABICE INSTALACNI PRISTROJOVA, vč.montáže</t>
  </si>
  <si>
    <t>m-256330011-0</t>
  </si>
  <si>
    <t>KRABICE INSTALACNI ODBOCNA , vč.montáže</t>
  </si>
  <si>
    <t>M-256330012-0</t>
  </si>
  <si>
    <t>TRUBKA INSTALACNI OHEBNA, pr.25mm,vč.montáže</t>
  </si>
  <si>
    <t>M-256330013-0</t>
  </si>
  <si>
    <t>SVAZKOVY DRZAK KABELU, vč.montáže</t>
  </si>
  <si>
    <t>M-256330014-0</t>
  </si>
  <si>
    <t>DRATENY ZLAB 100/50, vč.příslušenství a montáže</t>
  </si>
  <si>
    <t>m-256330015-0</t>
  </si>
  <si>
    <t>SPOJOVACI A KOTVICI MATERIAL</t>
  </si>
  <si>
    <t>M-256330016-0</t>
  </si>
  <si>
    <t>DROBNY ULOZNY MATERIAL</t>
  </si>
  <si>
    <t>M-256330017-0</t>
  </si>
  <si>
    <t>Přípravné a pomocné práce mimo specifikaci /průrazy,vrtání,drážkování/</t>
  </si>
  <si>
    <t>M-256330018-0</t>
  </si>
  <si>
    <t>PRIPOJENI TZB ZARIZENI</t>
  </si>
  <si>
    <t>M-256330019-0</t>
  </si>
  <si>
    <t>Koordinace prací s ostatními profesemi</t>
  </si>
  <si>
    <t>M-256330020-0</t>
  </si>
  <si>
    <t>REVIZE</t>
  </si>
  <si>
    <t>M-256330021-0</t>
  </si>
  <si>
    <t>Součinost zhotovitele při uvedení do provozu</t>
  </si>
  <si>
    <t>M-256330022-0</t>
  </si>
  <si>
    <t>Ekologická likvidace demontovaného materiálu</t>
  </si>
  <si>
    <t>M-256330023-0</t>
  </si>
  <si>
    <t>Ekologická likvidace odpadu</t>
  </si>
  <si>
    <t>M-256330024-0</t>
  </si>
  <si>
    <t>Doprava materiálu</t>
  </si>
  <si>
    <t>M-256330025-0</t>
  </si>
  <si>
    <t>Požární ucpávky</t>
  </si>
  <si>
    <t>M-256330026-0</t>
  </si>
  <si>
    <t>PROJEKTOVA DOKUMENTACE PRO REALIZACI STAVBY</t>
  </si>
  <si>
    <t>M-256330027-0</t>
  </si>
  <si>
    <t>DOKUMENTACE SKUTECNEHO PROVEDENI</t>
  </si>
  <si>
    <t>M21</t>
  </si>
  <si>
    <t>MONTÁŽE SILNOPROUD CELKEM</t>
  </si>
  <si>
    <t>oddíl M24</t>
  </si>
  <si>
    <t>Montáže vzduchotechniky:</t>
  </si>
  <si>
    <t>M-245666213-0</t>
  </si>
  <si>
    <t>DMTZ POTRUBI VZT VC.NEFUKCNI JEDNOTKY</t>
  </si>
  <si>
    <t>M-224666001-0</t>
  </si>
  <si>
    <t>DEMONTAZ POTRUBI VZT A PLENTY VZT /1.30/</t>
  </si>
  <si>
    <t>M-224652222-0</t>
  </si>
  <si>
    <t>DEMONTAZ VZT / pánské záchody v 1.n.p.,2,n,p,/</t>
  </si>
  <si>
    <t>M-24566111-1</t>
  </si>
  <si>
    <t>DIAGONALNI VENTILATOR DO KRUHOVEHO POTRUBI 250MM</t>
  </si>
  <si>
    <t>M-245661112-1</t>
  </si>
  <si>
    <t>DIAGONALNIVENTILATOR DO KRUHOVEHO POTRUBI /TABULKA ZARIZENI</t>
  </si>
  <si>
    <t>M-24566113-1</t>
  </si>
  <si>
    <t>ZPETNA KLAPKA 250MM</t>
  </si>
  <si>
    <t>M-24566114-1</t>
  </si>
  <si>
    <t>VYFUKOVA HLAVICE 250MM</t>
  </si>
  <si>
    <t>M-24566115-1</t>
  </si>
  <si>
    <t>TALIROVY VENTIL ODVODNENI 100MM</t>
  </si>
  <si>
    <t>M-24566116-1</t>
  </si>
  <si>
    <t>PROTIPOZARNI IZOLACE SPIRO POTRUBI 250MM</t>
  </si>
  <si>
    <t>M-24566117-1</t>
  </si>
  <si>
    <t>KRUHOVE POTRUBI SPIRO Z POZINK PLECHU 250MM 30% tvarovek</t>
  </si>
  <si>
    <t>M-24566118-1</t>
  </si>
  <si>
    <t>OHEBNA  AL LAMINATOVA HADICE 100MM A 10M /BAL</t>
  </si>
  <si>
    <t>M-24566119-1</t>
  </si>
  <si>
    <t>POTRUBI SPIRO 200 40% tvarovek</t>
  </si>
  <si>
    <t>M-24566120-1</t>
  </si>
  <si>
    <t>POTRUBI SPIRO 100 30%</t>
  </si>
  <si>
    <t>M-24566121-1</t>
  </si>
  <si>
    <t>MONTAZ VZT</t>
  </si>
  <si>
    <t>M-24566122-0</t>
  </si>
  <si>
    <t xml:space="preserve">ZKOUSKY A PROTOKOLY </t>
  </si>
  <si>
    <t>M-24566123-1</t>
  </si>
  <si>
    <t>ZASKOLENI OBSLUHY</t>
  </si>
  <si>
    <t>M-24566124-1</t>
  </si>
  <si>
    <t>MERENI PRUTOCNYCH MNOZSTVI</t>
  </si>
  <si>
    <t>M-24566125-1</t>
  </si>
  <si>
    <t>DOPRAVA</t>
  </si>
  <si>
    <t>M-24566126-0</t>
  </si>
  <si>
    <t>AUTORSKY DOZOR</t>
  </si>
  <si>
    <t>M-24566127-1</t>
  </si>
  <si>
    <t xml:space="preserve">SKUTECNE PROVEDENI </t>
  </si>
  <si>
    <t>M-24566128-1</t>
  </si>
  <si>
    <t>MERENI HLUKU OD VZT</t>
  </si>
  <si>
    <t>M24</t>
  </si>
  <si>
    <t>MONTÁŽE VZDUCHOTECHNIKY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</si>
  <si>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</si>
  <si>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</si>
  <si>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</si>
  <si>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</si>
  <si>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</si>
  <si>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</si>
  <si>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Svislé konstrukce</t>
  </si>
  <si>
    <t>Úpravy povrchů vnitřní</t>
  </si>
  <si>
    <t>Podlahy</t>
  </si>
  <si>
    <t>Ostatní konstrukce a práce</t>
  </si>
  <si>
    <t>Lešení a stavební výtahy</t>
  </si>
  <si>
    <t>Bourání konstrukcí</t>
  </si>
  <si>
    <t>Přesun hmot</t>
  </si>
  <si>
    <t>HSV CELKEM</t>
  </si>
  <si>
    <t>Konstrukce sklobetonové</t>
  </si>
  <si>
    <t>Konstrukce tesařské</t>
  </si>
  <si>
    <t>Dřevostavby a konstrukce sádrokartonové</t>
  </si>
  <si>
    <t>Konstrukce klempířské</t>
  </si>
  <si>
    <t>Konstrukce truhlářské</t>
  </si>
  <si>
    <t>Kovové doplňkové konstrukce</t>
  </si>
  <si>
    <t>Podlahy z dlaždic</t>
  </si>
  <si>
    <t>Podlahy kamenné</t>
  </si>
  <si>
    <t>Obklady</t>
  </si>
  <si>
    <t>Malby</t>
  </si>
  <si>
    <t>PSV CELKEM</t>
  </si>
  <si>
    <t>Zdravotně technické instalace</t>
  </si>
  <si>
    <t>Ústřední vytápění</t>
  </si>
  <si>
    <t>INSTALACE CELKEM</t>
  </si>
  <si>
    <t>Montáže silnoproud</t>
  </si>
  <si>
    <t>Montáže vzduchotechniky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</si>
  <si>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</si>
  <si>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</si>
  <si>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</si>
  <si>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</si>
  <si>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</si>
  <si>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</si>
  <si>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</si>
  <si>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</si>
  <si>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>rekonstrukce hygienického zázemí</t>
  </si>
  <si>
    <t/>
  </si>
  <si>
    <t>2020/I</t>
  </si>
  <si>
    <t>Kód stavby:</t>
  </si>
  <si>
    <t>Název stavby:</t>
  </si>
  <si>
    <t>SKP:</t>
  </si>
  <si>
    <t>Účelová M.J:</t>
  </si>
  <si>
    <t>Společenský dům Hořovice Nádražní 606/14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</si>
  <si>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</si>
  <si>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</si>
  <si>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</si>
  <si>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</si>
  <si>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</si>
  <si>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</si>
  <si>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</si>
  <si>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</si>
  <si>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</si>
  <si>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</si>
  <si>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</si>
  <si>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</si>
  <si>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</si>
  <si>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</si>
  <si>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</si>
  <si>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</si>
  <si>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</si>
  <si>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</si>
  <si>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</si>
  <si>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</si>
  <si>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</si>
  <si>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</si>
  <si>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</si>
  <si>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</si>
  <si>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</si>
  <si>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</si>
  <si>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</si>
  <si>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</si>
  <si>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</si>
  <si>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</si>
  <si>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</si>
  <si>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</si>
  <si>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</si>
  <si>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</si>
  <si>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</si>
  <si>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</si>
  <si>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</si>
  <si>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</si>
  <si>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</si>
  <si>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</si>
  <si>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</si>
  <si>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</si>
  <si>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</si>
  <si>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</si>
  <si>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</si>
  <si>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hanuš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</si>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</sst>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1">
    <font>
      <sz val="10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2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3" xfId="0" applyFont="1" applyBorder="1"/>
    <xf numFmtId="0" fontId="5" fillId="0" borderId="2" xfId="0" applyFont="1" applyBorder="1"/>
    <xf numFmtId="0" fontId="5" fillId="0" borderId="13" xfId="0" applyFont="1" applyBorder="1" applyAlignment="1">
      <alignment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/>
    <xf numFmtId="0" fontId="5" fillId="0" borderId="20" xfId="0" applyFont="1" applyBorder="1"/>
    <xf numFmtId="0" fontId="5" fillId="0" borderId="9" xfId="0" applyFont="1" applyBorder="1"/>
    <xf numFmtId="0" fontId="5" fillId="0" borderId="21" xfId="0" applyFont="1" applyBorder="1"/>
    <xf numFmtId="0" fontId="1" fillId="0" borderId="1" xfId="0" applyFont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4" fontId="1" fillId="0" borderId="2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7" fillId="0" borderId="22" xfId="0" applyFont="1" applyBorder="1" applyAlignment="1">
      <alignment horizontal="right" vertical="top"/>
    </xf>
    <xf numFmtId="0" fontId="5" fillId="2" borderId="1" xfId="0" applyFont="1" applyFill="1" applyBorder="1"/>
    <xf numFmtId="0" fontId="5" fillId="2" borderId="22" xfId="0" applyFont="1" applyFill="1" applyBorder="1"/>
    <xf numFmtId="0" fontId="5" fillId="2" borderId="22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5" xfId="0" applyFont="1" applyFill="1" applyBorder="1"/>
    <xf numFmtId="0" fontId="5" fillId="2" borderId="26" xfId="0" applyFont="1" applyFill="1" applyBorder="1"/>
    <xf numFmtId="164" fontId="5" fillId="2" borderId="27" xfId="0" applyNumberFormat="1" applyFont="1" applyFill="1" applyBorder="1" applyAlignment="1">
      <alignment vertical="center"/>
    </xf>
    <xf numFmtId="165" fontId="5" fillId="2" borderId="24" xfId="0" applyNumberFormat="1" applyFont="1" applyFill="1" applyBorder="1" applyAlignment="1">
      <alignment vertical="center"/>
    </xf>
    <xf numFmtId="0" fontId="5" fillId="2" borderId="28" xfId="0" applyFont="1" applyFill="1" applyBorder="1"/>
    <xf numFmtId="0" fontId="5" fillId="2" borderId="29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9" xfId="0" applyFont="1" applyFill="1" applyBorder="1"/>
    <xf numFmtId="0" fontId="5" fillId="2" borderId="30" xfId="0" applyFont="1" applyFill="1" applyBorder="1"/>
    <xf numFmtId="164" fontId="5" fillId="2" borderId="31" xfId="0" applyNumberFormat="1" applyFont="1" applyFill="1" applyBorder="1" applyAlignment="1">
      <alignment vertical="center"/>
    </xf>
    <xf numFmtId="0" fontId="5" fillId="2" borderId="32" xfId="0" applyFont="1" applyFill="1" applyBorder="1"/>
    <xf numFmtId="164" fontId="5" fillId="2" borderId="33" xfId="0" applyNumberFormat="1" applyFont="1" applyFill="1" applyBorder="1" applyAlignment="1">
      <alignment vertical="center"/>
    </xf>
    <xf numFmtId="165" fontId="5" fillId="2" borderId="34" xfId="0" applyNumberFormat="1" applyFont="1" applyFill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0" fillId="0" borderId="35" xfId="0" applyBorder="1"/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38" xfId="0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/>
    <xf numFmtId="0" fontId="4" fillId="0" borderId="44" xfId="0" applyFont="1" applyBorder="1"/>
    <xf numFmtId="0" fontId="5" fillId="0" borderId="43" xfId="0" applyFont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3" fontId="4" fillId="0" borderId="18" xfId="0" applyNumberFormat="1" applyFont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3" fontId="4" fillId="0" borderId="22" xfId="0" applyNumberFormat="1" applyFont="1" applyBorder="1" applyAlignment="1">
      <alignment vertical="center"/>
    </xf>
    <xf numFmtId="3" fontId="5" fillId="0" borderId="46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vertical="center"/>
    </xf>
    <xf numFmtId="3" fontId="5" fillId="2" borderId="47" xfId="0" applyNumberFormat="1" applyFont="1" applyFill="1" applyBorder="1" applyAlignment="1">
      <alignment vertical="center"/>
    </xf>
    <xf numFmtId="0" fontId="4" fillId="2" borderId="48" xfId="0" applyFont="1" applyFill="1" applyBorder="1"/>
    <xf numFmtId="0" fontId="5" fillId="2" borderId="49" xfId="0" applyFont="1" applyFill="1" applyBorder="1" applyAlignment="1">
      <alignment horizontal="left" vertical="center"/>
    </xf>
    <xf numFmtId="3" fontId="5" fillId="2" borderId="49" xfId="0" applyNumberFormat="1" applyFont="1" applyFill="1" applyBorder="1" applyAlignment="1">
      <alignment vertical="center"/>
    </xf>
    <xf numFmtId="3" fontId="5" fillId="2" borderId="50" xfId="0" applyNumberFormat="1" applyFont="1" applyFill="1" applyBorder="1" applyAlignment="1">
      <alignment vertical="center"/>
    </xf>
    <xf numFmtId="0" fontId="0" fillId="0" borderId="51" xfId="0" applyFont="1" applyBorder="1" applyAlignment="1">
      <alignment horizontal="left" vertical="center"/>
    </xf>
    <xf numFmtId="49" fontId="0" fillId="0" borderId="46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4" fontId="0" fillId="0" borderId="53" xfId="0" applyNumberFormat="1" applyFont="1" applyBorder="1" applyAlignment="1">
      <alignment horizontal="right" vertical="center"/>
    </xf>
    <xf numFmtId="0" fontId="0" fillId="0" borderId="52" xfId="0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3" fontId="0" fillId="0" borderId="55" xfId="0" applyNumberFormat="1" applyFont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22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10" fillId="0" borderId="0" xfId="0" applyFont="1"/>
    <xf numFmtId="0" fontId="10" fillId="2" borderId="59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/>
    <xf numFmtId="0" fontId="0" fillId="0" borderId="54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66" xfId="0" applyBorder="1" applyAlignment="1">
      <alignment vertical="center"/>
    </xf>
    <xf numFmtId="164" fontId="0" fillId="0" borderId="53" xfId="0" applyNumberFormat="1" applyFont="1" applyBorder="1" applyAlignment="1">
      <alignment horizontal="right" vertical="center"/>
    </xf>
    <xf numFmtId="0" fontId="0" fillId="0" borderId="52" xfId="0" applyBorder="1" applyAlignment="1"/>
    <xf numFmtId="3" fontId="0" fillId="0" borderId="53" xfId="0" applyNumberFormat="1" applyFont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22" xfId="0" applyFont="1" applyBorder="1" applyAlignment="1">
      <alignment vertical="center"/>
    </xf>
    <xf numFmtId="0" fontId="0" fillId="0" borderId="72" xfId="0" applyBorder="1" applyAlignment="1"/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2" xfId="0" applyBorder="1" applyAlignment="1">
      <alignment vertical="center"/>
    </xf>
    <xf numFmtId="49" fontId="10" fillId="2" borderId="3" xfId="0" applyNumberFormat="1" applyFont="1" applyFill="1" applyBorder="1" applyAlignment="1">
      <alignment horizontal="left" vertical="center"/>
    </xf>
    <xf numFmtId="0" fontId="10" fillId="0" borderId="73" xfId="0" applyFont="1" applyBorder="1" applyAlignment="1"/>
    <xf numFmtId="3" fontId="10" fillId="2" borderId="73" xfId="0" applyNumberFormat="1" applyFont="1" applyFill="1" applyBorder="1" applyAlignment="1">
      <alignment horizontal="right" vertical="center"/>
    </xf>
    <xf numFmtId="0" fontId="0" fillId="0" borderId="73" xfId="0" applyBorder="1" applyAlignment="1"/>
    <xf numFmtId="0" fontId="0" fillId="0" borderId="1" xfId="0" applyFont="1" applyBorder="1" applyAlignment="1">
      <alignment vertical="center"/>
    </xf>
    <xf numFmtId="0" fontId="0" fillId="0" borderId="71" xfId="0" applyBorder="1" applyAlignment="1"/>
    <xf numFmtId="0" fontId="0" fillId="0" borderId="1" xfId="0" applyBorder="1" applyAlignment="1">
      <alignment vertical="center"/>
    </xf>
    <xf numFmtId="0" fontId="0" fillId="0" borderId="71" xfId="0" applyBorder="1" applyAlignment="1">
      <alignment vertical="center"/>
    </xf>
    <xf numFmtId="17" fontId="0" fillId="0" borderId="0" xfId="0" applyNumberFormat="1" applyFont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70" xfId="0" applyBorder="1" applyAlignment="1">
      <alignment vertical="center"/>
    </xf>
    <xf numFmtId="164" fontId="0" fillId="0" borderId="43" xfId="0" applyNumberFormat="1" applyFont="1" applyBorder="1" applyAlignment="1">
      <alignment horizontal="right" vertical="center"/>
    </xf>
    <xf numFmtId="0" fontId="0" fillId="0" borderId="56" xfId="0" applyBorder="1" applyAlignment="1"/>
    <xf numFmtId="3" fontId="0" fillId="0" borderId="43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0" xfId="0" applyBorder="1" applyAlignment="1">
      <alignment vertical="center"/>
    </xf>
    <xf numFmtId="3" fontId="0" fillId="0" borderId="18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0" fillId="0" borderId="2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62" xfId="0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0" fontId="0" fillId="0" borderId="35" xfId="0" applyBorder="1" applyAlignment="1"/>
    <xf numFmtId="0" fontId="3" fillId="0" borderId="42" xfId="0" applyFont="1" applyBorder="1" applyAlignment="1">
      <alignment vertical="center"/>
    </xf>
    <xf numFmtId="0" fontId="0" fillId="0" borderId="70" xfId="0" applyBorder="1" applyAlignment="1"/>
    <xf numFmtId="0" fontId="3" fillId="0" borderId="43" xfId="0" applyFont="1" applyBorder="1" applyAlignment="1">
      <alignment vertical="center"/>
    </xf>
    <xf numFmtId="0" fontId="0" fillId="0" borderId="57" xfId="0" applyBorder="1" applyAlignment="1"/>
    <xf numFmtId="49" fontId="0" fillId="0" borderId="19" xfId="0" applyNumberFormat="1" applyFont="1" applyBorder="1" applyAlignment="1">
      <alignment vertical="center"/>
    </xf>
    <xf numFmtId="0" fontId="0" fillId="0" borderId="60" xfId="0" applyBorder="1" applyAlignment="1"/>
    <xf numFmtId="0" fontId="0" fillId="0" borderId="11" xfId="0" applyBorder="1" applyAlignment="1"/>
    <xf numFmtId="0" fontId="3" fillId="0" borderId="42" xfId="0" applyFont="1" applyBorder="1" applyAlignment="1">
      <alignment horizontal="center" vertical="center"/>
    </xf>
    <xf numFmtId="0" fontId="0" fillId="0" borderId="56" xfId="0" applyFont="1" applyBorder="1" applyAlignment="1"/>
    <xf numFmtId="0" fontId="0" fillId="0" borderId="57" xfId="0" applyFont="1" applyBorder="1" applyAlignment="1"/>
    <xf numFmtId="0" fontId="0" fillId="0" borderId="52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52" xfId="0" applyFont="1" applyBorder="1" applyAlignment="1"/>
    <xf numFmtId="0" fontId="0" fillId="0" borderId="53" xfId="0" applyFont="1" applyBorder="1" applyAlignment="1">
      <alignment vertical="center"/>
    </xf>
    <xf numFmtId="0" fontId="0" fillId="0" borderId="66" xfId="0" applyFont="1" applyBorder="1" applyAlignment="1"/>
    <xf numFmtId="0" fontId="9" fillId="0" borderId="48" xfId="0" applyFont="1" applyBorder="1" applyAlignment="1">
      <alignment horizontal="center" vertical="center"/>
    </xf>
    <xf numFmtId="0" fontId="0" fillId="0" borderId="38" xfId="0" applyBorder="1" applyAlignment="1"/>
    <xf numFmtId="0" fontId="0" fillId="0" borderId="67" xfId="0" applyBorder="1" applyAlignment="1"/>
    <xf numFmtId="0" fontId="0" fillId="0" borderId="68" xfId="0" applyBorder="1" applyAlignment="1">
      <alignment vertical="center"/>
    </xf>
    <xf numFmtId="0" fontId="0" fillId="0" borderId="69" xfId="0" applyBorder="1" applyAlignment="1"/>
    <xf numFmtId="0" fontId="0" fillId="0" borderId="53" xfId="0" applyFont="1" applyBorder="1" applyAlignment="1">
      <alignment horizontal="left" vertical="center"/>
    </xf>
    <xf numFmtId="49" fontId="0" fillId="0" borderId="65" xfId="0" applyNumberFormat="1" applyFont="1" applyBorder="1" applyAlignment="1">
      <alignment horizontal="left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5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7" xfId="0" applyFont="1" applyBorder="1" applyAlignment="1"/>
    <xf numFmtId="49" fontId="0" fillId="0" borderId="52" xfId="0" applyNumberFormat="1" applyFont="1" applyBorder="1" applyAlignment="1">
      <alignment horizontal="left" vertical="center"/>
    </xf>
    <xf numFmtId="0" fontId="0" fillId="0" borderId="66" xfId="0" applyBorder="1" applyAlignment="1"/>
    <xf numFmtId="49" fontId="0" fillId="0" borderId="7" xfId="0" applyNumberFormat="1" applyFont="1" applyBorder="1" applyAlignment="1">
      <alignment horizontal="left" vertical="center"/>
    </xf>
    <xf numFmtId="0" fontId="0" fillId="0" borderId="60" xfId="0" applyFont="1" applyBorder="1" applyAlignment="1"/>
    <xf numFmtId="49" fontId="0" fillId="2" borderId="28" xfId="0" applyNumberFormat="1" applyFont="1" applyFill="1" applyBorder="1" applyAlignment="1">
      <alignment horizontal="left" vertical="center"/>
    </xf>
    <xf numFmtId="0" fontId="0" fillId="0" borderId="33" xfId="0" applyBorder="1" applyAlignment="1"/>
    <xf numFmtId="0" fontId="0" fillId="0" borderId="61" xfId="0" applyBorder="1" applyAlignment="1"/>
    <xf numFmtId="49" fontId="0" fillId="2" borderId="29" xfId="0" applyNumberFormat="1" applyFont="1" applyFill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63" xfId="0" applyNumberFormat="1" applyFont="1" applyBorder="1" applyAlignment="1">
      <alignment horizontal="left" vertical="center"/>
    </xf>
    <xf numFmtId="0" fontId="0" fillId="0" borderId="64" xfId="0" applyBorder="1" applyAlignment="1"/>
    <xf numFmtId="0" fontId="0" fillId="0" borderId="18" xfId="0" applyFont="1" applyBorder="1" applyAlignment="1">
      <alignment horizontal="left" vertical="center"/>
    </xf>
    <xf numFmtId="49" fontId="0" fillId="0" borderId="52" xfId="0" applyNumberFormat="1" applyFont="1" applyBorder="1" applyAlignment="1">
      <alignment horizontal="right" vertical="center"/>
    </xf>
    <xf numFmtId="0" fontId="0" fillId="0" borderId="58" xfId="0" applyBorder="1" applyAlignment="1"/>
    <xf numFmtId="0" fontId="8" fillId="0" borderId="0" xfId="0" applyFont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62" xfId="0" applyBorder="1" applyAlignment="1"/>
    <xf numFmtId="0" fontId="0" fillId="0" borderId="13" xfId="0" applyFont="1" applyBorder="1" applyAlignment="1">
      <alignment horizontal="left" vertical="center"/>
    </xf>
    <xf numFmtId="0" fontId="1" fillId="0" borderId="74" xfId="0" applyFont="1" applyBorder="1" applyAlignment="1">
      <alignment horizontal="center" vertical="center"/>
    </xf>
    <xf numFmtId="0" fontId="0" fillId="0" borderId="75" xfId="0" applyBorder="1" applyAlignment="1"/>
    <xf numFmtId="0" fontId="1" fillId="0" borderId="76" xfId="0" applyFont="1" applyBorder="1" applyAlignment="1">
      <alignment horizontal="center" vertical="center"/>
    </xf>
    <xf numFmtId="0" fontId="0" fillId="0" borderId="77" xfId="0" applyBorder="1" applyAlignment="1"/>
    <xf numFmtId="0" fontId="1" fillId="0" borderId="4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78" xfId="0" applyBorder="1" applyAlignment="1"/>
    <xf numFmtId="3" fontId="5" fillId="2" borderId="49" xfId="0" applyNumberFormat="1" applyFont="1" applyFill="1" applyBorder="1" applyAlignment="1">
      <alignment horizontal="right" vertical="center"/>
    </xf>
    <xf numFmtId="49" fontId="7" fillId="0" borderId="22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72" xfId="0" applyBorder="1" applyAlignment="1">
      <alignment wrapText="1"/>
    </xf>
    <xf numFmtId="0" fontId="1" fillId="0" borderId="4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K20" sqref="K20"/>
    </sheetView>
  </sheetViews>
  <sheetFormatPr defaultRowHeight="12.75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>
      <c r="A1" s="195" t="s">
        <v>743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9.9499999999999993" customHeight="1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12.95" customHeight="1">
      <c r="A3" s="196" t="s">
        <v>744</v>
      </c>
      <c r="B3" s="153"/>
      <c r="C3" s="153"/>
      <c r="D3" s="197"/>
      <c r="E3" s="198" t="s">
        <v>745</v>
      </c>
      <c r="F3" s="153"/>
      <c r="G3" s="153"/>
      <c r="H3" s="153"/>
      <c r="I3" s="153"/>
      <c r="J3" s="197"/>
      <c r="K3" s="198" t="s">
        <v>746</v>
      </c>
      <c r="L3" s="197"/>
      <c r="M3" s="94" t="s">
        <v>747</v>
      </c>
    </row>
    <row r="4" spans="1:13" ht="12.95" customHeight="1">
      <c r="A4" s="185" t="s">
        <v>748</v>
      </c>
      <c r="B4" s="186"/>
      <c r="C4" s="186"/>
      <c r="D4" s="187"/>
      <c r="E4" s="188" t="s">
        <v>749</v>
      </c>
      <c r="F4" s="186"/>
      <c r="G4" s="186"/>
      <c r="H4" s="186"/>
      <c r="I4" s="186"/>
      <c r="J4" s="187"/>
      <c r="K4" s="189" t="s">
        <v>750</v>
      </c>
      <c r="L4" s="187"/>
      <c r="M4" s="95" t="s">
        <v>751</v>
      </c>
    </row>
    <row r="5" spans="1:13" ht="12.95" customHeight="1">
      <c r="A5" s="179" t="s">
        <v>752</v>
      </c>
      <c r="B5" s="148"/>
      <c r="C5" s="148"/>
      <c r="D5" s="159"/>
      <c r="E5" s="192" t="s">
        <v>753</v>
      </c>
      <c r="F5" s="148"/>
      <c r="G5" s="148"/>
      <c r="H5" s="148"/>
      <c r="I5" s="148"/>
      <c r="J5" s="159"/>
      <c r="K5" s="192" t="s">
        <v>754</v>
      </c>
      <c r="L5" s="159"/>
      <c r="M5" s="96" t="s">
        <v>755</v>
      </c>
    </row>
    <row r="6" spans="1:13" ht="12.95" customHeight="1">
      <c r="A6" s="185" t="s">
        <v>750</v>
      </c>
      <c r="B6" s="186"/>
      <c r="C6" s="186"/>
      <c r="D6" s="187"/>
      <c r="E6" s="188" t="s">
        <v>756</v>
      </c>
      <c r="F6" s="186"/>
      <c r="G6" s="186"/>
      <c r="H6" s="186"/>
      <c r="I6" s="186"/>
      <c r="J6" s="187"/>
      <c r="K6" s="189" t="s">
        <v>750</v>
      </c>
      <c r="L6" s="187"/>
      <c r="M6" s="95" t="s">
        <v>750</v>
      </c>
    </row>
    <row r="7" spans="1:13" s="3" customFormat="1" ht="12.95" customHeight="1">
      <c r="A7" s="178" t="s">
        <v>757</v>
      </c>
      <c r="B7" s="166"/>
      <c r="C7" s="166"/>
      <c r="D7" s="181" t="s">
        <v>750</v>
      </c>
      <c r="E7" s="166"/>
      <c r="F7" s="166"/>
      <c r="G7" s="168"/>
      <c r="H7" s="174" t="s">
        <v>761</v>
      </c>
      <c r="I7" s="166"/>
      <c r="J7" s="166"/>
      <c r="K7" s="166"/>
      <c r="L7" s="166"/>
      <c r="M7" s="97"/>
    </row>
    <row r="8" spans="1:13" s="3" customFormat="1" ht="12.95" customHeight="1">
      <c r="A8" s="178" t="s">
        <v>758</v>
      </c>
      <c r="B8" s="166"/>
      <c r="C8" s="166"/>
      <c r="D8" s="181" t="s">
        <v>750</v>
      </c>
      <c r="E8" s="166"/>
      <c r="F8" s="166"/>
      <c r="G8" s="168"/>
      <c r="H8" s="174" t="s">
        <v>762</v>
      </c>
      <c r="I8" s="166"/>
      <c r="J8" s="166"/>
      <c r="K8" s="166"/>
      <c r="L8" s="166"/>
      <c r="M8" s="98" t="str">
        <f>IF(M7=0,"",E28/M7)</f>
        <v/>
      </c>
    </row>
    <row r="9" spans="1:13" ht="12.95" customHeight="1">
      <c r="A9" s="178" t="s">
        <v>759</v>
      </c>
      <c r="B9" s="119"/>
      <c r="C9" s="119"/>
      <c r="D9" s="181" t="s">
        <v>750</v>
      </c>
      <c r="E9" s="119"/>
      <c r="F9" s="119"/>
      <c r="G9" s="182"/>
      <c r="H9" s="174" t="s">
        <v>763</v>
      </c>
      <c r="I9" s="119"/>
      <c r="J9" s="119"/>
      <c r="K9" s="193" t="s">
        <v>750</v>
      </c>
      <c r="L9" s="119"/>
      <c r="M9" s="194"/>
    </row>
    <row r="10" spans="1:13" s="3" customFormat="1" ht="12.95" customHeight="1">
      <c r="A10" s="179" t="s">
        <v>760</v>
      </c>
      <c r="B10" s="180"/>
      <c r="C10" s="180"/>
      <c r="D10" s="183" t="s">
        <v>750</v>
      </c>
      <c r="E10" s="180"/>
      <c r="F10" s="180"/>
      <c r="G10" s="184"/>
      <c r="H10" s="192" t="s">
        <v>764</v>
      </c>
      <c r="I10" s="180"/>
      <c r="J10" s="183" t="s">
        <v>750</v>
      </c>
      <c r="K10" s="148"/>
      <c r="L10" s="148"/>
      <c r="M10" s="160"/>
    </row>
    <row r="11" spans="1:13" ht="12.95" customHeight="1" thickBot="1">
      <c r="A11" s="190" t="s">
        <v>750</v>
      </c>
      <c r="B11" s="176"/>
      <c r="C11" s="176"/>
      <c r="D11" s="176"/>
      <c r="E11" s="176"/>
      <c r="F11" s="176"/>
      <c r="G11" s="191"/>
      <c r="H11" s="175" t="s">
        <v>750</v>
      </c>
      <c r="I11" s="176"/>
      <c r="J11" s="176"/>
      <c r="K11" s="176"/>
      <c r="L11" s="176"/>
      <c r="M11" s="177"/>
    </row>
    <row r="12" spans="1:13" ht="28.5" customHeight="1" thickBot="1">
      <c r="A12" s="169" t="s">
        <v>765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</row>
    <row r="13" spans="1:13" ht="12.95" customHeight="1">
      <c r="A13" s="161" t="s">
        <v>766</v>
      </c>
      <c r="B13" s="140"/>
      <c r="C13" s="140"/>
      <c r="D13" s="140"/>
      <c r="E13" s="140"/>
      <c r="F13" s="140"/>
      <c r="G13" s="161" t="s">
        <v>767</v>
      </c>
      <c r="H13" s="140"/>
      <c r="I13" s="140"/>
      <c r="J13" s="140"/>
      <c r="K13" s="140"/>
      <c r="L13" s="140"/>
      <c r="M13" s="157"/>
    </row>
    <row r="14" spans="1:13" s="3" customFormat="1" ht="12.95" customHeight="1">
      <c r="A14" s="172"/>
      <c r="B14" s="174" t="s">
        <v>768</v>
      </c>
      <c r="C14" s="166"/>
      <c r="D14" s="168"/>
      <c r="E14" s="120">
        <f ca="1">REKAPITULACE!C41</f>
        <v>0</v>
      </c>
      <c r="F14" s="166"/>
      <c r="G14" s="115" t="s">
        <v>783</v>
      </c>
      <c r="H14" s="116"/>
      <c r="I14" s="116"/>
      <c r="J14" s="117"/>
      <c r="K14" s="100"/>
      <c r="L14" s="101" t="s">
        <v>784</v>
      </c>
      <c r="M14" s="105">
        <f>E20*K14/100</f>
        <v>0</v>
      </c>
    </row>
    <row r="15" spans="1:13" s="3" customFormat="1" ht="12.95" customHeight="1">
      <c r="A15" s="173"/>
      <c r="B15" s="174" t="s">
        <v>769</v>
      </c>
      <c r="C15" s="166"/>
      <c r="D15" s="168"/>
      <c r="E15" s="120">
        <f ca="1">REKAPITULACE!D41</f>
        <v>0</v>
      </c>
      <c r="F15" s="166"/>
      <c r="G15" s="115" t="s">
        <v>785</v>
      </c>
      <c r="H15" s="116"/>
      <c r="I15" s="116"/>
      <c r="J15" s="117"/>
      <c r="K15" s="100"/>
      <c r="L15" s="101" t="s">
        <v>784</v>
      </c>
      <c r="M15" s="105">
        <f>E20*K15/100</f>
        <v>0</v>
      </c>
    </row>
    <row r="16" spans="1:13" s="3" customFormat="1" ht="12.95" customHeight="1">
      <c r="A16" s="104" t="s">
        <v>770</v>
      </c>
      <c r="B16" s="167" t="s">
        <v>771</v>
      </c>
      <c r="C16" s="166"/>
      <c r="D16" s="168"/>
      <c r="E16" s="120">
        <f ca="1">REKAPITULACE!E16</f>
        <v>0</v>
      </c>
      <c r="F16" s="166"/>
      <c r="G16" s="115" t="s">
        <v>786</v>
      </c>
      <c r="H16" s="116"/>
      <c r="I16" s="116"/>
      <c r="J16" s="117"/>
      <c r="K16" s="100"/>
      <c r="L16" s="101" t="s">
        <v>784</v>
      </c>
      <c r="M16" s="105">
        <f>E20*K16/100</f>
        <v>0</v>
      </c>
    </row>
    <row r="17" spans="1:13" s="3" customFormat="1" ht="12.95" customHeight="1">
      <c r="A17" s="104" t="s">
        <v>772</v>
      </c>
      <c r="B17" s="167" t="s">
        <v>773</v>
      </c>
      <c r="C17" s="166"/>
      <c r="D17" s="168"/>
      <c r="E17" s="120">
        <f ca="1">REKAPITULACE!E29</f>
        <v>0</v>
      </c>
      <c r="F17" s="166"/>
      <c r="G17" s="115" t="s">
        <v>787</v>
      </c>
      <c r="H17" s="116"/>
      <c r="I17" s="116"/>
      <c r="J17" s="117"/>
      <c r="K17" s="100"/>
      <c r="L17" s="101" t="s">
        <v>784</v>
      </c>
      <c r="M17" s="105">
        <f>E20*K17/100</f>
        <v>0</v>
      </c>
    </row>
    <row r="18" spans="1:13" s="3" customFormat="1" ht="12.95" customHeight="1">
      <c r="A18" s="104" t="s">
        <v>774</v>
      </c>
      <c r="B18" s="167" t="s">
        <v>775</v>
      </c>
      <c r="C18" s="166"/>
      <c r="D18" s="168"/>
      <c r="E18" s="120">
        <f ca="1">REKAPITULACE!E34</f>
        <v>0</v>
      </c>
      <c r="F18" s="166"/>
      <c r="G18" s="115" t="s">
        <v>788</v>
      </c>
      <c r="H18" s="116"/>
      <c r="I18" s="116"/>
      <c r="J18" s="117"/>
      <c r="K18" s="100"/>
      <c r="L18" s="101" t="s">
        <v>784</v>
      </c>
      <c r="M18" s="105">
        <f>E20*K18/100</f>
        <v>0</v>
      </c>
    </row>
    <row r="19" spans="1:13" s="3" customFormat="1" ht="12.95" customHeight="1">
      <c r="A19" s="104" t="s">
        <v>776</v>
      </c>
      <c r="B19" s="167" t="s">
        <v>777</v>
      </c>
      <c r="C19" s="166"/>
      <c r="D19" s="168"/>
      <c r="E19" s="120">
        <f ca="1">REKAPITULACE!E39</f>
        <v>0</v>
      </c>
      <c r="F19" s="166"/>
      <c r="G19" s="115" t="s">
        <v>789</v>
      </c>
      <c r="H19" s="116"/>
      <c r="I19" s="116"/>
      <c r="J19" s="117"/>
      <c r="K19" s="100"/>
      <c r="L19" s="101" t="s">
        <v>784</v>
      </c>
      <c r="M19" s="105">
        <f>E20*K19/100</f>
        <v>0</v>
      </c>
    </row>
    <row r="20" spans="1:13" s="3" customFormat="1" ht="12.95" customHeight="1">
      <c r="A20" s="115" t="s">
        <v>778</v>
      </c>
      <c r="B20" s="164"/>
      <c r="C20" s="164"/>
      <c r="D20" s="165"/>
      <c r="E20" s="120">
        <f>SUM(E16:E19)</f>
        <v>0</v>
      </c>
      <c r="F20" s="166"/>
      <c r="G20" s="115" t="s">
        <v>790</v>
      </c>
      <c r="H20" s="116"/>
      <c r="I20" s="116"/>
      <c r="J20" s="117"/>
      <c r="K20" s="100"/>
      <c r="L20" s="101" t="s">
        <v>784</v>
      </c>
      <c r="M20" s="105">
        <f>E20*K20/100</f>
        <v>0</v>
      </c>
    </row>
    <row r="21" spans="1:13" s="3" customFormat="1" ht="12.95" customHeight="1">
      <c r="A21" s="115" t="s">
        <v>779</v>
      </c>
      <c r="B21" s="164"/>
      <c r="C21" s="164"/>
      <c r="D21" s="165"/>
      <c r="E21" s="120">
        <v>0</v>
      </c>
      <c r="F21" s="166"/>
      <c r="G21" s="115" t="s">
        <v>791</v>
      </c>
      <c r="H21" s="116"/>
      <c r="I21" s="116"/>
      <c r="J21" s="117"/>
      <c r="K21" s="100"/>
      <c r="L21" s="101" t="s">
        <v>784</v>
      </c>
      <c r="M21" s="105">
        <f>E20*K21/100</f>
        <v>0</v>
      </c>
    </row>
    <row r="22" spans="1:13" s="3" customFormat="1" ht="12.95" customHeight="1">
      <c r="A22" s="115" t="s">
        <v>780</v>
      </c>
      <c r="B22" s="164"/>
      <c r="C22" s="164"/>
      <c r="D22" s="165"/>
      <c r="E22" s="120">
        <v>0</v>
      </c>
      <c r="F22" s="166"/>
      <c r="G22" s="115" t="s">
        <v>792</v>
      </c>
      <c r="H22" s="116"/>
      <c r="I22" s="116"/>
      <c r="J22" s="117"/>
      <c r="K22" s="100"/>
      <c r="L22" s="101" t="s">
        <v>784</v>
      </c>
      <c r="M22" s="105">
        <f>E20*K22/100</f>
        <v>0</v>
      </c>
    </row>
    <row r="23" spans="1:13" s="3" customFormat="1" ht="12.95" customHeight="1" thickBot="1">
      <c r="A23" s="115" t="s">
        <v>781</v>
      </c>
      <c r="B23" s="164"/>
      <c r="C23" s="164"/>
      <c r="D23" s="165"/>
      <c r="E23" s="120">
        <v>0</v>
      </c>
      <c r="F23" s="166"/>
      <c r="G23" s="142"/>
      <c r="H23" s="145"/>
      <c r="I23" s="145"/>
      <c r="J23" s="146"/>
      <c r="K23" s="102"/>
      <c r="L23" s="103" t="s">
        <v>784</v>
      </c>
      <c r="M23" s="106">
        <f>E20*K23/100</f>
        <v>0</v>
      </c>
    </row>
    <row r="24" spans="1:13" s="3" customFormat="1" ht="12.95" customHeight="1">
      <c r="A24" s="115" t="s">
        <v>782</v>
      </c>
      <c r="B24" s="164"/>
      <c r="C24" s="164"/>
      <c r="D24" s="164"/>
      <c r="E24" s="120">
        <f>SUM(E20:E23)</f>
        <v>0</v>
      </c>
      <c r="F24" s="166"/>
      <c r="G24" s="161" t="s">
        <v>793</v>
      </c>
      <c r="H24" s="140"/>
      <c r="I24" s="140"/>
      <c r="J24" s="140"/>
      <c r="K24" s="140"/>
      <c r="L24" s="140"/>
      <c r="M24" s="157"/>
    </row>
    <row r="25" spans="1:13" s="3" customFormat="1" ht="12.95" customHeight="1">
      <c r="A25" s="115" t="s">
        <v>795</v>
      </c>
      <c r="B25" s="116"/>
      <c r="C25" s="116"/>
      <c r="D25" s="117"/>
      <c r="E25" s="120">
        <f>SUM(M14:M23)</f>
        <v>0</v>
      </c>
      <c r="F25" s="119"/>
      <c r="G25" s="115"/>
      <c r="H25" s="164"/>
      <c r="I25" s="164"/>
      <c r="J25" s="165"/>
      <c r="K25" s="100"/>
      <c r="L25" s="101" t="s">
        <v>784</v>
      </c>
      <c r="M25" s="105">
        <f>E20*K25/100</f>
        <v>0</v>
      </c>
    </row>
    <row r="26" spans="1:13" s="3" customFormat="1" ht="12.95" customHeight="1" thickBot="1">
      <c r="A26" s="115" t="s">
        <v>796</v>
      </c>
      <c r="B26" s="116"/>
      <c r="C26" s="116"/>
      <c r="D26" s="117"/>
      <c r="E26" s="120">
        <f>SUM(M25:M26)</f>
        <v>0</v>
      </c>
      <c r="F26" s="119"/>
      <c r="G26" s="142"/>
      <c r="H26" s="143"/>
      <c r="I26" s="143"/>
      <c r="J26" s="144"/>
      <c r="K26" s="102"/>
      <c r="L26" s="103" t="s">
        <v>784</v>
      </c>
      <c r="M26" s="106">
        <f>E20*K26/100</f>
        <v>0</v>
      </c>
    </row>
    <row r="27" spans="1:13" s="3" customFormat="1" ht="12.95" customHeight="1" thickBot="1">
      <c r="A27" s="142" t="s">
        <v>797</v>
      </c>
      <c r="B27" s="145"/>
      <c r="C27" s="145"/>
      <c r="D27" s="146"/>
      <c r="E27" s="147">
        <f>SUM(M28:M28)</f>
        <v>0</v>
      </c>
      <c r="F27" s="148"/>
      <c r="G27" s="161" t="s">
        <v>794</v>
      </c>
      <c r="H27" s="162"/>
      <c r="I27" s="162"/>
      <c r="J27" s="162"/>
      <c r="K27" s="162"/>
      <c r="L27" s="162"/>
      <c r="M27" s="163"/>
    </row>
    <row r="28" spans="1:13" s="3" customFormat="1" ht="12.95" customHeight="1" thickBot="1">
      <c r="A28" s="149" t="s">
        <v>798</v>
      </c>
      <c r="B28" s="150"/>
      <c r="C28" s="150"/>
      <c r="D28" s="151"/>
      <c r="E28" s="152">
        <f>SUM(E24:E27)</f>
        <v>0</v>
      </c>
      <c r="F28" s="153"/>
      <c r="G28" s="142"/>
      <c r="H28" s="143"/>
      <c r="I28" s="143"/>
      <c r="J28" s="144"/>
      <c r="K28" s="102"/>
      <c r="L28" s="103" t="s">
        <v>784</v>
      </c>
      <c r="M28" s="106">
        <f>E20*K28/100</f>
        <v>0</v>
      </c>
    </row>
    <row r="29" spans="1:13" s="4" customFormat="1" ht="12.95" customHeight="1">
      <c r="A29" s="154" t="s">
        <v>799</v>
      </c>
      <c r="B29" s="140"/>
      <c r="C29" s="140"/>
      <c r="D29" s="155"/>
      <c r="E29" s="156" t="s">
        <v>800</v>
      </c>
      <c r="F29" s="140"/>
      <c r="G29" s="155"/>
      <c r="H29" s="156" t="s">
        <v>801</v>
      </c>
      <c r="I29" s="140"/>
      <c r="J29" s="140"/>
      <c r="K29" s="140"/>
      <c r="L29" s="140"/>
      <c r="M29" s="157"/>
    </row>
    <row r="30" spans="1:13" s="3" customFormat="1" ht="12.95" customHeight="1">
      <c r="A30" s="158" t="s">
        <v>802</v>
      </c>
      <c r="B30" s="148"/>
      <c r="C30" s="148"/>
      <c r="D30" s="159"/>
      <c r="E30" s="107" t="s">
        <v>803</v>
      </c>
      <c r="F30" s="143"/>
      <c r="G30" s="159"/>
      <c r="H30" s="107" t="s">
        <v>803</v>
      </c>
      <c r="I30" s="143"/>
      <c r="J30" s="148"/>
      <c r="K30" s="148"/>
      <c r="L30" s="148"/>
      <c r="M30" s="160"/>
    </row>
    <row r="31" spans="1:13" s="3" customFormat="1" ht="12.95" customHeight="1">
      <c r="A31" s="131" t="s">
        <v>804</v>
      </c>
      <c r="B31" s="114"/>
      <c r="C31" s="135">
        <v>43891</v>
      </c>
      <c r="D31" s="132"/>
      <c r="E31" s="107" t="s">
        <v>804</v>
      </c>
      <c r="F31" s="113"/>
      <c r="G31" s="132"/>
      <c r="H31" s="107" t="s">
        <v>804</v>
      </c>
      <c r="I31" s="113"/>
      <c r="J31" s="114"/>
      <c r="K31" s="114"/>
      <c r="L31" s="114"/>
      <c r="M31" s="123"/>
    </row>
    <row r="32" spans="1:13" s="3" customFormat="1" ht="12.95" customHeight="1">
      <c r="A32" s="131"/>
      <c r="B32" s="114"/>
      <c r="C32" s="114"/>
      <c r="D32" s="132"/>
      <c r="E32" s="122" t="s">
        <v>805</v>
      </c>
      <c r="F32" s="114"/>
      <c r="G32" s="132"/>
      <c r="H32" s="122" t="s">
        <v>805</v>
      </c>
      <c r="I32" s="114"/>
      <c r="J32" s="114"/>
      <c r="K32" s="114"/>
      <c r="L32" s="114"/>
      <c r="M32" s="123"/>
    </row>
    <row r="33" spans="1:13">
      <c r="A33" s="133"/>
      <c r="B33" s="125"/>
      <c r="C33" s="125"/>
      <c r="D33" s="134"/>
      <c r="E33" s="124"/>
      <c r="F33" s="125"/>
      <c r="G33" s="134"/>
      <c r="H33" s="124"/>
      <c r="I33" s="125"/>
      <c r="J33" s="125"/>
      <c r="K33" s="125"/>
      <c r="L33" s="125"/>
      <c r="M33" s="126"/>
    </row>
    <row r="34" spans="1:13" s="3" customFormat="1" ht="56.25" customHeight="1" thickBot="1">
      <c r="A34" s="133"/>
      <c r="B34" s="125"/>
      <c r="C34" s="125"/>
      <c r="D34" s="134"/>
      <c r="E34" s="124"/>
      <c r="F34" s="125"/>
      <c r="G34" s="134"/>
      <c r="H34" s="124"/>
      <c r="I34" s="125"/>
      <c r="J34" s="125"/>
      <c r="K34" s="125"/>
      <c r="L34" s="125"/>
      <c r="M34" s="126"/>
    </row>
    <row r="35" spans="1:13" s="3" customFormat="1" ht="12.95" customHeight="1">
      <c r="A35" s="136" t="s">
        <v>806</v>
      </c>
      <c r="B35" s="137"/>
      <c r="C35" s="137"/>
      <c r="D35" s="138"/>
      <c r="E35" s="139">
        <v>21</v>
      </c>
      <c r="F35" s="140"/>
      <c r="G35" s="108" t="s">
        <v>807</v>
      </c>
      <c r="H35" s="141">
        <f>ROUND(E28-H37,0)</f>
        <v>0</v>
      </c>
      <c r="I35" s="140"/>
      <c r="J35" s="140"/>
      <c r="K35" s="140"/>
      <c r="L35" s="140"/>
      <c r="M35" s="109" t="s">
        <v>808</v>
      </c>
    </row>
    <row r="36" spans="1:13" s="3" customFormat="1" ht="12.95" customHeight="1">
      <c r="A36" s="115" t="s">
        <v>809</v>
      </c>
      <c r="B36" s="116"/>
      <c r="C36" s="116"/>
      <c r="D36" s="117"/>
      <c r="E36" s="118">
        <v>21</v>
      </c>
      <c r="F36" s="119"/>
      <c r="G36" s="99" t="s">
        <v>807</v>
      </c>
      <c r="H36" s="120">
        <f>ROUND(H35*E36/100,0)</f>
        <v>0</v>
      </c>
      <c r="I36" s="119"/>
      <c r="J36" s="119"/>
      <c r="K36" s="119"/>
      <c r="L36" s="119"/>
      <c r="M36" s="110" t="s">
        <v>808</v>
      </c>
    </row>
    <row r="37" spans="1:13" s="3" customFormat="1" ht="12.95" customHeight="1">
      <c r="A37" s="115" t="s">
        <v>806</v>
      </c>
      <c r="B37" s="116"/>
      <c r="C37" s="116"/>
      <c r="D37" s="117"/>
      <c r="E37" s="118">
        <v>15</v>
      </c>
      <c r="F37" s="119"/>
      <c r="G37" s="99" t="s">
        <v>807</v>
      </c>
      <c r="H37" s="120">
        <v>0</v>
      </c>
      <c r="I37" s="121"/>
      <c r="J37" s="121"/>
      <c r="K37" s="121"/>
      <c r="L37" s="121"/>
      <c r="M37" s="110" t="s">
        <v>808</v>
      </c>
    </row>
    <row r="38" spans="1:13" s="3" customFormat="1" ht="12.95" customHeight="1">
      <c r="A38" s="115" t="s">
        <v>809</v>
      </c>
      <c r="B38" s="116"/>
      <c r="C38" s="116"/>
      <c r="D38" s="117"/>
      <c r="E38" s="118">
        <v>15</v>
      </c>
      <c r="F38" s="119"/>
      <c r="G38" s="99" t="s">
        <v>807</v>
      </c>
      <c r="H38" s="120">
        <f>ROUND(H37*E38/100,0)</f>
        <v>0</v>
      </c>
      <c r="I38" s="119"/>
      <c r="J38" s="119"/>
      <c r="K38" s="119"/>
      <c r="L38" s="119"/>
      <c r="M38" s="110" t="s">
        <v>808</v>
      </c>
    </row>
    <row r="39" spans="1:13" s="111" customFormat="1" ht="19.5" customHeight="1" thickBot="1">
      <c r="A39" s="127" t="s">
        <v>810</v>
      </c>
      <c r="B39" s="128"/>
      <c r="C39" s="128"/>
      <c r="D39" s="128"/>
      <c r="E39" s="128"/>
      <c r="F39" s="128"/>
      <c r="G39" s="128"/>
      <c r="H39" s="129">
        <f>CEILING(SUM(H35:H38),1)</f>
        <v>0</v>
      </c>
      <c r="I39" s="130"/>
      <c r="J39" s="130"/>
      <c r="K39" s="130"/>
      <c r="L39" s="130"/>
      <c r="M39" s="112" t="s">
        <v>808</v>
      </c>
    </row>
    <row r="40" spans="1:13" s="3" customFormat="1" ht="12.95" customHeight="1"/>
    <row r="41" spans="1:13" s="3" customFormat="1" ht="12.95" customHeight="1">
      <c r="A41" s="113" t="s">
        <v>811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</row>
  </sheetData>
  <mergeCells count="110">
    <mergeCell ref="A1:M1"/>
    <mergeCell ref="A2:M2"/>
    <mergeCell ref="A3:D3"/>
    <mergeCell ref="E3:J3"/>
    <mergeCell ref="K3:L3"/>
    <mergeCell ref="A5:D5"/>
    <mergeCell ref="E5:J5"/>
    <mergeCell ref="K5:L5"/>
    <mergeCell ref="A11:G11"/>
    <mergeCell ref="H7:L7"/>
    <mergeCell ref="H8:L8"/>
    <mergeCell ref="H9:J9"/>
    <mergeCell ref="H10:I10"/>
    <mergeCell ref="K9:M9"/>
    <mergeCell ref="J10:M10"/>
    <mergeCell ref="D8:G8"/>
    <mergeCell ref="D9:G9"/>
    <mergeCell ref="D10:G10"/>
    <mergeCell ref="A4:D4"/>
    <mergeCell ref="E4:J4"/>
    <mergeCell ref="K4:L4"/>
    <mergeCell ref="A6:D6"/>
    <mergeCell ref="E6:J6"/>
    <mergeCell ref="K6:L6"/>
    <mergeCell ref="B16:D16"/>
    <mergeCell ref="E16:F16"/>
    <mergeCell ref="B17:D17"/>
    <mergeCell ref="E17:F17"/>
    <mergeCell ref="H11:M11"/>
    <mergeCell ref="A7:C7"/>
    <mergeCell ref="A8:C8"/>
    <mergeCell ref="A9:C9"/>
    <mergeCell ref="A10:C10"/>
    <mergeCell ref="D7:G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B19:D19"/>
    <mergeCell ref="E19:F19"/>
    <mergeCell ref="A20:D20"/>
    <mergeCell ref="E20:F20"/>
    <mergeCell ref="A21:D21"/>
    <mergeCell ref="E21:F21"/>
    <mergeCell ref="G24:M24"/>
    <mergeCell ref="G25:J25"/>
    <mergeCell ref="A23:D23"/>
    <mergeCell ref="E23:F23"/>
    <mergeCell ref="A24:D24"/>
    <mergeCell ref="E24:F24"/>
    <mergeCell ref="G26:J26"/>
    <mergeCell ref="G27:M27"/>
    <mergeCell ref="G16:J16"/>
    <mergeCell ref="G17:J17"/>
    <mergeCell ref="G18:J18"/>
    <mergeCell ref="G19:J19"/>
    <mergeCell ref="G20:J20"/>
    <mergeCell ref="G21:J21"/>
    <mergeCell ref="G22:J22"/>
    <mergeCell ref="G23:J23"/>
    <mergeCell ref="A29:D29"/>
    <mergeCell ref="E29:G29"/>
    <mergeCell ref="H29:M29"/>
    <mergeCell ref="A30:D30"/>
    <mergeCell ref="F30:G30"/>
    <mergeCell ref="I30:M30"/>
    <mergeCell ref="H36:L36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1:B31"/>
    <mergeCell ref="C31:D31"/>
    <mergeCell ref="F31:G31"/>
    <mergeCell ref="I31:M31"/>
    <mergeCell ref="A35:D35"/>
    <mergeCell ref="E35:F35"/>
    <mergeCell ref="H35:L35"/>
    <mergeCell ref="H32:M32"/>
    <mergeCell ref="H33:M34"/>
    <mergeCell ref="A39:G39"/>
    <mergeCell ref="H39:L39"/>
    <mergeCell ref="A32:D32"/>
    <mergeCell ref="A33:D34"/>
    <mergeCell ref="E32:G32"/>
    <mergeCell ref="E33:G34"/>
    <mergeCell ref="A36:D36"/>
    <mergeCell ref="E36:F36"/>
    <mergeCell ref="A41:M41"/>
    <mergeCell ref="A37:D37"/>
    <mergeCell ref="E37:F37"/>
    <mergeCell ref="H37:L37"/>
    <mergeCell ref="A38:D38"/>
    <mergeCell ref="E38:F38"/>
    <mergeCell ref="H38:L38"/>
  </mergeCells>
  <phoneticPr fontId="0" type="noConversion"/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C6" sqref="C6:E6"/>
    </sheetView>
  </sheetViews>
  <sheetFormatPr defaultRowHeight="12.75"/>
  <cols>
    <col min="1" max="1" width="3.85546875" customWidth="1"/>
    <col min="2" max="2" width="45.140625" customWidth="1"/>
    <col min="3" max="5" width="10.5703125" customWidth="1"/>
  </cols>
  <sheetData>
    <row r="1" spans="1:5" s="2" customFormat="1">
      <c r="A1" s="204" t="s">
        <v>0</v>
      </c>
      <c r="B1" s="114"/>
      <c r="C1" s="114"/>
      <c r="D1" s="204" t="s">
        <v>1</v>
      </c>
      <c r="E1" s="114"/>
    </row>
    <row r="2" spans="1:5" s="2" customFormat="1">
      <c r="A2" s="204" t="s">
        <v>2</v>
      </c>
      <c r="B2" s="114"/>
      <c r="C2" s="114"/>
      <c r="D2" s="204" t="s">
        <v>3</v>
      </c>
      <c r="E2" s="114"/>
    </row>
    <row r="3" spans="1:5" s="1" customFormat="1" ht="9.75"/>
    <row r="4" spans="1:5" s="4" customFormat="1">
      <c r="A4" s="205" t="s">
        <v>712</v>
      </c>
      <c r="B4" s="114"/>
      <c r="C4" s="114"/>
      <c r="D4" s="114"/>
      <c r="E4" s="114"/>
    </row>
    <row r="5" spans="1:5" s="1" customFormat="1" ht="10.5" thickBot="1"/>
    <row r="6" spans="1:5" s="1" customFormat="1" ht="9.75" customHeight="1">
      <c r="A6" s="199" t="s">
        <v>713</v>
      </c>
      <c r="B6" s="201" t="s">
        <v>714</v>
      </c>
      <c r="C6" s="203" t="s">
        <v>715</v>
      </c>
      <c r="D6" s="140"/>
      <c r="E6" s="157"/>
    </row>
    <row r="7" spans="1:5" s="1" customFormat="1" ht="9.75" customHeight="1" thickBot="1">
      <c r="A7" s="200"/>
      <c r="B7" s="202"/>
      <c r="C7" s="72" t="s">
        <v>18</v>
      </c>
      <c r="D7" s="73" t="s">
        <v>23</v>
      </c>
      <c r="E7" s="74" t="s">
        <v>716</v>
      </c>
    </row>
    <row r="8" spans="1:5" s="18" customFormat="1" ht="11.25">
      <c r="A8" s="75"/>
      <c r="B8" s="78" t="s">
        <v>29</v>
      </c>
      <c r="C8" s="76"/>
      <c r="D8" s="76"/>
      <c r="E8" s="77"/>
    </row>
    <row r="9" spans="1:5" s="18" customFormat="1" ht="11.25">
      <c r="A9" s="79">
        <v>3</v>
      </c>
      <c r="B9" s="31" t="s">
        <v>717</v>
      </c>
      <c r="C9" s="80">
        <f ca="1">ROZPOČET!G22</f>
        <v>0</v>
      </c>
      <c r="D9" s="80">
        <f ca="1">ROZPOČET!I22</f>
        <v>0</v>
      </c>
      <c r="E9" s="81">
        <f t="shared" ref="E9:E15" si="0">C9+D9</f>
        <v>0</v>
      </c>
    </row>
    <row r="10" spans="1:5" s="18" customFormat="1" ht="11.25">
      <c r="A10" s="82">
        <v>61</v>
      </c>
      <c r="B10" s="83" t="s">
        <v>718</v>
      </c>
      <c r="C10" s="84">
        <f ca="1">ROZPOČET!G35</f>
        <v>0</v>
      </c>
      <c r="D10" s="84">
        <f ca="1">ROZPOČET!I35</f>
        <v>0</v>
      </c>
      <c r="E10" s="85">
        <f t="shared" si="0"/>
        <v>0</v>
      </c>
    </row>
    <row r="11" spans="1:5" s="18" customFormat="1" ht="11.25">
      <c r="A11" s="82">
        <v>63</v>
      </c>
      <c r="B11" s="83" t="s">
        <v>719</v>
      </c>
      <c r="C11" s="84">
        <f ca="1">ROZPOČET!G39</f>
        <v>0</v>
      </c>
      <c r="D11" s="84">
        <f ca="1">ROZPOČET!I39</f>
        <v>0</v>
      </c>
      <c r="E11" s="85">
        <f t="shared" si="0"/>
        <v>0</v>
      </c>
    </row>
    <row r="12" spans="1:5" s="18" customFormat="1" ht="11.25">
      <c r="A12" s="82">
        <v>9</v>
      </c>
      <c r="B12" s="83" t="s">
        <v>720</v>
      </c>
      <c r="C12" s="84">
        <f ca="1">ROZPOČET!G49</f>
        <v>0</v>
      </c>
      <c r="D12" s="84">
        <f ca="1">ROZPOČET!I49</f>
        <v>0</v>
      </c>
      <c r="E12" s="85">
        <f t="shared" si="0"/>
        <v>0</v>
      </c>
    </row>
    <row r="13" spans="1:5" s="18" customFormat="1" ht="11.25">
      <c r="A13" s="82">
        <v>94</v>
      </c>
      <c r="B13" s="83" t="s">
        <v>721</v>
      </c>
      <c r="C13" s="84">
        <f ca="1">ROZPOČET!G52</f>
        <v>0</v>
      </c>
      <c r="D13" s="84">
        <f ca="1">ROZPOČET!I52</f>
        <v>0</v>
      </c>
      <c r="E13" s="85">
        <f t="shared" si="0"/>
        <v>0</v>
      </c>
    </row>
    <row r="14" spans="1:5" s="18" customFormat="1" ht="11.25">
      <c r="A14" s="82">
        <v>96</v>
      </c>
      <c r="B14" s="83" t="s">
        <v>722</v>
      </c>
      <c r="C14" s="84">
        <f ca="1">ROZPOČET!G108</f>
        <v>0</v>
      </c>
      <c r="D14" s="84">
        <f ca="1">ROZPOČET!I108</f>
        <v>0</v>
      </c>
      <c r="E14" s="85">
        <f t="shared" si="0"/>
        <v>0</v>
      </c>
    </row>
    <row r="15" spans="1:5" s="18" customFormat="1" ht="11.25">
      <c r="A15" s="82">
        <v>99</v>
      </c>
      <c r="B15" s="83" t="s">
        <v>723</v>
      </c>
      <c r="C15" s="84">
        <f ca="1">ROZPOČET!G112</f>
        <v>0</v>
      </c>
      <c r="D15" s="84">
        <f ca="1">ROZPOČET!I112</f>
        <v>0</v>
      </c>
      <c r="E15" s="85">
        <f t="shared" si="0"/>
        <v>0</v>
      </c>
    </row>
    <row r="16" spans="1:5" s="18" customFormat="1" ht="12" thickBot="1">
      <c r="A16" s="86"/>
      <c r="B16" s="87" t="s">
        <v>724</v>
      </c>
      <c r="C16" s="88">
        <f>SUM(C9:C15)</f>
        <v>0</v>
      </c>
      <c r="D16" s="88">
        <f>SUM(D9:D15)</f>
        <v>0</v>
      </c>
      <c r="E16" s="89">
        <f>SUM(E9:E15)</f>
        <v>0</v>
      </c>
    </row>
    <row r="17" spans="1:5" s="1" customFormat="1" ht="10.5" thickBot="1"/>
    <row r="18" spans="1:5" s="18" customFormat="1" ht="11.25">
      <c r="A18" s="75"/>
      <c r="B18" s="78" t="s">
        <v>197</v>
      </c>
      <c r="C18" s="76"/>
      <c r="D18" s="76"/>
      <c r="E18" s="77"/>
    </row>
    <row r="19" spans="1:5" s="18" customFormat="1" ht="11.25">
      <c r="A19" s="79">
        <v>761</v>
      </c>
      <c r="B19" s="31" t="s">
        <v>725</v>
      </c>
      <c r="C19" s="80">
        <f ca="1">ROZPOČET!G123</f>
        <v>0</v>
      </c>
      <c r="D19" s="80">
        <f ca="1">ROZPOČET!I123</f>
        <v>0</v>
      </c>
      <c r="E19" s="81">
        <f t="shared" ref="E19:E28" si="1">C19+D19</f>
        <v>0</v>
      </c>
    </row>
    <row r="20" spans="1:5" s="18" customFormat="1" ht="11.25">
      <c r="A20" s="82">
        <v>762</v>
      </c>
      <c r="B20" s="83" t="s">
        <v>726</v>
      </c>
      <c r="C20" s="84">
        <f ca="1">ROZPOČET!G127</f>
        <v>0</v>
      </c>
      <c r="D20" s="84">
        <f ca="1">ROZPOČET!I127</f>
        <v>0</v>
      </c>
      <c r="E20" s="85">
        <f t="shared" si="1"/>
        <v>0</v>
      </c>
    </row>
    <row r="21" spans="1:5" s="18" customFormat="1" ht="11.25">
      <c r="A21" s="82">
        <v>763</v>
      </c>
      <c r="B21" s="83" t="s">
        <v>727</v>
      </c>
      <c r="C21" s="84">
        <f ca="1">ROZPOČET!G131</f>
        <v>0</v>
      </c>
      <c r="D21" s="84">
        <f ca="1">ROZPOČET!I131</f>
        <v>0</v>
      </c>
      <c r="E21" s="85">
        <f t="shared" si="1"/>
        <v>0</v>
      </c>
    </row>
    <row r="22" spans="1:5" s="18" customFormat="1" ht="11.25">
      <c r="A22" s="82">
        <v>764</v>
      </c>
      <c r="B22" s="83" t="s">
        <v>728</v>
      </c>
      <c r="C22" s="84">
        <f ca="1">ROZPOČET!G136</f>
        <v>0</v>
      </c>
      <c r="D22" s="84">
        <f ca="1">ROZPOČET!I136</f>
        <v>0</v>
      </c>
      <c r="E22" s="85">
        <f t="shared" si="1"/>
        <v>0</v>
      </c>
    </row>
    <row r="23" spans="1:5" s="18" customFormat="1" ht="11.25">
      <c r="A23" s="82">
        <v>766</v>
      </c>
      <c r="B23" s="83" t="s">
        <v>729</v>
      </c>
      <c r="C23" s="84">
        <f ca="1">ROZPOČET!G172</f>
        <v>0</v>
      </c>
      <c r="D23" s="84">
        <f ca="1">ROZPOČET!I172</f>
        <v>0</v>
      </c>
      <c r="E23" s="85">
        <f t="shared" si="1"/>
        <v>0</v>
      </c>
    </row>
    <row r="24" spans="1:5" s="18" customFormat="1" ht="11.25">
      <c r="A24" s="82">
        <v>767</v>
      </c>
      <c r="B24" s="83" t="s">
        <v>730</v>
      </c>
      <c r="C24" s="84">
        <f ca="1">ROZPOČET!G176</f>
        <v>0</v>
      </c>
      <c r="D24" s="84">
        <f ca="1">ROZPOČET!I176</f>
        <v>0</v>
      </c>
      <c r="E24" s="85">
        <f t="shared" si="1"/>
        <v>0</v>
      </c>
    </row>
    <row r="25" spans="1:5" s="18" customFormat="1" ht="11.25">
      <c r="A25" s="82">
        <v>771</v>
      </c>
      <c r="B25" s="83" t="s">
        <v>731</v>
      </c>
      <c r="C25" s="84">
        <f ca="1">ROZPOČET!G184</f>
        <v>0</v>
      </c>
      <c r="D25" s="84">
        <f ca="1">ROZPOČET!I184</f>
        <v>0</v>
      </c>
      <c r="E25" s="85">
        <f t="shared" si="1"/>
        <v>0</v>
      </c>
    </row>
    <row r="26" spans="1:5" s="18" customFormat="1" ht="11.25">
      <c r="A26" s="82">
        <v>772</v>
      </c>
      <c r="B26" s="83" t="s">
        <v>732</v>
      </c>
      <c r="C26" s="84">
        <f ca="1">ROZPOČET!G195</f>
        <v>0</v>
      </c>
      <c r="D26" s="84">
        <f ca="1">ROZPOČET!I195</f>
        <v>0</v>
      </c>
      <c r="E26" s="85">
        <f t="shared" si="1"/>
        <v>0</v>
      </c>
    </row>
    <row r="27" spans="1:5" s="18" customFormat="1" ht="11.25">
      <c r="A27" s="82">
        <v>781</v>
      </c>
      <c r="B27" s="83" t="s">
        <v>733</v>
      </c>
      <c r="C27" s="84">
        <f ca="1">ROZPOČET!G204</f>
        <v>0</v>
      </c>
      <c r="D27" s="84">
        <f ca="1">ROZPOČET!I204</f>
        <v>0</v>
      </c>
      <c r="E27" s="85">
        <f t="shared" si="1"/>
        <v>0</v>
      </c>
    </row>
    <row r="28" spans="1:5" s="18" customFormat="1" ht="11.25">
      <c r="A28" s="82">
        <v>784</v>
      </c>
      <c r="B28" s="83" t="s">
        <v>734</v>
      </c>
      <c r="C28" s="84">
        <f ca="1">ROZPOČET!G208</f>
        <v>0</v>
      </c>
      <c r="D28" s="84">
        <f ca="1">ROZPOČET!I208</f>
        <v>0</v>
      </c>
      <c r="E28" s="85">
        <f t="shared" si="1"/>
        <v>0</v>
      </c>
    </row>
    <row r="29" spans="1:5" s="18" customFormat="1" ht="12" thickBot="1">
      <c r="A29" s="86"/>
      <c r="B29" s="87" t="s">
        <v>735</v>
      </c>
      <c r="C29" s="88">
        <f>SUM(C19:C28)</f>
        <v>0</v>
      </c>
      <c r="D29" s="88">
        <f>SUM(D19:D28)</f>
        <v>0</v>
      </c>
      <c r="E29" s="89">
        <f>SUM(E19:E28)</f>
        <v>0</v>
      </c>
    </row>
    <row r="30" spans="1:5" s="1" customFormat="1" ht="10.5" thickBot="1"/>
    <row r="31" spans="1:5" s="18" customFormat="1" ht="11.25">
      <c r="A31" s="75"/>
      <c r="B31" s="78" t="s">
        <v>338</v>
      </c>
      <c r="C31" s="76"/>
      <c r="D31" s="76"/>
      <c r="E31" s="77"/>
    </row>
    <row r="32" spans="1:5" s="18" customFormat="1" ht="11.25">
      <c r="A32" s="79">
        <v>720</v>
      </c>
      <c r="B32" s="31" t="s">
        <v>736</v>
      </c>
      <c r="C32" s="80">
        <f ca="1">ROZPOČET!G245+ROZPOČET!G266+ROZPOČET!G305</f>
        <v>0</v>
      </c>
      <c r="D32" s="80">
        <f ca="1">ROZPOČET!I245+ROZPOČET!I266+ROZPOČET!I305</f>
        <v>0</v>
      </c>
      <c r="E32" s="81">
        <f>C32+D32</f>
        <v>0</v>
      </c>
    </row>
    <row r="33" spans="1:5" s="18" customFormat="1" ht="11.25">
      <c r="A33" s="82">
        <v>730</v>
      </c>
      <c r="B33" s="83" t="s">
        <v>737</v>
      </c>
      <c r="C33" s="84">
        <f ca="1">ROZPOČET!G312+ROZPOČET!G333</f>
        <v>0</v>
      </c>
      <c r="D33" s="84">
        <f ca="1">ROZPOČET!I312+ROZPOČET!I333</f>
        <v>0</v>
      </c>
      <c r="E33" s="85">
        <f>C33+D33</f>
        <v>0</v>
      </c>
    </row>
    <row r="34" spans="1:5" s="18" customFormat="1" ht="12" thickBot="1">
      <c r="A34" s="86"/>
      <c r="B34" s="87" t="s">
        <v>738</v>
      </c>
      <c r="C34" s="88">
        <f>SUM(C32:C33)</f>
        <v>0</v>
      </c>
      <c r="D34" s="88">
        <f>SUM(D32:D33)</f>
        <v>0</v>
      </c>
      <c r="E34" s="89">
        <f>SUM(E32:E33)</f>
        <v>0</v>
      </c>
    </row>
    <row r="35" spans="1:5" s="1" customFormat="1" ht="10.5" thickBot="1"/>
    <row r="36" spans="1:5" s="18" customFormat="1" ht="11.25">
      <c r="A36" s="75"/>
      <c r="B36" s="78" t="s">
        <v>562</v>
      </c>
      <c r="C36" s="76"/>
      <c r="D36" s="76"/>
      <c r="E36" s="77"/>
    </row>
    <row r="37" spans="1:5" s="18" customFormat="1" ht="11.25">
      <c r="A37" s="79" t="s">
        <v>663</v>
      </c>
      <c r="B37" s="31" t="s">
        <v>739</v>
      </c>
      <c r="C37" s="80">
        <f ca="1">ROZPOČET!G390</f>
        <v>0</v>
      </c>
      <c r="D37" s="80">
        <f ca="1">ROZPOČET!I390</f>
        <v>0</v>
      </c>
      <c r="E37" s="81">
        <f>C37+D37</f>
        <v>0</v>
      </c>
    </row>
    <row r="38" spans="1:5" s="18" customFormat="1" ht="11.25">
      <c r="A38" s="82" t="s">
        <v>709</v>
      </c>
      <c r="B38" s="83" t="s">
        <v>740</v>
      </c>
      <c r="C38" s="84">
        <f ca="1">ROZPOČET!G413</f>
        <v>0</v>
      </c>
      <c r="D38" s="84">
        <f ca="1">ROZPOČET!I413</f>
        <v>0</v>
      </c>
      <c r="E38" s="85">
        <f>C38+D38</f>
        <v>0</v>
      </c>
    </row>
    <row r="39" spans="1:5" s="18" customFormat="1" ht="12" thickBot="1">
      <c r="A39" s="86"/>
      <c r="B39" s="87" t="s">
        <v>741</v>
      </c>
      <c r="C39" s="88">
        <f>SUM(C37:C38)</f>
        <v>0</v>
      </c>
      <c r="D39" s="88">
        <f>SUM(D37:D38)</f>
        <v>0</v>
      </c>
      <c r="E39" s="89">
        <f>SUM(E37:E38)</f>
        <v>0</v>
      </c>
    </row>
    <row r="40" spans="1:5" s="1" customFormat="1" ht="10.5" thickBot="1"/>
    <row r="41" spans="1:5" s="18" customFormat="1" ht="12" thickBot="1">
      <c r="A41" s="90"/>
      <c r="B41" s="91" t="s">
        <v>742</v>
      </c>
      <c r="C41" s="92">
        <f>C16+C29+C34+C39</f>
        <v>0</v>
      </c>
      <c r="D41" s="92">
        <f>D16+D29+D34+D39</f>
        <v>0</v>
      </c>
      <c r="E41" s="93">
        <f>E16+E29+E34+E39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honeticPr fontId="0" type="noConversion"/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5"/>
  <sheetViews>
    <sheetView workbookViewId="0">
      <selection activeCell="E12" sqref="E12"/>
    </sheetView>
  </sheetViews>
  <sheetFormatPr defaultRowHeight="12.75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9" width="10.5703125" customWidth="1"/>
    <col min="10" max="11" width="9" customWidth="1"/>
  </cols>
  <sheetData>
    <row r="1" spans="1:11" s="2" customFormat="1">
      <c r="A1" s="204" t="s">
        <v>0</v>
      </c>
      <c r="B1" s="114"/>
      <c r="C1" s="114"/>
      <c r="D1" s="114"/>
      <c r="E1" s="114"/>
      <c r="F1" s="114"/>
      <c r="G1" s="114"/>
      <c r="H1" s="114"/>
      <c r="I1" s="114"/>
      <c r="J1" s="204" t="s">
        <v>1</v>
      </c>
      <c r="K1" s="114"/>
    </row>
    <row r="2" spans="1:11" s="2" customFormat="1">
      <c r="A2" s="204" t="s">
        <v>2</v>
      </c>
      <c r="B2" s="114"/>
      <c r="C2" s="114"/>
      <c r="D2" s="114"/>
      <c r="E2" s="114"/>
      <c r="F2" s="114"/>
      <c r="G2" s="114"/>
      <c r="H2" s="114"/>
      <c r="I2" s="114"/>
      <c r="J2" s="204" t="s">
        <v>3</v>
      </c>
      <c r="K2" s="114"/>
    </row>
    <row r="3" spans="1:11" s="1" customFormat="1" ht="9.75"/>
    <row r="4" spans="1:11" s="3" customFormat="1">
      <c r="A4" s="205" t="s">
        <v>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s="1" customFormat="1" ht="10.5" thickBot="1"/>
    <row r="6" spans="1:11" s="1" customFormat="1" ht="9.75" customHeight="1">
      <c r="A6" s="6" t="s">
        <v>5</v>
      </c>
      <c r="B6" s="206" t="s">
        <v>9</v>
      </c>
      <c r="C6" s="206" t="s">
        <v>11</v>
      </c>
      <c r="D6" s="206" t="s">
        <v>13</v>
      </c>
      <c r="E6" s="206" t="s">
        <v>15</v>
      </c>
      <c r="F6" s="213" t="s">
        <v>17</v>
      </c>
      <c r="G6" s="140"/>
      <c r="H6" s="140"/>
      <c r="I6" s="140"/>
      <c r="J6" s="206" t="s">
        <v>26</v>
      </c>
      <c r="K6" s="208"/>
    </row>
    <row r="7" spans="1:11" s="1" customFormat="1" ht="9.75" customHeight="1">
      <c r="A7" s="7" t="s">
        <v>6</v>
      </c>
      <c r="B7" s="207"/>
      <c r="C7" s="207"/>
      <c r="D7" s="207"/>
      <c r="E7" s="207"/>
      <c r="F7" s="214" t="s">
        <v>18</v>
      </c>
      <c r="G7" s="148"/>
      <c r="H7" s="215" t="s">
        <v>23</v>
      </c>
      <c r="I7" s="148"/>
      <c r="J7" s="207"/>
      <c r="K7" s="123"/>
    </row>
    <row r="8" spans="1:11" s="1" customFormat="1" ht="9.75" customHeight="1">
      <c r="A8" s="7" t="s">
        <v>7</v>
      </c>
      <c r="B8" s="207"/>
      <c r="C8" s="207"/>
      <c r="D8" s="207"/>
      <c r="E8" s="207"/>
      <c r="F8" s="10" t="s">
        <v>19</v>
      </c>
      <c r="G8" s="12" t="s">
        <v>21</v>
      </c>
      <c r="H8" s="14" t="s">
        <v>19</v>
      </c>
      <c r="I8" s="12" t="s">
        <v>21</v>
      </c>
      <c r="J8" s="14" t="s">
        <v>19</v>
      </c>
      <c r="K8" s="16" t="s">
        <v>21</v>
      </c>
    </row>
    <row r="9" spans="1:11" s="1" customFormat="1" ht="9.75" customHeight="1" thickBot="1">
      <c r="A9" s="8" t="s">
        <v>8</v>
      </c>
      <c r="B9" s="9" t="s">
        <v>10</v>
      </c>
      <c r="C9" s="9" t="s">
        <v>12</v>
      </c>
      <c r="D9" s="9" t="s">
        <v>14</v>
      </c>
      <c r="E9" s="9" t="s">
        <v>16</v>
      </c>
      <c r="F9" s="11" t="s">
        <v>20</v>
      </c>
      <c r="G9" s="13" t="s">
        <v>22</v>
      </c>
      <c r="H9" s="15" t="s">
        <v>24</v>
      </c>
      <c r="I9" s="13" t="s">
        <v>25</v>
      </c>
      <c r="J9" s="15" t="s">
        <v>27</v>
      </c>
      <c r="K9" s="17" t="s">
        <v>28</v>
      </c>
    </row>
    <row r="10" spans="1:11" s="19" customFormat="1" ht="11.25">
      <c r="A10" s="21"/>
      <c r="B10" s="20"/>
      <c r="C10" s="22" t="s">
        <v>29</v>
      </c>
      <c r="D10" s="20"/>
      <c r="E10" s="20"/>
      <c r="F10" s="23"/>
      <c r="G10" s="24"/>
      <c r="H10" s="25"/>
      <c r="J10" s="25"/>
      <c r="K10" s="26"/>
    </row>
    <row r="11" spans="1:11" s="19" customFormat="1" ht="11.25">
      <c r="A11" s="29"/>
      <c r="B11" s="30" t="s">
        <v>30</v>
      </c>
      <c r="C11" s="31" t="s">
        <v>31</v>
      </c>
      <c r="D11" s="28"/>
      <c r="E11" s="28"/>
      <c r="F11" s="32"/>
      <c r="G11" s="33"/>
      <c r="H11" s="34"/>
      <c r="I11" s="27"/>
      <c r="J11" s="34"/>
      <c r="K11" s="35"/>
    </row>
    <row r="12" spans="1:11" s="1" customFormat="1" ht="19.5">
      <c r="A12" s="36">
        <v>1</v>
      </c>
      <c r="B12" s="38" t="s">
        <v>32</v>
      </c>
      <c r="C12" s="39" t="s">
        <v>33</v>
      </c>
      <c r="D12" s="40" t="s">
        <v>34</v>
      </c>
      <c r="E12" s="41">
        <v>51.543999999999997</v>
      </c>
      <c r="F12" s="42"/>
      <c r="G12" s="43">
        <f>E12*F12</f>
        <v>0</v>
      </c>
      <c r="H12" s="44"/>
      <c r="I12" s="43">
        <f>E12*H12</f>
        <v>0</v>
      </c>
      <c r="J12" s="45">
        <v>0.128990784</v>
      </c>
      <c r="K12" s="46">
        <f>E12*J12</f>
        <v>6.6487009704959998</v>
      </c>
    </row>
    <row r="13" spans="1:11" s="1" customFormat="1" ht="9.75" customHeight="1">
      <c r="A13" s="5"/>
      <c r="B13" s="47" t="s">
        <v>35</v>
      </c>
      <c r="C13" s="210" t="s">
        <v>36</v>
      </c>
      <c r="D13" s="211"/>
      <c r="E13" s="211"/>
      <c r="F13" s="211"/>
      <c r="G13" s="211"/>
      <c r="H13" s="211"/>
      <c r="I13" s="211"/>
      <c r="J13" s="211"/>
      <c r="K13" s="212"/>
    </row>
    <row r="14" spans="1:11" s="1" customFormat="1" ht="9.75">
      <c r="A14" s="36">
        <f>A12+1</f>
        <v>2</v>
      </c>
      <c r="B14" s="38" t="s">
        <v>37</v>
      </c>
      <c r="C14" s="39" t="s">
        <v>38</v>
      </c>
      <c r="D14" s="40" t="s">
        <v>34</v>
      </c>
      <c r="E14" s="41">
        <v>19.123999999999999</v>
      </c>
      <c r="F14" s="42"/>
      <c r="G14" s="43">
        <f>E14*F14</f>
        <v>0</v>
      </c>
      <c r="H14" s="44"/>
      <c r="I14" s="43">
        <f>E14*H14</f>
        <v>0</v>
      </c>
      <c r="J14" s="45">
        <v>0.152896584</v>
      </c>
      <c r="K14" s="46">
        <f>E14*J14</f>
        <v>2.923994272416</v>
      </c>
    </row>
    <row r="15" spans="1:11" s="1" customFormat="1" ht="9.75" customHeight="1">
      <c r="A15" s="5"/>
      <c r="B15" s="47" t="s">
        <v>35</v>
      </c>
      <c r="C15" s="210" t="s">
        <v>39</v>
      </c>
      <c r="D15" s="211"/>
      <c r="E15" s="211"/>
      <c r="F15" s="211"/>
      <c r="G15" s="211"/>
      <c r="H15" s="211"/>
      <c r="I15" s="211"/>
      <c r="J15" s="211"/>
      <c r="K15" s="212"/>
    </row>
    <row r="16" spans="1:11" s="1" customFormat="1" ht="9.75">
      <c r="A16" s="36">
        <f>A14+1</f>
        <v>3</v>
      </c>
      <c r="B16" s="38" t="s">
        <v>40</v>
      </c>
      <c r="C16" s="39" t="s">
        <v>41</v>
      </c>
      <c r="D16" s="40" t="s">
        <v>42</v>
      </c>
      <c r="E16" s="45">
        <v>0.97561249999999999</v>
      </c>
      <c r="F16" s="42"/>
      <c r="G16" s="43">
        <f>E16*F16</f>
        <v>0</v>
      </c>
      <c r="H16" s="44"/>
      <c r="I16" s="43">
        <f>E16*H16</f>
        <v>0</v>
      </c>
      <c r="J16" s="45">
        <v>1.8957320639999999</v>
      </c>
      <c r="K16" s="46">
        <f>E16*J16</f>
        <v>1.8494998982891999</v>
      </c>
    </row>
    <row r="17" spans="1:11" s="1" customFormat="1" ht="9.75" customHeight="1">
      <c r="A17" s="5"/>
      <c r="B17" s="47" t="s">
        <v>35</v>
      </c>
      <c r="C17" s="210" t="s">
        <v>43</v>
      </c>
      <c r="D17" s="211"/>
      <c r="E17" s="211"/>
      <c r="F17" s="211"/>
      <c r="G17" s="211"/>
      <c r="H17" s="211"/>
      <c r="I17" s="211"/>
      <c r="J17" s="211"/>
      <c r="K17" s="212"/>
    </row>
    <row r="18" spans="1:11" s="1" customFormat="1" ht="19.5">
      <c r="A18" s="36">
        <f>A16+1</f>
        <v>4</v>
      </c>
      <c r="B18" s="38" t="s">
        <v>44</v>
      </c>
      <c r="C18" s="39" t="s">
        <v>45</v>
      </c>
      <c r="D18" s="40" t="s">
        <v>34</v>
      </c>
      <c r="E18" s="41">
        <v>2.35</v>
      </c>
      <c r="F18" s="42"/>
      <c r="G18" s="43">
        <f>E18*F18</f>
        <v>0</v>
      </c>
      <c r="H18" s="44"/>
      <c r="I18" s="43">
        <f>E18*H18</f>
        <v>0</v>
      </c>
      <c r="J18" s="45">
        <v>0.48994103999999999</v>
      </c>
      <c r="K18" s="46">
        <f>E18*J18</f>
        <v>1.151361444</v>
      </c>
    </row>
    <row r="19" spans="1:11" s="1" customFormat="1" ht="9.75" customHeight="1">
      <c r="A19" s="5"/>
      <c r="B19" s="47" t="s">
        <v>35</v>
      </c>
      <c r="C19" s="210" t="s">
        <v>46</v>
      </c>
      <c r="D19" s="211"/>
      <c r="E19" s="211"/>
      <c r="F19" s="211"/>
      <c r="G19" s="211"/>
      <c r="H19" s="211"/>
      <c r="I19" s="211"/>
      <c r="J19" s="211"/>
      <c r="K19" s="212"/>
    </row>
    <row r="20" spans="1:11" s="1" customFormat="1" ht="19.5">
      <c r="A20" s="36">
        <f>A18+1</f>
        <v>5</v>
      </c>
      <c r="B20" s="38" t="s">
        <v>47</v>
      </c>
      <c r="C20" s="39" t="s">
        <v>48</v>
      </c>
      <c r="D20" s="40" t="s">
        <v>34</v>
      </c>
      <c r="E20" s="41">
        <v>11.7</v>
      </c>
      <c r="F20" s="42"/>
      <c r="G20" s="43">
        <f>E20*F20</f>
        <v>0</v>
      </c>
      <c r="H20" s="44"/>
      <c r="I20" s="43">
        <f>E20*H20</f>
        <v>0</v>
      </c>
      <c r="J20" s="45">
        <v>7.0346783999999996E-2</v>
      </c>
      <c r="K20" s="46">
        <f>E20*J20</f>
        <v>0.82305737279999991</v>
      </c>
    </row>
    <row r="21" spans="1:11" s="1" customFormat="1" ht="9.75" customHeight="1">
      <c r="A21" s="5"/>
      <c r="B21" s="47" t="s">
        <v>35</v>
      </c>
      <c r="C21" s="210" t="s">
        <v>49</v>
      </c>
      <c r="D21" s="211"/>
      <c r="E21" s="211"/>
      <c r="F21" s="211"/>
      <c r="G21" s="211"/>
      <c r="H21" s="211"/>
      <c r="I21" s="211"/>
      <c r="J21" s="211"/>
      <c r="K21" s="212"/>
    </row>
    <row r="22" spans="1:11" s="19" customFormat="1" ht="11.25">
      <c r="A22" s="56"/>
      <c r="B22" s="57">
        <v>3</v>
      </c>
      <c r="C22" s="58" t="s">
        <v>50</v>
      </c>
      <c r="D22" s="59"/>
      <c r="E22" s="59"/>
      <c r="F22" s="60"/>
      <c r="G22" s="61">
        <f>SUM(G12:G21)</f>
        <v>0</v>
      </c>
      <c r="H22" s="62"/>
      <c r="I22" s="63">
        <f>SUM(I12:I21)</f>
        <v>0</v>
      </c>
      <c r="J22" s="62"/>
      <c r="K22" s="64">
        <f>SUM(K12:K21)</f>
        <v>13.396613958001199</v>
      </c>
    </row>
    <row r="23" spans="1:11" s="19" customFormat="1" ht="11.25">
      <c r="A23" s="29"/>
      <c r="B23" s="30" t="s">
        <v>51</v>
      </c>
      <c r="C23" s="31" t="s">
        <v>52</v>
      </c>
      <c r="D23" s="28"/>
      <c r="E23" s="28"/>
      <c r="F23" s="32"/>
      <c r="G23" s="33"/>
      <c r="H23" s="34"/>
      <c r="I23" s="27"/>
      <c r="J23" s="34"/>
      <c r="K23" s="35"/>
    </row>
    <row r="24" spans="1:11" s="1" customFormat="1" ht="9.75">
      <c r="A24" s="36">
        <f>A20+1</f>
        <v>6</v>
      </c>
      <c r="B24" s="38" t="s">
        <v>53</v>
      </c>
      <c r="C24" s="39" t="s">
        <v>54</v>
      </c>
      <c r="D24" s="40" t="s">
        <v>34</v>
      </c>
      <c r="E24" s="41">
        <v>208.26</v>
      </c>
      <c r="F24" s="42"/>
      <c r="G24" s="43">
        <f>E24*F24</f>
        <v>0</v>
      </c>
      <c r="H24" s="44"/>
      <c r="I24" s="43">
        <f>E24*H24</f>
        <v>0</v>
      </c>
      <c r="J24" s="45">
        <v>4.4133600000000002E-2</v>
      </c>
      <c r="K24" s="46">
        <f>E24*J24</f>
        <v>9.1912635359999992</v>
      </c>
    </row>
    <row r="25" spans="1:11" s="1" customFormat="1" ht="9.75" customHeight="1">
      <c r="A25" s="5"/>
      <c r="B25" s="47" t="s">
        <v>35</v>
      </c>
      <c r="C25" s="210" t="s">
        <v>55</v>
      </c>
      <c r="D25" s="211"/>
      <c r="E25" s="211"/>
      <c r="F25" s="211"/>
      <c r="G25" s="211"/>
      <c r="H25" s="211"/>
      <c r="I25" s="211"/>
      <c r="J25" s="211"/>
      <c r="K25" s="212"/>
    </row>
    <row r="26" spans="1:11" s="1" customFormat="1" ht="9.75">
      <c r="A26" s="36">
        <f>A24+1</f>
        <v>7</v>
      </c>
      <c r="B26" s="38" t="s">
        <v>56</v>
      </c>
      <c r="C26" s="39" t="s">
        <v>57</v>
      </c>
      <c r="D26" s="40" t="s">
        <v>34</v>
      </c>
      <c r="E26" s="41">
        <v>194.39999999999998</v>
      </c>
      <c r="F26" s="42"/>
      <c r="G26" s="43">
        <f>E26*F26</f>
        <v>0</v>
      </c>
      <c r="H26" s="44"/>
      <c r="I26" s="43">
        <f>E26*H26</f>
        <v>0</v>
      </c>
      <c r="J26" s="45">
        <v>2.3E-2</v>
      </c>
      <c r="K26" s="46">
        <f>E26*J26</f>
        <v>4.4711999999999996</v>
      </c>
    </row>
    <row r="27" spans="1:11" s="1" customFormat="1" ht="9.75" customHeight="1">
      <c r="A27" s="5"/>
      <c r="B27" s="47" t="s">
        <v>35</v>
      </c>
      <c r="C27" s="210" t="s">
        <v>58</v>
      </c>
      <c r="D27" s="211"/>
      <c r="E27" s="211"/>
      <c r="F27" s="211"/>
      <c r="G27" s="211"/>
      <c r="H27" s="211"/>
      <c r="I27" s="211"/>
      <c r="J27" s="211"/>
      <c r="K27" s="212"/>
    </row>
    <row r="28" spans="1:11" s="1" customFormat="1" ht="9.75">
      <c r="A28" s="36">
        <f>A26+1</f>
        <v>8</v>
      </c>
      <c r="B28" s="38" t="s">
        <v>59</v>
      </c>
      <c r="C28" s="39" t="s">
        <v>60</v>
      </c>
      <c r="D28" s="40" t="s">
        <v>34</v>
      </c>
      <c r="E28" s="41">
        <v>1.53</v>
      </c>
      <c r="F28" s="42"/>
      <c r="G28" s="43">
        <f>E28*F28</f>
        <v>0</v>
      </c>
      <c r="H28" s="44"/>
      <c r="I28" s="43">
        <f>E28*H28</f>
        <v>0</v>
      </c>
      <c r="J28" s="45">
        <v>6.0507791999999998E-2</v>
      </c>
      <c r="K28" s="46">
        <f>E28*J28</f>
        <v>9.257692176E-2</v>
      </c>
    </row>
    <row r="29" spans="1:11" s="1" customFormat="1" ht="9.75" customHeight="1">
      <c r="A29" s="5"/>
      <c r="B29" s="47" t="s">
        <v>35</v>
      </c>
      <c r="C29" s="210" t="s">
        <v>61</v>
      </c>
      <c r="D29" s="211"/>
      <c r="E29" s="211"/>
      <c r="F29" s="211"/>
      <c r="G29" s="211"/>
      <c r="H29" s="211"/>
      <c r="I29" s="211"/>
      <c r="J29" s="211"/>
      <c r="K29" s="212"/>
    </row>
    <row r="30" spans="1:11" s="1" customFormat="1" ht="9.75">
      <c r="A30" s="36">
        <f>A28+1</f>
        <v>9</v>
      </c>
      <c r="B30" s="38" t="s">
        <v>62</v>
      </c>
      <c r="C30" s="39" t="s">
        <v>63</v>
      </c>
      <c r="D30" s="40" t="s">
        <v>34</v>
      </c>
      <c r="E30" s="44">
        <v>11.7</v>
      </c>
      <c r="F30" s="42"/>
      <c r="G30" s="43">
        <f>E30*F30</f>
        <v>0</v>
      </c>
      <c r="H30" s="44"/>
      <c r="I30" s="43">
        <f>E30*H30</f>
        <v>0</v>
      </c>
      <c r="J30" s="45">
        <v>4.5339999999999998E-3</v>
      </c>
      <c r="K30" s="46">
        <f>E30*J30</f>
        <v>5.3047799999999992E-2</v>
      </c>
    </row>
    <row r="31" spans="1:11" s="1" customFormat="1" ht="9.75">
      <c r="A31" s="36">
        <f>A30+1</f>
        <v>10</v>
      </c>
      <c r="B31" s="38" t="s">
        <v>64</v>
      </c>
      <c r="C31" s="39" t="s">
        <v>65</v>
      </c>
      <c r="D31" s="40" t="s">
        <v>34</v>
      </c>
      <c r="E31" s="44">
        <v>11.7</v>
      </c>
      <c r="F31" s="42"/>
      <c r="G31" s="43">
        <f>E31*F31</f>
        <v>0</v>
      </c>
      <c r="H31" s="44"/>
      <c r="I31" s="43">
        <f>E31*H31</f>
        <v>0</v>
      </c>
      <c r="J31" s="45">
        <v>4.79E-3</v>
      </c>
      <c r="K31" s="46">
        <f>E31*J31</f>
        <v>5.6042999999999996E-2</v>
      </c>
    </row>
    <row r="32" spans="1:11" s="1" customFormat="1" ht="9.75">
      <c r="A32" s="36">
        <f>A31+1</f>
        <v>11</v>
      </c>
      <c r="B32" s="38" t="s">
        <v>64</v>
      </c>
      <c r="C32" s="39" t="s">
        <v>66</v>
      </c>
      <c r="D32" s="40" t="s">
        <v>34</v>
      </c>
      <c r="E32" s="37"/>
      <c r="F32" s="42"/>
      <c r="G32" s="43">
        <f>E32*F32</f>
        <v>0</v>
      </c>
      <c r="H32" s="44"/>
      <c r="I32" s="43">
        <f>E32*H32</f>
        <v>0</v>
      </c>
      <c r="J32" s="45">
        <v>4.79E-3</v>
      </c>
      <c r="K32" s="46">
        <f>E32*J32</f>
        <v>0</v>
      </c>
    </row>
    <row r="33" spans="1:11" s="1" customFormat="1" ht="9.75">
      <c r="A33" s="36">
        <f>A32+1</f>
        <v>12</v>
      </c>
      <c r="B33" s="38" t="s">
        <v>67</v>
      </c>
      <c r="C33" s="39" t="s">
        <v>68</v>
      </c>
      <c r="D33" s="40" t="s">
        <v>34</v>
      </c>
      <c r="E33" s="41">
        <v>3.85</v>
      </c>
      <c r="F33" s="42"/>
      <c r="G33" s="43">
        <f>E33*F33</f>
        <v>0</v>
      </c>
      <c r="H33" s="44"/>
      <c r="I33" s="43">
        <f>E33*H33</f>
        <v>0</v>
      </c>
      <c r="J33" s="45">
        <v>5.1193271999999998E-2</v>
      </c>
      <c r="K33" s="46">
        <f>E33*J33</f>
        <v>0.19709409719999998</v>
      </c>
    </row>
    <row r="34" spans="1:11" s="1" customFormat="1" ht="9.75" customHeight="1">
      <c r="A34" s="5"/>
      <c r="B34" s="47" t="s">
        <v>35</v>
      </c>
      <c r="C34" s="210" t="s">
        <v>69</v>
      </c>
      <c r="D34" s="211"/>
      <c r="E34" s="211"/>
      <c r="F34" s="211"/>
      <c r="G34" s="211"/>
      <c r="H34" s="211"/>
      <c r="I34" s="211"/>
      <c r="J34" s="211"/>
      <c r="K34" s="212"/>
    </row>
    <row r="35" spans="1:11" s="19" customFormat="1" ht="11.25">
      <c r="A35" s="56"/>
      <c r="B35" s="57">
        <v>61</v>
      </c>
      <c r="C35" s="58" t="s">
        <v>70</v>
      </c>
      <c r="D35" s="59"/>
      <c r="E35" s="59"/>
      <c r="F35" s="60"/>
      <c r="G35" s="61">
        <f>SUM(G24:G34)</f>
        <v>0</v>
      </c>
      <c r="H35" s="62"/>
      <c r="I35" s="63">
        <f>SUM(I24:I34)</f>
        <v>0</v>
      </c>
      <c r="J35" s="62"/>
      <c r="K35" s="64">
        <f>SUM(K24:K34)</f>
        <v>14.061225354959999</v>
      </c>
    </row>
    <row r="36" spans="1:11" s="19" customFormat="1" ht="11.25">
      <c r="A36" s="29"/>
      <c r="B36" s="30" t="s">
        <v>71</v>
      </c>
      <c r="C36" s="31" t="s">
        <v>72</v>
      </c>
      <c r="D36" s="28"/>
      <c r="E36" s="28"/>
      <c r="F36" s="32"/>
      <c r="G36" s="33"/>
      <c r="H36" s="34"/>
      <c r="I36" s="27"/>
      <c r="J36" s="34"/>
      <c r="K36" s="35"/>
    </row>
    <row r="37" spans="1:11" s="1" customFormat="1" ht="9.75">
      <c r="A37" s="36">
        <f>A33+1</f>
        <v>13</v>
      </c>
      <c r="B37" s="38" t="s">
        <v>73</v>
      </c>
      <c r="C37" s="39" t="s">
        <v>74</v>
      </c>
      <c r="D37" s="40" t="s">
        <v>34</v>
      </c>
      <c r="E37" s="41">
        <v>116.6</v>
      </c>
      <c r="F37" s="42"/>
      <c r="G37" s="43">
        <f>E37*F37</f>
        <v>0</v>
      </c>
      <c r="H37" s="44"/>
      <c r="I37" s="43">
        <f>E37*H37</f>
        <v>0</v>
      </c>
      <c r="J37" s="45">
        <v>0.1</v>
      </c>
      <c r="K37" s="46">
        <f>E37*J37</f>
        <v>11.66</v>
      </c>
    </row>
    <row r="38" spans="1:11" s="1" customFormat="1" ht="9.75" customHeight="1">
      <c r="A38" s="5"/>
      <c r="B38" s="47" t="s">
        <v>35</v>
      </c>
      <c r="C38" s="210" t="s">
        <v>75</v>
      </c>
      <c r="D38" s="211"/>
      <c r="E38" s="211"/>
      <c r="F38" s="211"/>
      <c r="G38" s="211"/>
      <c r="H38" s="211"/>
      <c r="I38" s="211"/>
      <c r="J38" s="211"/>
      <c r="K38" s="212"/>
    </row>
    <row r="39" spans="1:11" s="19" customFormat="1" ht="11.25">
      <c r="A39" s="56"/>
      <c r="B39" s="57">
        <v>63</v>
      </c>
      <c r="C39" s="58" t="s">
        <v>76</v>
      </c>
      <c r="D39" s="59"/>
      <c r="E39" s="59"/>
      <c r="F39" s="60"/>
      <c r="G39" s="61">
        <f>SUM(G37:G38)</f>
        <v>0</v>
      </c>
      <c r="H39" s="62"/>
      <c r="I39" s="63">
        <f>SUM(I37:I38)</f>
        <v>0</v>
      </c>
      <c r="J39" s="62"/>
      <c r="K39" s="64">
        <f>SUM(K37:K38)</f>
        <v>11.66</v>
      </c>
    </row>
    <row r="40" spans="1:11" s="19" customFormat="1" ht="11.25">
      <c r="A40" s="29"/>
      <c r="B40" s="30" t="s">
        <v>77</v>
      </c>
      <c r="C40" s="31" t="s">
        <v>78</v>
      </c>
      <c r="D40" s="28"/>
      <c r="E40" s="28"/>
      <c r="F40" s="32"/>
      <c r="G40" s="33"/>
      <c r="H40" s="34"/>
      <c r="I40" s="27"/>
      <c r="J40" s="34"/>
      <c r="K40" s="35"/>
    </row>
    <row r="41" spans="1:11" s="1" customFormat="1" ht="19.5">
      <c r="A41" s="36">
        <f>A37+1</f>
        <v>14</v>
      </c>
      <c r="B41" s="38" t="s">
        <v>79</v>
      </c>
      <c r="C41" s="39" t="s">
        <v>80</v>
      </c>
      <c r="D41" s="40" t="s">
        <v>81</v>
      </c>
      <c r="E41" s="65">
        <v>6</v>
      </c>
      <c r="F41" s="42"/>
      <c r="G41" s="43">
        <f>E41*F41</f>
        <v>0</v>
      </c>
      <c r="H41" s="44"/>
      <c r="I41" s="43">
        <f>E41*H41</f>
        <v>0</v>
      </c>
      <c r="J41" s="45">
        <v>8.0000000000000002E-3</v>
      </c>
      <c r="K41" s="46">
        <f>E41*J41</f>
        <v>4.8000000000000001E-2</v>
      </c>
    </row>
    <row r="42" spans="1:11" s="1" customFormat="1" ht="9.75" customHeight="1">
      <c r="A42" s="5"/>
      <c r="B42" s="47" t="s">
        <v>35</v>
      </c>
      <c r="C42" s="210" t="s">
        <v>82</v>
      </c>
      <c r="D42" s="211"/>
      <c r="E42" s="211"/>
      <c r="F42" s="211"/>
      <c r="G42" s="211"/>
      <c r="H42" s="211"/>
      <c r="I42" s="211"/>
      <c r="J42" s="211"/>
      <c r="K42" s="212"/>
    </row>
    <row r="43" spans="1:11" s="1" customFormat="1" ht="19.5">
      <c r="A43" s="36">
        <f>A41+1</f>
        <v>15</v>
      </c>
      <c r="B43" s="38" t="s">
        <v>83</v>
      </c>
      <c r="C43" s="39" t="s">
        <v>84</v>
      </c>
      <c r="D43" s="40" t="s">
        <v>85</v>
      </c>
      <c r="E43" s="65">
        <v>21</v>
      </c>
      <c r="F43" s="42"/>
      <c r="G43" s="43">
        <f t="shared" ref="G43:G48" si="0">E43*F43</f>
        <v>0</v>
      </c>
      <c r="H43" s="44"/>
      <c r="I43" s="43">
        <f t="shared" ref="I43:I48" si="1">E43*H43</f>
        <v>0</v>
      </c>
      <c r="J43" s="45">
        <v>5.0000000000000001E-3</v>
      </c>
      <c r="K43" s="46">
        <f t="shared" ref="K43:K48" si="2">E43*J43</f>
        <v>0.105</v>
      </c>
    </row>
    <row r="44" spans="1:11" s="1" customFormat="1" ht="9.75">
      <c r="A44" s="36">
        <f>A43+1</f>
        <v>16</v>
      </c>
      <c r="B44" s="38" t="s">
        <v>86</v>
      </c>
      <c r="C44" s="39" t="s">
        <v>87</v>
      </c>
      <c r="D44" s="40" t="s">
        <v>34</v>
      </c>
      <c r="E44" s="65">
        <v>250</v>
      </c>
      <c r="F44" s="42"/>
      <c r="G44" s="43">
        <f t="shared" si="0"/>
        <v>0</v>
      </c>
      <c r="H44" s="44"/>
      <c r="I44" s="43">
        <f t="shared" si="1"/>
        <v>0</v>
      </c>
      <c r="J44" s="45">
        <v>4.49E-5</v>
      </c>
      <c r="K44" s="46">
        <f t="shared" si="2"/>
        <v>1.1225000000000001E-2</v>
      </c>
    </row>
    <row r="45" spans="1:11" s="1" customFormat="1" ht="9.75">
      <c r="A45" s="36">
        <f>A44+1</f>
        <v>17</v>
      </c>
      <c r="B45" s="38" t="s">
        <v>88</v>
      </c>
      <c r="C45" s="39" t="s">
        <v>89</v>
      </c>
      <c r="D45" s="40" t="s">
        <v>85</v>
      </c>
      <c r="E45" s="65">
        <v>1</v>
      </c>
      <c r="F45" s="42"/>
      <c r="G45" s="43">
        <f t="shared" si="0"/>
        <v>0</v>
      </c>
      <c r="H45" s="44"/>
      <c r="I45" s="43">
        <f t="shared" si="1"/>
        <v>0</v>
      </c>
      <c r="J45" s="45">
        <v>0</v>
      </c>
      <c r="K45" s="46">
        <f t="shared" si="2"/>
        <v>0</v>
      </c>
    </row>
    <row r="46" spans="1:11" s="1" customFormat="1" ht="19.5">
      <c r="A46" s="36">
        <f>A45+1</f>
        <v>18</v>
      </c>
      <c r="B46" s="38" t="s">
        <v>90</v>
      </c>
      <c r="C46" s="39" t="s">
        <v>91</v>
      </c>
      <c r="D46" s="40" t="s">
        <v>85</v>
      </c>
      <c r="E46" s="65">
        <v>2</v>
      </c>
      <c r="F46" s="42"/>
      <c r="G46" s="43">
        <f t="shared" si="0"/>
        <v>0</v>
      </c>
      <c r="H46" s="44"/>
      <c r="I46" s="43">
        <f t="shared" si="1"/>
        <v>0</v>
      </c>
      <c r="J46" s="45">
        <v>0</v>
      </c>
      <c r="K46" s="46">
        <f t="shared" si="2"/>
        <v>0</v>
      </c>
    </row>
    <row r="47" spans="1:11" s="1" customFormat="1" ht="9.75">
      <c r="A47" s="36">
        <f>A46+1</f>
        <v>19</v>
      </c>
      <c r="B47" s="38" t="s">
        <v>92</v>
      </c>
      <c r="C47" s="39" t="s">
        <v>93</v>
      </c>
      <c r="D47" s="40" t="s">
        <v>85</v>
      </c>
      <c r="E47" s="65">
        <v>1</v>
      </c>
      <c r="F47" s="42"/>
      <c r="G47" s="43">
        <f t="shared" si="0"/>
        <v>0</v>
      </c>
      <c r="H47" s="44"/>
      <c r="I47" s="43">
        <f t="shared" si="1"/>
        <v>0</v>
      </c>
      <c r="J47" s="45">
        <v>0</v>
      </c>
      <c r="K47" s="46">
        <f t="shared" si="2"/>
        <v>0</v>
      </c>
    </row>
    <row r="48" spans="1:11" s="1" customFormat="1" ht="9.75">
      <c r="A48" s="36">
        <f>A47+1</f>
        <v>20</v>
      </c>
      <c r="B48" s="38" t="s">
        <v>94</v>
      </c>
      <c r="C48" s="39" t="s">
        <v>95</v>
      </c>
      <c r="D48" s="40" t="s">
        <v>85</v>
      </c>
      <c r="E48" s="65">
        <v>1</v>
      </c>
      <c r="F48" s="42"/>
      <c r="G48" s="43">
        <f t="shared" si="0"/>
        <v>0</v>
      </c>
      <c r="H48" s="44"/>
      <c r="I48" s="43">
        <f t="shared" si="1"/>
        <v>0</v>
      </c>
      <c r="J48" s="45">
        <v>0</v>
      </c>
      <c r="K48" s="46">
        <f t="shared" si="2"/>
        <v>0</v>
      </c>
    </row>
    <row r="49" spans="1:11" s="19" customFormat="1" ht="11.25">
      <c r="A49" s="56"/>
      <c r="B49" s="57">
        <v>9</v>
      </c>
      <c r="C49" s="58" t="s">
        <v>96</v>
      </c>
      <c r="D49" s="59"/>
      <c r="E49" s="59"/>
      <c r="F49" s="60"/>
      <c r="G49" s="61">
        <f>SUM(G41:G48)</f>
        <v>0</v>
      </c>
      <c r="H49" s="62"/>
      <c r="I49" s="63">
        <f>SUM(I41:I48)</f>
        <v>0</v>
      </c>
      <c r="J49" s="62"/>
      <c r="K49" s="64">
        <f>SUM(K41:K48)</f>
        <v>0.16422500000000001</v>
      </c>
    </row>
    <row r="50" spans="1:11" s="19" customFormat="1" ht="11.25">
      <c r="A50" s="29"/>
      <c r="B50" s="30" t="s">
        <v>97</v>
      </c>
      <c r="C50" s="31" t="s">
        <v>98</v>
      </c>
      <c r="D50" s="28"/>
      <c r="E50" s="28"/>
      <c r="F50" s="32"/>
      <c r="G50" s="33"/>
      <c r="H50" s="34"/>
      <c r="I50" s="27"/>
      <c r="J50" s="34"/>
      <c r="K50" s="35"/>
    </row>
    <row r="51" spans="1:11" s="1" customFormat="1" ht="9.75">
      <c r="A51" s="36">
        <f>A48+1</f>
        <v>21</v>
      </c>
      <c r="B51" s="38" t="s">
        <v>99</v>
      </c>
      <c r="C51" s="39" t="s">
        <v>100</v>
      </c>
      <c r="D51" s="40" t="s">
        <v>34</v>
      </c>
      <c r="E51" s="65">
        <v>50</v>
      </c>
      <c r="F51" s="42"/>
      <c r="G51" s="43">
        <f>E51*F51</f>
        <v>0</v>
      </c>
      <c r="H51" s="44"/>
      <c r="I51" s="43">
        <f>E51*H51</f>
        <v>0</v>
      </c>
      <c r="J51" s="45">
        <v>3.7174E-3</v>
      </c>
      <c r="K51" s="46">
        <f>E51*J51</f>
        <v>0.18587000000000001</v>
      </c>
    </row>
    <row r="52" spans="1:11" s="19" customFormat="1" ht="11.25">
      <c r="A52" s="56"/>
      <c r="B52" s="57">
        <v>94</v>
      </c>
      <c r="C52" s="58" t="s">
        <v>101</v>
      </c>
      <c r="D52" s="59"/>
      <c r="E52" s="59"/>
      <c r="F52" s="60"/>
      <c r="G52" s="61">
        <f>SUM(G51:G51)</f>
        <v>0</v>
      </c>
      <c r="H52" s="62"/>
      <c r="I52" s="63">
        <f>SUM(I51:I51)</f>
        <v>0</v>
      </c>
      <c r="J52" s="62"/>
      <c r="K52" s="64">
        <f>SUM(K51:K51)</f>
        <v>0.18587000000000001</v>
      </c>
    </row>
    <row r="53" spans="1:11" s="19" customFormat="1" ht="11.25">
      <c r="A53" s="29"/>
      <c r="B53" s="30" t="s">
        <v>102</v>
      </c>
      <c r="C53" s="31" t="s">
        <v>103</v>
      </c>
      <c r="D53" s="28"/>
      <c r="E53" s="28"/>
      <c r="F53" s="32"/>
      <c r="G53" s="33"/>
      <c r="H53" s="34"/>
      <c r="I53" s="27"/>
      <c r="J53" s="34"/>
      <c r="K53" s="35"/>
    </row>
    <row r="54" spans="1:11" s="1" customFormat="1" ht="9.75">
      <c r="A54" s="36">
        <f>A51+1</f>
        <v>22</v>
      </c>
      <c r="B54" s="38" t="s">
        <v>104</v>
      </c>
      <c r="C54" s="39" t="s">
        <v>105</v>
      </c>
      <c r="D54" s="40" t="s">
        <v>85</v>
      </c>
      <c r="E54" s="65">
        <v>2</v>
      </c>
      <c r="F54" s="42"/>
      <c r="G54" s="43">
        <f>E54*F54</f>
        <v>0</v>
      </c>
      <c r="H54" s="44"/>
      <c r="I54" s="43">
        <f>E54*H54</f>
        <v>0</v>
      </c>
      <c r="J54" s="45">
        <v>0</v>
      </c>
      <c r="K54" s="46">
        <f>E54*J54</f>
        <v>0</v>
      </c>
    </row>
    <row r="55" spans="1:11" s="1" customFormat="1" ht="9.75" customHeight="1">
      <c r="A55" s="5"/>
      <c r="B55" s="47" t="s">
        <v>35</v>
      </c>
      <c r="C55" s="210" t="s">
        <v>106</v>
      </c>
      <c r="D55" s="211"/>
      <c r="E55" s="211"/>
      <c r="F55" s="211"/>
      <c r="G55" s="211"/>
      <c r="H55" s="211"/>
      <c r="I55" s="211"/>
      <c r="J55" s="211"/>
      <c r="K55" s="212"/>
    </row>
    <row r="56" spans="1:11" s="1" customFormat="1" ht="19.5">
      <c r="A56" s="36">
        <f>A54+1</f>
        <v>23</v>
      </c>
      <c r="B56" s="38" t="s">
        <v>107</v>
      </c>
      <c r="C56" s="39" t="s">
        <v>108</v>
      </c>
      <c r="D56" s="40" t="s">
        <v>34</v>
      </c>
      <c r="E56" s="41">
        <v>100.084</v>
      </c>
      <c r="F56" s="42"/>
      <c r="G56" s="43">
        <f>E56*F56</f>
        <v>0</v>
      </c>
      <c r="H56" s="44"/>
      <c r="I56" s="43">
        <f>E56*H56</f>
        <v>0</v>
      </c>
      <c r="J56" s="45">
        <v>0.14068301600000002</v>
      </c>
      <c r="K56" s="46">
        <f>E56*J56</f>
        <v>14.080118973344003</v>
      </c>
    </row>
    <row r="57" spans="1:11" s="1" customFormat="1" ht="9.75" customHeight="1">
      <c r="A57" s="5"/>
      <c r="B57" s="47" t="s">
        <v>35</v>
      </c>
      <c r="C57" s="210" t="s">
        <v>109</v>
      </c>
      <c r="D57" s="211"/>
      <c r="E57" s="211"/>
      <c r="F57" s="211"/>
      <c r="G57" s="211"/>
      <c r="H57" s="211"/>
      <c r="I57" s="211"/>
      <c r="J57" s="211"/>
      <c r="K57" s="212"/>
    </row>
    <row r="58" spans="1:11" s="1" customFormat="1" ht="9.75">
      <c r="A58" s="36">
        <f>A56+1</f>
        <v>24</v>
      </c>
      <c r="B58" s="38" t="s">
        <v>110</v>
      </c>
      <c r="C58" s="39" t="s">
        <v>111</v>
      </c>
      <c r="D58" s="40" t="s">
        <v>34</v>
      </c>
      <c r="E58" s="41">
        <v>26.715000000000003</v>
      </c>
      <c r="F58" s="42"/>
      <c r="G58" s="43">
        <f>E58*F58</f>
        <v>0</v>
      </c>
      <c r="H58" s="44"/>
      <c r="I58" s="43">
        <f>E58*H58</f>
        <v>0</v>
      </c>
      <c r="J58" s="45">
        <v>0.32568301599999999</v>
      </c>
      <c r="K58" s="46">
        <f>E58*J58</f>
        <v>8.7006217724400017</v>
      </c>
    </row>
    <row r="59" spans="1:11" s="1" customFormat="1" ht="9.75" customHeight="1">
      <c r="A59" s="5"/>
      <c r="B59" s="47" t="s">
        <v>35</v>
      </c>
      <c r="C59" s="210" t="s">
        <v>112</v>
      </c>
      <c r="D59" s="211"/>
      <c r="E59" s="211"/>
      <c r="F59" s="211"/>
      <c r="G59" s="211"/>
      <c r="H59" s="211"/>
      <c r="I59" s="211"/>
      <c r="J59" s="211"/>
      <c r="K59" s="212"/>
    </row>
    <row r="60" spans="1:11" s="1" customFormat="1" ht="19.5">
      <c r="A60" s="36">
        <f>A58+1</f>
        <v>25</v>
      </c>
      <c r="B60" s="38" t="s">
        <v>113</v>
      </c>
      <c r="C60" s="39" t="s">
        <v>114</v>
      </c>
      <c r="D60" s="40" t="s">
        <v>81</v>
      </c>
      <c r="E60" s="65">
        <v>21</v>
      </c>
      <c r="F60" s="42"/>
      <c r="G60" s="43">
        <f>E60*F60</f>
        <v>0</v>
      </c>
      <c r="H60" s="44"/>
      <c r="I60" s="43">
        <f>E60*H60</f>
        <v>0</v>
      </c>
      <c r="J60" s="45">
        <v>0</v>
      </c>
      <c r="K60" s="46">
        <f>E60*J60</f>
        <v>0</v>
      </c>
    </row>
    <row r="61" spans="1:11" s="1" customFormat="1" ht="9.75" customHeight="1">
      <c r="A61" s="5"/>
      <c r="B61" s="47" t="s">
        <v>35</v>
      </c>
      <c r="C61" s="210" t="s">
        <v>115</v>
      </c>
      <c r="D61" s="211"/>
      <c r="E61" s="211"/>
      <c r="F61" s="211"/>
      <c r="G61" s="211"/>
      <c r="H61" s="211"/>
      <c r="I61" s="211"/>
      <c r="J61" s="211"/>
      <c r="K61" s="212"/>
    </row>
    <row r="62" spans="1:11" s="1" customFormat="1" ht="9.75">
      <c r="A62" s="36">
        <f>A60+1</f>
        <v>26</v>
      </c>
      <c r="B62" s="38" t="s">
        <v>116</v>
      </c>
      <c r="C62" s="39" t="s">
        <v>117</v>
      </c>
      <c r="D62" s="40" t="s">
        <v>34</v>
      </c>
      <c r="E62" s="41">
        <v>28.752000000000002</v>
      </c>
      <c r="F62" s="42"/>
      <c r="G62" s="43">
        <f>E62*F62</f>
        <v>0</v>
      </c>
      <c r="H62" s="44"/>
      <c r="I62" s="43">
        <f>E62*H62</f>
        <v>0</v>
      </c>
      <c r="J62" s="45">
        <v>7.6201008000000001E-2</v>
      </c>
      <c r="K62" s="46">
        <f>E62*J62</f>
        <v>2.1909313820160001</v>
      </c>
    </row>
    <row r="63" spans="1:11" s="1" customFormat="1" ht="9.75" customHeight="1">
      <c r="A63" s="5"/>
      <c r="B63" s="47" t="s">
        <v>35</v>
      </c>
      <c r="C63" s="210" t="s">
        <v>118</v>
      </c>
      <c r="D63" s="211"/>
      <c r="E63" s="211"/>
      <c r="F63" s="211"/>
      <c r="G63" s="211"/>
      <c r="H63" s="211"/>
      <c r="I63" s="211"/>
      <c r="J63" s="211"/>
      <c r="K63" s="212"/>
    </row>
    <row r="64" spans="1:11" s="1" customFormat="1" ht="9.75">
      <c r="A64" s="36">
        <f>A62+1</f>
        <v>27</v>
      </c>
      <c r="B64" s="38" t="s">
        <v>119</v>
      </c>
      <c r="C64" s="39" t="s">
        <v>120</v>
      </c>
      <c r="D64" s="40" t="s">
        <v>34</v>
      </c>
      <c r="E64" s="41">
        <v>196.06</v>
      </c>
      <c r="F64" s="42"/>
      <c r="G64" s="43">
        <f>E64*F64</f>
        <v>0</v>
      </c>
      <c r="H64" s="44"/>
      <c r="I64" s="43">
        <f>E64*H64</f>
        <v>0</v>
      </c>
      <c r="J64" s="45">
        <v>6.8000000000000005E-2</v>
      </c>
      <c r="K64" s="46">
        <f>E64*J64</f>
        <v>13.332080000000001</v>
      </c>
    </row>
    <row r="65" spans="1:11" s="1" customFormat="1" ht="9.75" customHeight="1">
      <c r="A65" s="5"/>
      <c r="B65" s="47" t="s">
        <v>35</v>
      </c>
      <c r="C65" s="210" t="s">
        <v>121</v>
      </c>
      <c r="D65" s="211"/>
      <c r="E65" s="211"/>
      <c r="F65" s="211"/>
      <c r="G65" s="211"/>
      <c r="H65" s="211"/>
      <c r="I65" s="211"/>
      <c r="J65" s="211"/>
      <c r="K65" s="212"/>
    </row>
    <row r="66" spans="1:11" s="1" customFormat="1" ht="9.75">
      <c r="A66" s="36">
        <f>A64+1</f>
        <v>28</v>
      </c>
      <c r="B66" s="38" t="s">
        <v>122</v>
      </c>
      <c r="C66" s="39" t="s">
        <v>123</v>
      </c>
      <c r="D66" s="40" t="s">
        <v>42</v>
      </c>
      <c r="E66" s="45">
        <v>2.88</v>
      </c>
      <c r="F66" s="42"/>
      <c r="G66" s="43">
        <f>E66*F66</f>
        <v>0</v>
      </c>
      <c r="H66" s="44"/>
      <c r="I66" s="43">
        <f>E66*H66</f>
        <v>0</v>
      </c>
      <c r="J66" s="45">
        <v>1.8014210400000001</v>
      </c>
      <c r="K66" s="46">
        <f>E66*J66</f>
        <v>5.1880925952000005</v>
      </c>
    </row>
    <row r="67" spans="1:11" s="1" customFormat="1" ht="9.75" customHeight="1">
      <c r="A67" s="5"/>
      <c r="B67" s="47" t="s">
        <v>35</v>
      </c>
      <c r="C67" s="210" t="s">
        <v>124</v>
      </c>
      <c r="D67" s="211"/>
      <c r="E67" s="211"/>
      <c r="F67" s="211"/>
      <c r="G67" s="211"/>
      <c r="H67" s="211"/>
      <c r="I67" s="211"/>
      <c r="J67" s="211"/>
      <c r="K67" s="212"/>
    </row>
    <row r="68" spans="1:11" s="1" customFormat="1" ht="9.75">
      <c r="A68" s="36">
        <f>A66+1</f>
        <v>29</v>
      </c>
      <c r="B68" s="38" t="s">
        <v>125</v>
      </c>
      <c r="C68" s="39" t="s">
        <v>126</v>
      </c>
      <c r="D68" s="40" t="s">
        <v>34</v>
      </c>
      <c r="E68" s="41">
        <v>16.688000000000002</v>
      </c>
      <c r="F68" s="42"/>
      <c r="G68" s="43">
        <f>E68*F68</f>
        <v>0</v>
      </c>
      <c r="H68" s="44"/>
      <c r="I68" s="43">
        <f>E68*H68</f>
        <v>0</v>
      </c>
      <c r="J68" s="45">
        <v>1.5504239999999999E-2</v>
      </c>
      <c r="K68" s="46">
        <f>E68*J68</f>
        <v>0.25873475712000005</v>
      </c>
    </row>
    <row r="69" spans="1:11" s="1" customFormat="1" ht="9.75" customHeight="1">
      <c r="A69" s="5"/>
      <c r="B69" s="47" t="s">
        <v>35</v>
      </c>
      <c r="C69" s="210" t="s">
        <v>127</v>
      </c>
      <c r="D69" s="211"/>
      <c r="E69" s="211"/>
      <c r="F69" s="211"/>
      <c r="G69" s="211"/>
      <c r="H69" s="211"/>
      <c r="I69" s="211"/>
      <c r="J69" s="211"/>
      <c r="K69" s="212"/>
    </row>
    <row r="70" spans="1:11" s="1" customFormat="1" ht="19.5">
      <c r="A70" s="36">
        <f>A68+1</f>
        <v>30</v>
      </c>
      <c r="B70" s="38" t="s">
        <v>128</v>
      </c>
      <c r="C70" s="39" t="s">
        <v>129</v>
      </c>
      <c r="D70" s="40" t="s">
        <v>81</v>
      </c>
      <c r="E70" s="65">
        <v>4</v>
      </c>
      <c r="F70" s="42"/>
      <c r="G70" s="43">
        <f>E70*F70</f>
        <v>0</v>
      </c>
      <c r="H70" s="44"/>
      <c r="I70" s="43">
        <f>E70*H70</f>
        <v>0</v>
      </c>
      <c r="J70" s="45">
        <v>3.2000000000000001E-2</v>
      </c>
      <c r="K70" s="46">
        <f>E70*J70</f>
        <v>0.128</v>
      </c>
    </row>
    <row r="71" spans="1:11" s="1" customFormat="1" ht="9.75" customHeight="1">
      <c r="A71" s="5"/>
      <c r="B71" s="47" t="s">
        <v>35</v>
      </c>
      <c r="C71" s="210" t="s">
        <v>130</v>
      </c>
      <c r="D71" s="211"/>
      <c r="E71" s="211"/>
      <c r="F71" s="211"/>
      <c r="G71" s="211"/>
      <c r="H71" s="211"/>
      <c r="I71" s="211"/>
      <c r="J71" s="211"/>
      <c r="K71" s="212"/>
    </row>
    <row r="72" spans="1:11" s="1" customFormat="1" ht="19.5">
      <c r="A72" s="36">
        <f>A70+1</f>
        <v>31</v>
      </c>
      <c r="B72" s="38" t="s">
        <v>131</v>
      </c>
      <c r="C72" s="39" t="s">
        <v>132</v>
      </c>
      <c r="D72" s="40" t="s">
        <v>34</v>
      </c>
      <c r="E72" s="41">
        <v>71.439999999999984</v>
      </c>
      <c r="F72" s="42"/>
      <c r="G72" s="43">
        <f>E72*F72</f>
        <v>0</v>
      </c>
      <c r="H72" s="44"/>
      <c r="I72" s="43">
        <f>E72*H72</f>
        <v>0</v>
      </c>
      <c r="J72" s="45">
        <v>2.1999999999999999E-2</v>
      </c>
      <c r="K72" s="46">
        <f>E72*J72</f>
        <v>1.5716799999999995</v>
      </c>
    </row>
    <row r="73" spans="1:11" s="1" customFormat="1" ht="9.75" customHeight="1">
      <c r="A73" s="5"/>
      <c r="B73" s="47" t="s">
        <v>35</v>
      </c>
      <c r="C73" s="210" t="s">
        <v>133</v>
      </c>
      <c r="D73" s="211"/>
      <c r="E73" s="211"/>
      <c r="F73" s="211"/>
      <c r="G73" s="211"/>
      <c r="H73" s="211"/>
      <c r="I73" s="211"/>
      <c r="J73" s="211"/>
      <c r="K73" s="212"/>
    </row>
    <row r="74" spans="1:11" s="1" customFormat="1" ht="9.75">
      <c r="A74" s="36">
        <f>A72+1</f>
        <v>32</v>
      </c>
      <c r="B74" s="38" t="s">
        <v>134</v>
      </c>
      <c r="C74" s="39" t="s">
        <v>135</v>
      </c>
      <c r="D74" s="40" t="s">
        <v>34</v>
      </c>
      <c r="E74" s="41">
        <v>37.03</v>
      </c>
      <c r="F74" s="42"/>
      <c r="G74" s="43">
        <f>E74*F74</f>
        <v>0</v>
      </c>
      <c r="H74" s="44"/>
      <c r="I74" s="43">
        <f>E74*H74</f>
        <v>0</v>
      </c>
      <c r="J74" s="45">
        <v>4.5999999999999999E-2</v>
      </c>
      <c r="K74" s="46">
        <f>E74*J74</f>
        <v>1.7033800000000001</v>
      </c>
    </row>
    <row r="75" spans="1:11" s="1" customFormat="1" ht="9.75" customHeight="1">
      <c r="A75" s="5"/>
      <c r="B75" s="47" t="s">
        <v>35</v>
      </c>
      <c r="C75" s="210" t="s">
        <v>136</v>
      </c>
      <c r="D75" s="211"/>
      <c r="E75" s="211"/>
      <c r="F75" s="211"/>
      <c r="G75" s="211"/>
      <c r="H75" s="211"/>
      <c r="I75" s="211"/>
      <c r="J75" s="211"/>
      <c r="K75" s="212"/>
    </row>
    <row r="76" spans="1:11" s="1" customFormat="1" ht="9.75">
      <c r="A76" s="36">
        <f>A74+1</f>
        <v>33</v>
      </c>
      <c r="B76" s="38" t="s">
        <v>137</v>
      </c>
      <c r="C76" s="39" t="s">
        <v>138</v>
      </c>
      <c r="D76" s="40" t="s">
        <v>34</v>
      </c>
      <c r="E76" s="41">
        <v>37.03</v>
      </c>
      <c r="F76" s="42"/>
      <c r="G76" s="43">
        <f>E76*F76</f>
        <v>0</v>
      </c>
      <c r="H76" s="44"/>
      <c r="I76" s="43">
        <f>E76*H76</f>
        <v>0</v>
      </c>
      <c r="J76" s="45">
        <v>0.01</v>
      </c>
      <c r="K76" s="46">
        <f>E76*J76</f>
        <v>0.37030000000000002</v>
      </c>
    </row>
    <row r="77" spans="1:11" s="1" customFormat="1" ht="9.75">
      <c r="A77" s="36">
        <f>A76+1</f>
        <v>34</v>
      </c>
      <c r="B77" s="38" t="s">
        <v>139</v>
      </c>
      <c r="C77" s="39" t="s">
        <v>140</v>
      </c>
      <c r="D77" s="40" t="s">
        <v>141</v>
      </c>
      <c r="E77" s="44">
        <v>8.58</v>
      </c>
      <c r="F77" s="42"/>
      <c r="G77" s="43">
        <f>E77*F77</f>
        <v>0</v>
      </c>
      <c r="H77" s="44"/>
      <c r="I77" s="43">
        <f>E77*H77</f>
        <v>0</v>
      </c>
      <c r="J77" s="45">
        <v>8.1504240000000006E-2</v>
      </c>
      <c r="K77" s="46">
        <f>E77*J77</f>
        <v>0.69930637920000005</v>
      </c>
    </row>
    <row r="78" spans="1:11" s="1" customFormat="1" ht="9.75" customHeight="1">
      <c r="A78" s="5"/>
      <c r="B78" s="47" t="s">
        <v>35</v>
      </c>
      <c r="C78" s="210" t="s">
        <v>142</v>
      </c>
      <c r="D78" s="211"/>
      <c r="E78" s="211"/>
      <c r="F78" s="211"/>
      <c r="G78" s="211"/>
      <c r="H78" s="211"/>
      <c r="I78" s="211"/>
      <c r="J78" s="211"/>
      <c r="K78" s="212"/>
    </row>
    <row r="79" spans="1:11" s="1" customFormat="1" ht="9.75">
      <c r="A79" s="36">
        <f>A77+1</f>
        <v>35</v>
      </c>
      <c r="B79" s="38" t="s">
        <v>143</v>
      </c>
      <c r="C79" s="39" t="s">
        <v>144</v>
      </c>
      <c r="D79" s="40" t="s">
        <v>34</v>
      </c>
      <c r="E79" s="41">
        <v>3.0701000000000001</v>
      </c>
      <c r="F79" s="42"/>
      <c r="G79" s="43">
        <f>E79*F79</f>
        <v>0</v>
      </c>
      <c r="H79" s="44"/>
      <c r="I79" s="43">
        <f>E79*H79</f>
        <v>0</v>
      </c>
      <c r="J79" s="45">
        <v>8.0250743999999999E-2</v>
      </c>
      <c r="K79" s="46">
        <f>E79*J79</f>
        <v>0.2463778091544</v>
      </c>
    </row>
    <row r="80" spans="1:11" s="1" customFormat="1" ht="9.75" customHeight="1">
      <c r="A80" s="5"/>
      <c r="B80" s="47" t="s">
        <v>35</v>
      </c>
      <c r="C80" s="210" t="s">
        <v>145</v>
      </c>
      <c r="D80" s="211"/>
      <c r="E80" s="211"/>
      <c r="F80" s="211"/>
      <c r="G80" s="211"/>
      <c r="H80" s="211"/>
      <c r="I80" s="211"/>
      <c r="J80" s="211"/>
      <c r="K80" s="212"/>
    </row>
    <row r="81" spans="1:11" s="1" customFormat="1" ht="9.75">
      <c r="A81" s="36">
        <f>A79+1</f>
        <v>36</v>
      </c>
      <c r="B81" s="38" t="s">
        <v>146</v>
      </c>
      <c r="C81" s="39" t="s">
        <v>147</v>
      </c>
      <c r="D81" s="40" t="s">
        <v>81</v>
      </c>
      <c r="E81" s="65">
        <v>5</v>
      </c>
      <c r="F81" s="42"/>
      <c r="G81" s="43">
        <f>E81*F81</f>
        <v>0</v>
      </c>
      <c r="H81" s="44"/>
      <c r="I81" s="43">
        <f>E81*H81</f>
        <v>0</v>
      </c>
      <c r="J81" s="45">
        <v>0</v>
      </c>
      <c r="K81" s="46">
        <f>E81*J81</f>
        <v>0</v>
      </c>
    </row>
    <row r="82" spans="1:11" s="1" customFormat="1" ht="9.75" customHeight="1">
      <c r="A82" s="5"/>
      <c r="B82" s="47" t="s">
        <v>35</v>
      </c>
      <c r="C82" s="210" t="s">
        <v>148</v>
      </c>
      <c r="D82" s="211"/>
      <c r="E82" s="211"/>
      <c r="F82" s="211"/>
      <c r="G82" s="211"/>
      <c r="H82" s="211"/>
      <c r="I82" s="211"/>
      <c r="J82" s="211"/>
      <c r="K82" s="212"/>
    </row>
    <row r="83" spans="1:11" s="1" customFormat="1" ht="9.75">
      <c r="A83" s="36">
        <f>A81+1</f>
        <v>37</v>
      </c>
      <c r="B83" s="38" t="s">
        <v>149</v>
      </c>
      <c r="C83" s="39" t="s">
        <v>150</v>
      </c>
      <c r="D83" s="40" t="s">
        <v>34</v>
      </c>
      <c r="E83" s="41">
        <v>24.723099999999999</v>
      </c>
      <c r="F83" s="42"/>
      <c r="G83" s="43">
        <f>E83*F83</f>
        <v>0</v>
      </c>
      <c r="H83" s="44"/>
      <c r="I83" s="43">
        <f>E83*H83</f>
        <v>0</v>
      </c>
      <c r="J83" s="45">
        <v>0.210683016</v>
      </c>
      <c r="K83" s="46">
        <f>E83*J83</f>
        <v>5.2087372728696</v>
      </c>
    </row>
    <row r="84" spans="1:11" s="1" customFormat="1" ht="9.75" customHeight="1">
      <c r="A84" s="5"/>
      <c r="B84" s="47" t="s">
        <v>35</v>
      </c>
      <c r="C84" s="210" t="s">
        <v>151</v>
      </c>
      <c r="D84" s="211"/>
      <c r="E84" s="211"/>
      <c r="F84" s="211"/>
      <c r="G84" s="211"/>
      <c r="H84" s="211"/>
      <c r="I84" s="211"/>
      <c r="J84" s="211"/>
      <c r="K84" s="212"/>
    </row>
    <row r="85" spans="1:11" s="1" customFormat="1" ht="9.75">
      <c r="A85" s="36">
        <f>A83+1</f>
        <v>38</v>
      </c>
      <c r="B85" s="38" t="s">
        <v>152</v>
      </c>
      <c r="C85" s="39" t="s">
        <v>153</v>
      </c>
      <c r="D85" s="40" t="s">
        <v>42</v>
      </c>
      <c r="E85" s="45">
        <v>0.4824</v>
      </c>
      <c r="F85" s="42"/>
      <c r="G85" s="43">
        <f>E85*F85</f>
        <v>0</v>
      </c>
      <c r="H85" s="44"/>
      <c r="I85" s="43">
        <f>E85*H85</f>
        <v>0</v>
      </c>
      <c r="J85" s="45">
        <v>1.8018702719999999</v>
      </c>
      <c r="K85" s="46">
        <f>E85*J85</f>
        <v>0.86922221921279996</v>
      </c>
    </row>
    <row r="86" spans="1:11" s="1" customFormat="1" ht="9.75" customHeight="1">
      <c r="A86" s="5"/>
      <c r="B86" s="47" t="s">
        <v>35</v>
      </c>
      <c r="C86" s="210" t="s">
        <v>154</v>
      </c>
      <c r="D86" s="211"/>
      <c r="E86" s="211"/>
      <c r="F86" s="211"/>
      <c r="G86" s="211"/>
      <c r="H86" s="211"/>
      <c r="I86" s="211"/>
      <c r="J86" s="211"/>
      <c r="K86" s="212"/>
    </row>
    <row r="87" spans="1:11" s="1" customFormat="1" ht="9.75">
      <c r="A87" s="36">
        <f>A85+1</f>
        <v>39</v>
      </c>
      <c r="B87" s="38" t="s">
        <v>155</v>
      </c>
      <c r="C87" s="39" t="s">
        <v>156</v>
      </c>
      <c r="D87" s="40" t="s">
        <v>34</v>
      </c>
      <c r="E87" s="41">
        <v>276.96600000000001</v>
      </c>
      <c r="F87" s="42"/>
      <c r="G87" s="43">
        <f>E87*F87</f>
        <v>0</v>
      </c>
      <c r="H87" s="44"/>
      <c r="I87" s="43">
        <f>E87*H87</f>
        <v>0</v>
      </c>
      <c r="J87" s="45">
        <v>0.05</v>
      </c>
      <c r="K87" s="46">
        <f>E87*J87</f>
        <v>13.848300000000002</v>
      </c>
    </row>
    <row r="88" spans="1:11" s="1" customFormat="1" ht="9.75" customHeight="1">
      <c r="A88" s="5"/>
      <c r="B88" s="47" t="s">
        <v>35</v>
      </c>
      <c r="C88" s="210" t="s">
        <v>157</v>
      </c>
      <c r="D88" s="211"/>
      <c r="E88" s="211"/>
      <c r="F88" s="211"/>
      <c r="G88" s="211"/>
      <c r="H88" s="211"/>
      <c r="I88" s="211"/>
      <c r="J88" s="211"/>
      <c r="K88" s="212"/>
    </row>
    <row r="89" spans="1:11" s="1" customFormat="1" ht="9.75">
      <c r="A89" s="36">
        <f>A87+1</f>
        <v>40</v>
      </c>
      <c r="B89" s="38" t="s">
        <v>158</v>
      </c>
      <c r="C89" s="39" t="s">
        <v>159</v>
      </c>
      <c r="D89" s="40" t="s">
        <v>42</v>
      </c>
      <c r="E89" s="45">
        <v>4.71</v>
      </c>
      <c r="F89" s="42"/>
      <c r="G89" s="43">
        <f>E89*F89</f>
        <v>0</v>
      </c>
      <c r="H89" s="44"/>
      <c r="I89" s="43">
        <f>E89*H89</f>
        <v>0</v>
      </c>
      <c r="J89" s="45">
        <v>2.2999999999999998</v>
      </c>
      <c r="K89" s="46">
        <f>E89*J89</f>
        <v>10.832999999999998</v>
      </c>
    </row>
    <row r="90" spans="1:11" s="1" customFormat="1" ht="9.75" customHeight="1">
      <c r="A90" s="5"/>
      <c r="B90" s="47" t="s">
        <v>35</v>
      </c>
      <c r="C90" s="210" t="s">
        <v>160</v>
      </c>
      <c r="D90" s="211"/>
      <c r="E90" s="211"/>
      <c r="F90" s="211"/>
      <c r="G90" s="211"/>
      <c r="H90" s="211"/>
      <c r="I90" s="211"/>
      <c r="J90" s="211"/>
      <c r="K90" s="212"/>
    </row>
    <row r="91" spans="1:11" s="1" customFormat="1" ht="9.75">
      <c r="A91" s="36">
        <f>A89+1</f>
        <v>41</v>
      </c>
      <c r="B91" s="38" t="s">
        <v>161</v>
      </c>
      <c r="C91" s="39" t="s">
        <v>162</v>
      </c>
      <c r="D91" s="40" t="s">
        <v>141</v>
      </c>
      <c r="E91" s="44">
        <v>200</v>
      </c>
      <c r="F91" s="42"/>
      <c r="G91" s="43">
        <f>E91*F91</f>
        <v>0</v>
      </c>
      <c r="H91" s="44"/>
      <c r="I91" s="43">
        <f>E91*H91</f>
        <v>0</v>
      </c>
      <c r="J91" s="45">
        <v>1.2394224000000001E-2</v>
      </c>
      <c r="K91" s="46">
        <f>E91*J91</f>
        <v>2.4788448000000001</v>
      </c>
    </row>
    <row r="92" spans="1:11" s="1" customFormat="1" ht="9.75" customHeight="1">
      <c r="A92" s="5"/>
      <c r="B92" s="47" t="s">
        <v>35</v>
      </c>
      <c r="C92" s="210" t="s">
        <v>163</v>
      </c>
      <c r="D92" s="211"/>
      <c r="E92" s="211"/>
      <c r="F92" s="211"/>
      <c r="G92" s="211"/>
      <c r="H92" s="211"/>
      <c r="I92" s="211"/>
      <c r="J92" s="211"/>
      <c r="K92" s="212"/>
    </row>
    <row r="93" spans="1:11" s="1" customFormat="1" ht="9.75">
      <c r="A93" s="36">
        <f>A91+1</f>
        <v>42</v>
      </c>
      <c r="B93" s="38" t="s">
        <v>164</v>
      </c>
      <c r="C93" s="39" t="s">
        <v>165</v>
      </c>
      <c r="D93" s="40" t="s">
        <v>141</v>
      </c>
      <c r="E93" s="44">
        <v>182</v>
      </c>
      <c r="F93" s="42"/>
      <c r="G93" s="43">
        <f>E93*F93</f>
        <v>0</v>
      </c>
      <c r="H93" s="44"/>
      <c r="I93" s="43">
        <f>E93*H93</f>
        <v>0</v>
      </c>
      <c r="J93" s="45">
        <v>3.6600503999999999E-2</v>
      </c>
      <c r="K93" s="46">
        <f>E93*J93</f>
        <v>6.6612917280000001</v>
      </c>
    </row>
    <row r="94" spans="1:11" s="1" customFormat="1" ht="9.75" customHeight="1">
      <c r="A94" s="5"/>
      <c r="B94" s="47" t="s">
        <v>35</v>
      </c>
      <c r="C94" s="210" t="s">
        <v>166</v>
      </c>
      <c r="D94" s="211"/>
      <c r="E94" s="211"/>
      <c r="F94" s="211"/>
      <c r="G94" s="211"/>
      <c r="H94" s="211"/>
      <c r="I94" s="211"/>
      <c r="J94" s="211"/>
      <c r="K94" s="212"/>
    </row>
    <row r="95" spans="1:11" s="1" customFormat="1" ht="9.75">
      <c r="A95" s="36">
        <f>A93+1</f>
        <v>43</v>
      </c>
      <c r="B95" s="38" t="s">
        <v>167</v>
      </c>
      <c r="C95" s="39" t="s">
        <v>168</v>
      </c>
      <c r="D95" s="40" t="s">
        <v>34</v>
      </c>
      <c r="E95" s="41">
        <v>2.5375999999999999</v>
      </c>
      <c r="F95" s="42"/>
      <c r="G95" s="43">
        <f>E95*F95</f>
        <v>0</v>
      </c>
      <c r="H95" s="44"/>
      <c r="I95" s="43">
        <f>E95*H95</f>
        <v>0</v>
      </c>
      <c r="J95" s="45">
        <v>6.8026816000000004E-2</v>
      </c>
      <c r="K95" s="46">
        <f>E95*J95</f>
        <v>0.17262484828159999</v>
      </c>
    </row>
    <row r="96" spans="1:11" s="1" customFormat="1" ht="9.75" customHeight="1">
      <c r="A96" s="5"/>
      <c r="B96" s="47" t="s">
        <v>35</v>
      </c>
      <c r="C96" s="210" t="s">
        <v>169</v>
      </c>
      <c r="D96" s="211"/>
      <c r="E96" s="211"/>
      <c r="F96" s="211"/>
      <c r="G96" s="211"/>
      <c r="H96" s="211"/>
      <c r="I96" s="211"/>
      <c r="J96" s="211"/>
      <c r="K96" s="212"/>
    </row>
    <row r="97" spans="1:11" s="1" customFormat="1" ht="9.75">
      <c r="A97" s="36">
        <f>A95+1</f>
        <v>44</v>
      </c>
      <c r="B97" s="38" t="s">
        <v>170</v>
      </c>
      <c r="C97" s="39" t="s">
        <v>171</v>
      </c>
      <c r="D97" s="40" t="s">
        <v>81</v>
      </c>
      <c r="E97" s="65">
        <v>1</v>
      </c>
      <c r="F97" s="42"/>
      <c r="G97" s="43">
        <f>E97*F97</f>
        <v>0</v>
      </c>
      <c r="H97" s="44"/>
      <c r="I97" s="43">
        <f>E97*H97</f>
        <v>0</v>
      </c>
      <c r="J97" s="45">
        <v>0</v>
      </c>
      <c r="K97" s="46">
        <f>E97*J97</f>
        <v>0</v>
      </c>
    </row>
    <row r="98" spans="1:11" s="1" customFormat="1" ht="9.75">
      <c r="A98" s="36">
        <f>A97+1</f>
        <v>45</v>
      </c>
      <c r="B98" s="38" t="s">
        <v>172</v>
      </c>
      <c r="C98" s="39" t="s">
        <v>173</v>
      </c>
      <c r="D98" s="40" t="s">
        <v>174</v>
      </c>
      <c r="E98" s="45">
        <v>89.597999999999999</v>
      </c>
      <c r="F98" s="42"/>
      <c r="G98" s="43">
        <f>E98*F98</f>
        <v>0</v>
      </c>
      <c r="H98" s="44"/>
      <c r="I98" s="43">
        <f>E98*H98</f>
        <v>0</v>
      </c>
      <c r="J98" s="45">
        <v>0</v>
      </c>
      <c r="K98" s="46">
        <f>E98*J98</f>
        <v>0</v>
      </c>
    </row>
    <row r="99" spans="1:11" s="1" customFormat="1" ht="9.75" customHeight="1">
      <c r="A99" s="5"/>
      <c r="B99" s="47" t="s">
        <v>35</v>
      </c>
      <c r="C99" s="210" t="s">
        <v>175</v>
      </c>
      <c r="D99" s="211"/>
      <c r="E99" s="211"/>
      <c r="F99" s="211"/>
      <c r="G99" s="211"/>
      <c r="H99" s="211"/>
      <c r="I99" s="211"/>
      <c r="J99" s="211"/>
      <c r="K99" s="212"/>
    </row>
    <row r="100" spans="1:11" s="1" customFormat="1" ht="9.75">
      <c r="A100" s="36">
        <f>A98+1</f>
        <v>46</v>
      </c>
      <c r="B100" s="38" t="s">
        <v>176</v>
      </c>
      <c r="C100" s="39" t="s">
        <v>177</v>
      </c>
      <c r="D100" s="40" t="s">
        <v>174</v>
      </c>
      <c r="E100" s="45">
        <v>179.196</v>
      </c>
      <c r="F100" s="42"/>
      <c r="G100" s="43">
        <f>E100*F100</f>
        <v>0</v>
      </c>
      <c r="H100" s="44"/>
      <c r="I100" s="43">
        <f>E100*H100</f>
        <v>0</v>
      </c>
      <c r="J100" s="45">
        <v>0</v>
      </c>
      <c r="K100" s="46">
        <f>E100*J100</f>
        <v>0</v>
      </c>
    </row>
    <row r="101" spans="1:11" s="1" customFormat="1" ht="9.75" customHeight="1">
      <c r="A101" s="5"/>
      <c r="B101" s="47" t="s">
        <v>35</v>
      </c>
      <c r="C101" s="210" t="s">
        <v>178</v>
      </c>
      <c r="D101" s="211"/>
      <c r="E101" s="211"/>
      <c r="F101" s="211"/>
      <c r="G101" s="211"/>
      <c r="H101" s="211"/>
      <c r="I101" s="211"/>
      <c r="J101" s="211"/>
      <c r="K101" s="212"/>
    </row>
    <row r="102" spans="1:11" s="1" customFormat="1" ht="9.75">
      <c r="A102" s="36">
        <f>A100+1</f>
        <v>47</v>
      </c>
      <c r="B102" s="38" t="s">
        <v>179</v>
      </c>
      <c r="C102" s="39" t="s">
        <v>180</v>
      </c>
      <c r="D102" s="40" t="s">
        <v>174</v>
      </c>
      <c r="E102" s="45">
        <v>89.597999999999999</v>
      </c>
      <c r="F102" s="42"/>
      <c r="G102" s="43">
        <f>E102*F102</f>
        <v>0</v>
      </c>
      <c r="H102" s="44"/>
      <c r="I102" s="43">
        <f>E102*H102</f>
        <v>0</v>
      </c>
      <c r="J102" s="45">
        <v>0</v>
      </c>
      <c r="K102" s="46">
        <f>E102*J102</f>
        <v>0</v>
      </c>
    </row>
    <row r="103" spans="1:11" s="1" customFormat="1" ht="9.75">
      <c r="A103" s="36">
        <f>A102+1</f>
        <v>48</v>
      </c>
      <c r="B103" s="38" t="s">
        <v>181</v>
      </c>
      <c r="C103" s="39" t="s">
        <v>182</v>
      </c>
      <c r="D103" s="40" t="s">
        <v>174</v>
      </c>
      <c r="E103" s="45">
        <v>2598.3420000000001</v>
      </c>
      <c r="F103" s="42"/>
      <c r="G103" s="43">
        <f>E103*F103</f>
        <v>0</v>
      </c>
      <c r="H103" s="44"/>
      <c r="I103" s="43">
        <f>E103*H103</f>
        <v>0</v>
      </c>
      <c r="J103" s="45">
        <v>0</v>
      </c>
      <c r="K103" s="46">
        <f>E103*J103</f>
        <v>0</v>
      </c>
    </row>
    <row r="104" spans="1:11" s="1" customFormat="1" ht="9.75" customHeight="1">
      <c r="A104" s="5"/>
      <c r="B104" s="47" t="s">
        <v>35</v>
      </c>
      <c r="C104" s="210" t="s">
        <v>183</v>
      </c>
      <c r="D104" s="211"/>
      <c r="E104" s="211"/>
      <c r="F104" s="211"/>
      <c r="G104" s="211"/>
      <c r="H104" s="211"/>
      <c r="I104" s="211"/>
      <c r="J104" s="211"/>
      <c r="K104" s="212"/>
    </row>
    <row r="105" spans="1:11" s="1" customFormat="1" ht="9.75">
      <c r="A105" s="36">
        <f>A103+1</f>
        <v>49</v>
      </c>
      <c r="B105" s="38" t="s">
        <v>184</v>
      </c>
      <c r="C105" s="39" t="s">
        <v>185</v>
      </c>
      <c r="D105" s="40" t="s">
        <v>174</v>
      </c>
      <c r="E105" s="45">
        <v>89.597999999999999</v>
      </c>
      <c r="F105" s="42"/>
      <c r="G105" s="43">
        <f>E105*F105</f>
        <v>0</v>
      </c>
      <c r="H105" s="44"/>
      <c r="I105" s="43">
        <f>E105*H105</f>
        <v>0</v>
      </c>
      <c r="J105" s="45">
        <v>0</v>
      </c>
      <c r="K105" s="46">
        <f>E105*J105</f>
        <v>0</v>
      </c>
    </row>
    <row r="106" spans="1:11" s="1" customFormat="1" ht="9.75">
      <c r="A106" s="36">
        <f>A105+1</f>
        <v>50</v>
      </c>
      <c r="B106" s="38" t="s">
        <v>186</v>
      </c>
      <c r="C106" s="39" t="s">
        <v>187</v>
      </c>
      <c r="D106" s="40" t="s">
        <v>174</v>
      </c>
      <c r="E106" s="45">
        <v>89.597999999999999</v>
      </c>
      <c r="F106" s="42"/>
      <c r="G106" s="43">
        <f>E106*F106</f>
        <v>0</v>
      </c>
      <c r="H106" s="44"/>
      <c r="I106" s="43">
        <f>E106*H106</f>
        <v>0</v>
      </c>
      <c r="J106" s="45">
        <v>0</v>
      </c>
      <c r="K106" s="46">
        <f>E106*J106</f>
        <v>0</v>
      </c>
    </row>
    <row r="107" spans="1:11" s="1" customFormat="1" ht="9.75">
      <c r="A107" s="36">
        <f>A106+1</f>
        <v>51</v>
      </c>
      <c r="B107" s="38" t="s">
        <v>188</v>
      </c>
      <c r="C107" s="39" t="s">
        <v>189</v>
      </c>
      <c r="D107" s="40" t="s">
        <v>174</v>
      </c>
      <c r="E107" s="45">
        <v>89.597999999999999</v>
      </c>
      <c r="F107" s="42"/>
      <c r="G107" s="43">
        <f>E107*F107</f>
        <v>0</v>
      </c>
      <c r="H107" s="44"/>
      <c r="I107" s="43">
        <f>E107*H107</f>
        <v>0</v>
      </c>
      <c r="J107" s="45">
        <v>0</v>
      </c>
      <c r="K107" s="46">
        <f>E107*J107</f>
        <v>0</v>
      </c>
    </row>
    <row r="108" spans="1:11" s="19" customFormat="1" ht="11.25">
      <c r="A108" s="56"/>
      <c r="B108" s="57">
        <v>96</v>
      </c>
      <c r="C108" s="58" t="s">
        <v>190</v>
      </c>
      <c r="D108" s="59"/>
      <c r="E108" s="59"/>
      <c r="F108" s="60"/>
      <c r="G108" s="61">
        <f>SUM(G54:G107)</f>
        <v>0</v>
      </c>
      <c r="H108" s="62"/>
      <c r="I108" s="63">
        <f>SUM(I54:I107)</f>
        <v>0</v>
      </c>
      <c r="J108" s="62"/>
      <c r="K108" s="64">
        <f>SUM(K54:K107)</f>
        <v>88.541644536838419</v>
      </c>
    </row>
    <row r="109" spans="1:11" s="19" customFormat="1" ht="11.25">
      <c r="A109" s="29"/>
      <c r="B109" s="30" t="s">
        <v>191</v>
      </c>
      <c r="C109" s="31" t="s">
        <v>192</v>
      </c>
      <c r="D109" s="28"/>
      <c r="E109" s="28"/>
      <c r="F109" s="32"/>
      <c r="G109" s="33"/>
      <c r="H109" s="34"/>
      <c r="I109" s="27"/>
      <c r="J109" s="34"/>
      <c r="K109" s="35"/>
    </row>
    <row r="110" spans="1:11" s="1" customFormat="1" ht="9.75">
      <c r="A110" s="36">
        <f>A107+1</f>
        <v>52</v>
      </c>
      <c r="B110" s="38" t="s">
        <v>193</v>
      </c>
      <c r="C110" s="39" t="s">
        <v>194</v>
      </c>
      <c r="D110" s="40" t="s">
        <v>174</v>
      </c>
      <c r="E110" s="45">
        <v>40.192</v>
      </c>
      <c r="F110" s="42"/>
      <c r="G110" s="43">
        <f>E110*F110</f>
        <v>0</v>
      </c>
      <c r="H110" s="44"/>
      <c r="I110" s="43">
        <f>E110*H110</f>
        <v>0</v>
      </c>
      <c r="J110" s="45">
        <v>0</v>
      </c>
      <c r="K110" s="46">
        <f>E110*J110</f>
        <v>0</v>
      </c>
    </row>
    <row r="111" spans="1:11" s="1" customFormat="1" ht="9.75" customHeight="1">
      <c r="A111" s="5"/>
      <c r="B111" s="47" t="s">
        <v>35</v>
      </c>
      <c r="C111" s="210" t="s">
        <v>195</v>
      </c>
      <c r="D111" s="211"/>
      <c r="E111" s="211"/>
      <c r="F111" s="211"/>
      <c r="G111" s="211"/>
      <c r="H111" s="211"/>
      <c r="I111" s="211"/>
      <c r="J111" s="211"/>
      <c r="K111" s="212"/>
    </row>
    <row r="112" spans="1:11" s="19" customFormat="1" ht="12" thickBot="1">
      <c r="A112" s="48"/>
      <c r="B112" s="50">
        <v>99</v>
      </c>
      <c r="C112" s="51" t="s">
        <v>196</v>
      </c>
      <c r="D112" s="49"/>
      <c r="E112" s="49"/>
      <c r="F112" s="52"/>
      <c r="G112" s="54">
        <f>SUM(G110:G111)</f>
        <v>0</v>
      </c>
      <c r="H112" s="53"/>
      <c r="I112" s="66">
        <f>SUM(I110:I111)</f>
        <v>0</v>
      </c>
      <c r="J112" s="53"/>
      <c r="K112" s="55">
        <f>SUM(K110:K111)</f>
        <v>0</v>
      </c>
    </row>
    <row r="113" spans="1:11" ht="13.5" thickBo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1:11" s="1" customFormat="1" ht="9.75" customHeight="1">
      <c r="A114" s="6" t="s">
        <v>5</v>
      </c>
      <c r="B114" s="206" t="s">
        <v>9</v>
      </c>
      <c r="C114" s="206" t="s">
        <v>11</v>
      </c>
      <c r="D114" s="206" t="s">
        <v>13</v>
      </c>
      <c r="E114" s="206" t="s">
        <v>15</v>
      </c>
      <c r="F114" s="213" t="s">
        <v>17</v>
      </c>
      <c r="G114" s="140"/>
      <c r="H114" s="140"/>
      <c r="I114" s="140"/>
      <c r="J114" s="206" t="s">
        <v>26</v>
      </c>
      <c r="K114" s="208"/>
    </row>
    <row r="115" spans="1:11" s="1" customFormat="1" ht="9.75" customHeight="1">
      <c r="A115" s="7" t="s">
        <v>6</v>
      </c>
      <c r="B115" s="207"/>
      <c r="C115" s="207"/>
      <c r="D115" s="207"/>
      <c r="E115" s="207"/>
      <c r="F115" s="214" t="s">
        <v>18</v>
      </c>
      <c r="G115" s="148"/>
      <c r="H115" s="215" t="s">
        <v>23</v>
      </c>
      <c r="I115" s="148"/>
      <c r="J115" s="207"/>
      <c r="K115" s="123"/>
    </row>
    <row r="116" spans="1:11" s="1" customFormat="1" ht="9.75" customHeight="1">
      <c r="A116" s="7" t="s">
        <v>7</v>
      </c>
      <c r="B116" s="207"/>
      <c r="C116" s="207"/>
      <c r="D116" s="207"/>
      <c r="E116" s="207"/>
      <c r="F116" s="10" t="s">
        <v>19</v>
      </c>
      <c r="G116" s="12" t="s">
        <v>21</v>
      </c>
      <c r="H116" s="14" t="s">
        <v>19</v>
      </c>
      <c r="I116" s="12" t="s">
        <v>21</v>
      </c>
      <c r="J116" s="14" t="s">
        <v>19</v>
      </c>
      <c r="K116" s="16" t="s">
        <v>21</v>
      </c>
    </row>
    <row r="117" spans="1:11" s="1" customFormat="1" ht="9.75" customHeight="1" thickBot="1">
      <c r="A117" s="8" t="s">
        <v>8</v>
      </c>
      <c r="B117" s="9" t="s">
        <v>10</v>
      </c>
      <c r="C117" s="9" t="s">
        <v>12</v>
      </c>
      <c r="D117" s="9" t="s">
        <v>14</v>
      </c>
      <c r="E117" s="9" t="s">
        <v>16</v>
      </c>
      <c r="F117" s="11" t="s">
        <v>20</v>
      </c>
      <c r="G117" s="13" t="s">
        <v>22</v>
      </c>
      <c r="H117" s="15" t="s">
        <v>24</v>
      </c>
      <c r="I117" s="13" t="s">
        <v>25</v>
      </c>
      <c r="J117" s="15" t="s">
        <v>27</v>
      </c>
      <c r="K117" s="17" t="s">
        <v>28</v>
      </c>
    </row>
    <row r="118" spans="1:11" s="19" customFormat="1" ht="11.25">
      <c r="A118" s="21"/>
      <c r="B118" s="20"/>
      <c r="C118" s="22" t="s">
        <v>197</v>
      </c>
      <c r="D118" s="20"/>
      <c r="E118" s="20"/>
      <c r="F118" s="23"/>
      <c r="G118" s="24"/>
      <c r="H118" s="25"/>
      <c r="J118" s="25"/>
      <c r="K118" s="26"/>
    </row>
    <row r="119" spans="1:11" s="19" customFormat="1" ht="11.25">
      <c r="A119" s="29"/>
      <c r="B119" s="30" t="s">
        <v>198</v>
      </c>
      <c r="C119" s="31" t="s">
        <v>199</v>
      </c>
      <c r="D119" s="28"/>
      <c r="E119" s="28"/>
      <c r="F119" s="32"/>
      <c r="G119" s="33"/>
      <c r="H119" s="34"/>
      <c r="I119" s="27"/>
      <c r="J119" s="34"/>
      <c r="K119" s="35"/>
    </row>
    <row r="120" spans="1:11" s="1" customFormat="1" ht="9.75">
      <c r="A120" s="36">
        <f>A110+1</f>
        <v>53</v>
      </c>
      <c r="B120" s="38" t="s">
        <v>200</v>
      </c>
      <c r="C120" s="39" t="s">
        <v>201</v>
      </c>
      <c r="D120" s="40" t="s">
        <v>34</v>
      </c>
      <c r="E120" s="41">
        <v>1.8408250000000002</v>
      </c>
      <c r="F120" s="42"/>
      <c r="G120" s="43">
        <f>E120*F120</f>
        <v>0</v>
      </c>
      <c r="H120" s="44"/>
      <c r="I120" s="43">
        <f>E120*H120</f>
        <v>0</v>
      </c>
      <c r="J120" s="45">
        <v>8.6495035999999997E-2</v>
      </c>
      <c r="K120" s="46">
        <f>E120*J120</f>
        <v>0.15922222464470001</v>
      </c>
    </row>
    <row r="121" spans="1:11" s="1" customFormat="1" ht="9.75" customHeight="1">
      <c r="A121" s="5"/>
      <c r="B121" s="47" t="s">
        <v>35</v>
      </c>
      <c r="C121" s="210" t="s">
        <v>202</v>
      </c>
      <c r="D121" s="211"/>
      <c r="E121" s="211"/>
      <c r="F121" s="211"/>
      <c r="G121" s="211"/>
      <c r="H121" s="211"/>
      <c r="I121" s="211"/>
      <c r="J121" s="211"/>
      <c r="K121" s="212"/>
    </row>
    <row r="122" spans="1:11" s="1" customFormat="1" ht="9.75">
      <c r="A122" s="36">
        <f>A120+1</f>
        <v>54</v>
      </c>
      <c r="B122" s="38" t="s">
        <v>203</v>
      </c>
      <c r="C122" s="39" t="s">
        <v>204</v>
      </c>
      <c r="D122" s="40" t="s">
        <v>174</v>
      </c>
      <c r="E122" s="45">
        <v>0.159</v>
      </c>
      <c r="F122" s="42"/>
      <c r="G122" s="43">
        <f>E122*F122</f>
        <v>0</v>
      </c>
      <c r="H122" s="44"/>
      <c r="I122" s="43">
        <f>E122*H122</f>
        <v>0</v>
      </c>
      <c r="J122" s="45">
        <v>0</v>
      </c>
      <c r="K122" s="46">
        <f>E122*J122</f>
        <v>0</v>
      </c>
    </row>
    <row r="123" spans="1:11" s="19" customFormat="1" ht="11.25">
      <c r="A123" s="56"/>
      <c r="B123" s="57">
        <v>761</v>
      </c>
      <c r="C123" s="58" t="s">
        <v>205</v>
      </c>
      <c r="D123" s="59"/>
      <c r="E123" s="59"/>
      <c r="F123" s="60"/>
      <c r="G123" s="61">
        <f>SUM(G120:G122)</f>
        <v>0</v>
      </c>
      <c r="H123" s="62"/>
      <c r="I123" s="63">
        <f>SUM(I120:I122)</f>
        <v>0</v>
      </c>
      <c r="J123" s="62"/>
      <c r="K123" s="64">
        <f>SUM(K120:K122)</f>
        <v>0.15922222464470001</v>
      </c>
    </row>
    <row r="124" spans="1:11" s="19" customFormat="1" ht="11.25">
      <c r="A124" s="29"/>
      <c r="B124" s="30" t="s">
        <v>206</v>
      </c>
      <c r="C124" s="31" t="s">
        <v>207</v>
      </c>
      <c r="D124" s="28"/>
      <c r="E124" s="28"/>
      <c r="F124" s="32"/>
      <c r="G124" s="33"/>
      <c r="H124" s="34"/>
      <c r="I124" s="27"/>
      <c r="J124" s="34"/>
      <c r="K124" s="35"/>
    </row>
    <row r="125" spans="1:11" s="1" customFormat="1" ht="9.75">
      <c r="A125" s="36">
        <f>A122+1</f>
        <v>55</v>
      </c>
      <c r="B125" s="38" t="s">
        <v>208</v>
      </c>
      <c r="C125" s="39" t="s">
        <v>209</v>
      </c>
      <c r="D125" s="40" t="s">
        <v>34</v>
      </c>
      <c r="E125" s="41">
        <v>0.15135750000000001</v>
      </c>
      <c r="F125" s="42"/>
      <c r="G125" s="43">
        <f>E125*F125</f>
        <v>0</v>
      </c>
      <c r="H125" s="44"/>
      <c r="I125" s="43">
        <f>E125*H125</f>
        <v>0</v>
      </c>
      <c r="J125" s="45">
        <v>1.65024E-4</v>
      </c>
      <c r="K125" s="46">
        <f>E125*J125</f>
        <v>2.497762008E-5</v>
      </c>
    </row>
    <row r="126" spans="1:11" s="1" customFormat="1" ht="9.75" customHeight="1">
      <c r="A126" s="5"/>
      <c r="B126" s="47" t="s">
        <v>35</v>
      </c>
      <c r="C126" s="210" t="s">
        <v>210</v>
      </c>
      <c r="D126" s="211"/>
      <c r="E126" s="211"/>
      <c r="F126" s="211"/>
      <c r="G126" s="211"/>
      <c r="H126" s="211"/>
      <c r="I126" s="211"/>
      <c r="J126" s="211"/>
      <c r="K126" s="212"/>
    </row>
    <row r="127" spans="1:11" s="19" customFormat="1" ht="11.25">
      <c r="A127" s="56"/>
      <c r="B127" s="57">
        <v>762</v>
      </c>
      <c r="C127" s="58" t="s">
        <v>211</v>
      </c>
      <c r="D127" s="59"/>
      <c r="E127" s="59"/>
      <c r="F127" s="60"/>
      <c r="G127" s="61">
        <f>SUM(G125:G126)</f>
        <v>0</v>
      </c>
      <c r="H127" s="62"/>
      <c r="I127" s="63">
        <f>SUM(I125:I126)</f>
        <v>0</v>
      </c>
      <c r="J127" s="62"/>
      <c r="K127" s="64">
        <f>SUM(K125:K126)</f>
        <v>2.497762008E-5</v>
      </c>
    </row>
    <row r="128" spans="1:11" s="19" customFormat="1" ht="11.25">
      <c r="A128" s="29"/>
      <c r="B128" s="30" t="s">
        <v>212</v>
      </c>
      <c r="C128" s="31" t="s">
        <v>213</v>
      </c>
      <c r="D128" s="28"/>
      <c r="E128" s="28"/>
      <c r="F128" s="32"/>
      <c r="G128" s="33"/>
      <c r="H128" s="34"/>
      <c r="I128" s="27"/>
      <c r="J128" s="34"/>
      <c r="K128" s="35"/>
    </row>
    <row r="129" spans="1:11" s="1" customFormat="1" ht="9.75">
      <c r="A129" s="36">
        <f>A125+1</f>
        <v>56</v>
      </c>
      <c r="B129" s="38" t="s">
        <v>214</v>
      </c>
      <c r="C129" s="39" t="s">
        <v>215</v>
      </c>
      <c r="D129" s="40" t="s">
        <v>34</v>
      </c>
      <c r="E129" s="41">
        <v>160.63</v>
      </c>
      <c r="F129" s="42"/>
      <c r="G129" s="43">
        <f>E129*F129</f>
        <v>0</v>
      </c>
      <c r="H129" s="44"/>
      <c r="I129" s="43">
        <f>E129*H129</f>
        <v>0</v>
      </c>
      <c r="J129" s="45">
        <v>1.6911642000000001E-2</v>
      </c>
      <c r="K129" s="46">
        <f>E129*J129</f>
        <v>2.7165170544600001</v>
      </c>
    </row>
    <row r="130" spans="1:11" s="1" customFormat="1" ht="9.75">
      <c r="A130" s="36">
        <f>A129+1</f>
        <v>57</v>
      </c>
      <c r="B130" s="38" t="s">
        <v>216</v>
      </c>
      <c r="C130" s="39" t="s">
        <v>217</v>
      </c>
      <c r="D130" s="40" t="s">
        <v>174</v>
      </c>
      <c r="E130" s="45">
        <v>2.7170000000000001</v>
      </c>
      <c r="F130" s="42"/>
      <c r="G130" s="43">
        <f>E130*F130</f>
        <v>0</v>
      </c>
      <c r="H130" s="44"/>
      <c r="I130" s="43">
        <f>E130*H130</f>
        <v>0</v>
      </c>
      <c r="J130" s="45">
        <v>0</v>
      </c>
      <c r="K130" s="46">
        <f>E130*J130</f>
        <v>0</v>
      </c>
    </row>
    <row r="131" spans="1:11" s="19" customFormat="1" ht="11.25">
      <c r="A131" s="56"/>
      <c r="B131" s="57">
        <v>763</v>
      </c>
      <c r="C131" s="58" t="s">
        <v>218</v>
      </c>
      <c r="D131" s="59"/>
      <c r="E131" s="59"/>
      <c r="F131" s="60"/>
      <c r="G131" s="61">
        <f>SUM(G129:G130)</f>
        <v>0</v>
      </c>
      <c r="H131" s="62"/>
      <c r="I131" s="63">
        <f>SUM(I129:I130)</f>
        <v>0</v>
      </c>
      <c r="J131" s="62"/>
      <c r="K131" s="64">
        <f>SUM(K129:K130)</f>
        <v>2.7165170544600001</v>
      </c>
    </row>
    <row r="132" spans="1:11" s="19" customFormat="1" ht="11.25">
      <c r="A132" s="29"/>
      <c r="B132" s="30" t="s">
        <v>219</v>
      </c>
      <c r="C132" s="31" t="s">
        <v>220</v>
      </c>
      <c r="D132" s="28"/>
      <c r="E132" s="28"/>
      <c r="F132" s="32"/>
      <c r="G132" s="33"/>
      <c r="H132" s="34"/>
      <c r="I132" s="27"/>
      <c r="J132" s="34"/>
      <c r="K132" s="35"/>
    </row>
    <row r="133" spans="1:11" s="1" customFormat="1" ht="9.75">
      <c r="A133" s="36">
        <f>A130+1</f>
        <v>58</v>
      </c>
      <c r="B133" s="38" t="s">
        <v>221</v>
      </c>
      <c r="C133" s="39" t="s">
        <v>222</v>
      </c>
      <c r="D133" s="40" t="s">
        <v>34</v>
      </c>
      <c r="E133" s="41">
        <v>2</v>
      </c>
      <c r="F133" s="42"/>
      <c r="G133" s="43">
        <f>E133*F133</f>
        <v>0</v>
      </c>
      <c r="H133" s="44"/>
      <c r="I133" s="43">
        <f>E133*H133</f>
        <v>0</v>
      </c>
      <c r="J133" s="45">
        <v>2.1286E-3</v>
      </c>
      <c r="K133" s="46">
        <f>E133*J133</f>
        <v>4.2572E-3</v>
      </c>
    </row>
    <row r="134" spans="1:11" s="1" customFormat="1" ht="9.75" customHeight="1">
      <c r="A134" s="5"/>
      <c r="B134" s="47" t="s">
        <v>35</v>
      </c>
      <c r="C134" s="210" t="s">
        <v>223</v>
      </c>
      <c r="D134" s="211"/>
      <c r="E134" s="211"/>
      <c r="F134" s="211"/>
      <c r="G134" s="211"/>
      <c r="H134" s="211"/>
      <c r="I134" s="211"/>
      <c r="J134" s="211"/>
      <c r="K134" s="212"/>
    </row>
    <row r="135" spans="1:11" s="1" customFormat="1" ht="9.75">
      <c r="A135" s="36">
        <f>A133+1</f>
        <v>59</v>
      </c>
      <c r="B135" s="38" t="s">
        <v>224</v>
      </c>
      <c r="C135" s="39" t="s">
        <v>225</v>
      </c>
      <c r="D135" s="40" t="s">
        <v>174</v>
      </c>
      <c r="E135" s="45">
        <v>4.0000000000000001E-3</v>
      </c>
      <c r="F135" s="42"/>
      <c r="G135" s="43">
        <f>E135*F135</f>
        <v>0</v>
      </c>
      <c r="H135" s="44"/>
      <c r="I135" s="43">
        <f>E135*H135</f>
        <v>0</v>
      </c>
      <c r="J135" s="45">
        <v>0</v>
      </c>
      <c r="K135" s="46">
        <f>E135*J135</f>
        <v>0</v>
      </c>
    </row>
    <row r="136" spans="1:11" s="19" customFormat="1" ht="11.25">
      <c r="A136" s="56"/>
      <c r="B136" s="57">
        <v>764</v>
      </c>
      <c r="C136" s="58" t="s">
        <v>226</v>
      </c>
      <c r="D136" s="59"/>
      <c r="E136" s="59"/>
      <c r="F136" s="60"/>
      <c r="G136" s="61">
        <f>SUM(G133:G135)</f>
        <v>0</v>
      </c>
      <c r="H136" s="62"/>
      <c r="I136" s="63">
        <f>SUM(I133:I135)</f>
        <v>0</v>
      </c>
      <c r="J136" s="62"/>
      <c r="K136" s="64">
        <f>SUM(K133:K135)</f>
        <v>4.2572E-3</v>
      </c>
    </row>
    <row r="137" spans="1:11" s="19" customFormat="1" ht="11.25">
      <c r="A137" s="29"/>
      <c r="B137" s="30" t="s">
        <v>227</v>
      </c>
      <c r="C137" s="31" t="s">
        <v>228</v>
      </c>
      <c r="D137" s="28"/>
      <c r="E137" s="28"/>
      <c r="F137" s="32"/>
      <c r="G137" s="33"/>
      <c r="H137" s="34"/>
      <c r="I137" s="27"/>
      <c r="J137" s="34"/>
      <c r="K137" s="35"/>
    </row>
    <row r="138" spans="1:11" s="1" customFormat="1" ht="9.75">
      <c r="A138" s="36">
        <f>A135+1</f>
        <v>60</v>
      </c>
      <c r="B138" s="38" t="s">
        <v>229</v>
      </c>
      <c r="C138" s="39" t="s">
        <v>230</v>
      </c>
      <c r="D138" s="40" t="s">
        <v>81</v>
      </c>
      <c r="E138" s="65">
        <v>9</v>
      </c>
      <c r="F138" s="42"/>
      <c r="G138" s="43">
        <f>E138*F138</f>
        <v>0</v>
      </c>
      <c r="H138" s="44"/>
      <c r="I138" s="43">
        <f>E138*H138</f>
        <v>0</v>
      </c>
      <c r="J138" s="45">
        <v>0</v>
      </c>
      <c r="K138" s="46">
        <f>E138*J138</f>
        <v>0</v>
      </c>
    </row>
    <row r="139" spans="1:11" s="1" customFormat="1" ht="9.75" customHeight="1">
      <c r="A139" s="5"/>
      <c r="B139" s="47" t="s">
        <v>35</v>
      </c>
      <c r="C139" s="210" t="s">
        <v>231</v>
      </c>
      <c r="D139" s="211"/>
      <c r="E139" s="211"/>
      <c r="F139" s="211"/>
      <c r="G139" s="211"/>
      <c r="H139" s="211"/>
      <c r="I139" s="211"/>
      <c r="J139" s="211"/>
      <c r="K139" s="212"/>
    </row>
    <row r="140" spans="1:11" s="1" customFormat="1" ht="9.75">
      <c r="A140" s="36">
        <f>A138+1</f>
        <v>61</v>
      </c>
      <c r="B140" s="38" t="s">
        <v>232</v>
      </c>
      <c r="C140" s="39" t="s">
        <v>233</v>
      </c>
      <c r="D140" s="40" t="s">
        <v>81</v>
      </c>
      <c r="E140" s="65">
        <v>2</v>
      </c>
      <c r="F140" s="42"/>
      <c r="G140" s="43">
        <f>E140*F140</f>
        <v>0</v>
      </c>
      <c r="H140" s="44"/>
      <c r="I140" s="43">
        <f>E140*H140</f>
        <v>0</v>
      </c>
      <c r="J140" s="45">
        <v>0</v>
      </c>
      <c r="K140" s="46">
        <f>E140*J140</f>
        <v>0</v>
      </c>
    </row>
    <row r="141" spans="1:11" s="1" customFormat="1" ht="9.75" customHeight="1">
      <c r="A141" s="5"/>
      <c r="B141" s="47" t="s">
        <v>35</v>
      </c>
      <c r="C141" s="210" t="s">
        <v>106</v>
      </c>
      <c r="D141" s="211"/>
      <c r="E141" s="211"/>
      <c r="F141" s="211"/>
      <c r="G141" s="211"/>
      <c r="H141" s="211"/>
      <c r="I141" s="211"/>
      <c r="J141" s="211"/>
      <c r="K141" s="212"/>
    </row>
    <row r="142" spans="1:11" s="1" customFormat="1" ht="19.5">
      <c r="A142" s="36">
        <f>A140+1</f>
        <v>62</v>
      </c>
      <c r="B142" s="38" t="s">
        <v>234</v>
      </c>
      <c r="C142" s="39" t="s">
        <v>235</v>
      </c>
      <c r="D142" s="40" t="s">
        <v>81</v>
      </c>
      <c r="E142" s="65">
        <v>1</v>
      </c>
      <c r="F142" s="42"/>
      <c r="G142" s="43">
        <f>E142*F142</f>
        <v>0</v>
      </c>
      <c r="H142" s="44"/>
      <c r="I142" s="43">
        <f>E142*H142</f>
        <v>0</v>
      </c>
      <c r="J142" s="45">
        <v>3.5999999999999997E-2</v>
      </c>
      <c r="K142" s="46">
        <f>E142*J142</f>
        <v>3.5999999999999997E-2</v>
      </c>
    </row>
    <row r="143" spans="1:11" s="1" customFormat="1" ht="9.75">
      <c r="A143" s="36">
        <f>A142+1</f>
        <v>63</v>
      </c>
      <c r="B143" s="38" t="s">
        <v>236</v>
      </c>
      <c r="C143" s="39" t="s">
        <v>237</v>
      </c>
      <c r="D143" s="40" t="s">
        <v>81</v>
      </c>
      <c r="E143" s="65">
        <v>1</v>
      </c>
      <c r="F143" s="42"/>
      <c r="G143" s="43">
        <f>E143*F143</f>
        <v>0</v>
      </c>
      <c r="H143" s="44"/>
      <c r="I143" s="43">
        <f>E143*H143</f>
        <v>0</v>
      </c>
      <c r="J143" s="45">
        <v>0</v>
      </c>
      <c r="K143" s="46">
        <f>E143*J143</f>
        <v>0</v>
      </c>
    </row>
    <row r="144" spans="1:11" s="1" customFormat="1" ht="9.75">
      <c r="A144" s="36">
        <f>A143+1</f>
        <v>64</v>
      </c>
      <c r="B144" s="38" t="s">
        <v>238</v>
      </c>
      <c r="C144" s="39" t="s">
        <v>239</v>
      </c>
      <c r="D144" s="40" t="s">
        <v>81</v>
      </c>
      <c r="E144" s="65">
        <v>4</v>
      </c>
      <c r="F144" s="42"/>
      <c r="G144" s="43">
        <f>E144*F144</f>
        <v>0</v>
      </c>
      <c r="H144" s="44"/>
      <c r="I144" s="43">
        <f>E144*H144</f>
        <v>0</v>
      </c>
      <c r="J144" s="45">
        <v>2.6800000000000001E-2</v>
      </c>
      <c r="K144" s="46">
        <f>E144*J144</f>
        <v>0.1072</v>
      </c>
    </row>
    <row r="145" spans="1:11" s="1" customFormat="1" ht="9.75" customHeight="1">
      <c r="A145" s="5"/>
      <c r="B145" s="47" t="s">
        <v>35</v>
      </c>
      <c r="C145" s="210" t="s">
        <v>240</v>
      </c>
      <c r="D145" s="211"/>
      <c r="E145" s="211"/>
      <c r="F145" s="211"/>
      <c r="G145" s="211"/>
      <c r="H145" s="211"/>
      <c r="I145" s="211"/>
      <c r="J145" s="211"/>
      <c r="K145" s="212"/>
    </row>
    <row r="146" spans="1:11" s="1" customFormat="1" ht="9.75">
      <c r="A146" s="36">
        <f>A144+1</f>
        <v>65</v>
      </c>
      <c r="B146" s="38" t="s">
        <v>241</v>
      </c>
      <c r="C146" s="39" t="s">
        <v>242</v>
      </c>
      <c r="D146" s="40" t="s">
        <v>81</v>
      </c>
      <c r="E146" s="65">
        <v>4</v>
      </c>
      <c r="F146" s="42"/>
      <c r="G146" s="43">
        <f>E146*F146</f>
        <v>0</v>
      </c>
      <c r="H146" s="44"/>
      <c r="I146" s="43">
        <f>E146*H146</f>
        <v>0</v>
      </c>
      <c r="J146" s="45">
        <v>2.1000000000000001E-2</v>
      </c>
      <c r="K146" s="46">
        <f>E146*J146</f>
        <v>8.4000000000000005E-2</v>
      </c>
    </row>
    <row r="147" spans="1:11" s="1" customFormat="1" ht="9.75">
      <c r="A147" s="36">
        <f>A146+1</f>
        <v>66</v>
      </c>
      <c r="B147" s="38" t="s">
        <v>243</v>
      </c>
      <c r="C147" s="39" t="s">
        <v>244</v>
      </c>
      <c r="D147" s="40" t="s">
        <v>81</v>
      </c>
      <c r="E147" s="65">
        <v>5</v>
      </c>
      <c r="F147" s="42"/>
      <c r="G147" s="43">
        <f>E147*F147</f>
        <v>0</v>
      </c>
      <c r="H147" s="44"/>
      <c r="I147" s="43">
        <f>E147*H147</f>
        <v>0</v>
      </c>
      <c r="J147" s="45">
        <v>1.6E-2</v>
      </c>
      <c r="K147" s="46">
        <f>E147*J147</f>
        <v>0.08</v>
      </c>
    </row>
    <row r="148" spans="1:11" s="1" customFormat="1" ht="9.75" customHeight="1">
      <c r="A148" s="5"/>
      <c r="B148" s="47" t="s">
        <v>35</v>
      </c>
      <c r="C148" s="210" t="s">
        <v>245</v>
      </c>
      <c r="D148" s="211"/>
      <c r="E148" s="211"/>
      <c r="F148" s="211"/>
      <c r="G148" s="211"/>
      <c r="H148" s="211"/>
      <c r="I148" s="211"/>
      <c r="J148" s="211"/>
      <c r="K148" s="212"/>
    </row>
    <row r="149" spans="1:11" s="1" customFormat="1" ht="9.75">
      <c r="A149" s="36">
        <f>A147+1</f>
        <v>67</v>
      </c>
      <c r="B149" s="38" t="s">
        <v>246</v>
      </c>
      <c r="C149" s="39" t="s">
        <v>247</v>
      </c>
      <c r="D149" s="40" t="s">
        <v>81</v>
      </c>
      <c r="E149" s="65">
        <v>1</v>
      </c>
      <c r="F149" s="42"/>
      <c r="G149" s="43">
        <f>E149*F149</f>
        <v>0</v>
      </c>
      <c r="H149" s="44"/>
      <c r="I149" s="43">
        <f>E149*H149</f>
        <v>0</v>
      </c>
      <c r="J149" s="45">
        <v>1.4E-2</v>
      </c>
      <c r="K149" s="46">
        <f>E149*J149</f>
        <v>1.4E-2</v>
      </c>
    </row>
    <row r="150" spans="1:11" s="1" customFormat="1" ht="9.75">
      <c r="A150" s="36">
        <f>A149+1</f>
        <v>68</v>
      </c>
      <c r="B150" s="38" t="s">
        <v>248</v>
      </c>
      <c r="C150" s="39" t="s">
        <v>249</v>
      </c>
      <c r="D150" s="40" t="s">
        <v>81</v>
      </c>
      <c r="E150" s="65">
        <v>6</v>
      </c>
      <c r="F150" s="42"/>
      <c r="G150" s="43">
        <f>E150*F150</f>
        <v>0</v>
      </c>
      <c r="H150" s="44"/>
      <c r="I150" s="43">
        <f>E150*H150</f>
        <v>0</v>
      </c>
      <c r="J150" s="45">
        <v>2.1999999999999999E-2</v>
      </c>
      <c r="K150" s="46">
        <f>E150*J150</f>
        <v>0.13200000000000001</v>
      </c>
    </row>
    <row r="151" spans="1:11" s="1" customFormat="1" ht="9.75" customHeight="1">
      <c r="A151" s="5"/>
      <c r="B151" s="47" t="s">
        <v>35</v>
      </c>
      <c r="C151" s="210" t="s">
        <v>250</v>
      </c>
      <c r="D151" s="211"/>
      <c r="E151" s="211"/>
      <c r="F151" s="211"/>
      <c r="G151" s="211"/>
      <c r="H151" s="211"/>
      <c r="I151" s="211"/>
      <c r="J151" s="211"/>
      <c r="K151" s="212"/>
    </row>
    <row r="152" spans="1:11" s="1" customFormat="1" ht="9.75">
      <c r="A152" s="36">
        <f>A150+1</f>
        <v>69</v>
      </c>
      <c r="B152" s="38" t="s">
        <v>251</v>
      </c>
      <c r="C152" s="39" t="s">
        <v>252</v>
      </c>
      <c r="D152" s="40" t="s">
        <v>34</v>
      </c>
      <c r="E152" s="41">
        <v>16.5</v>
      </c>
      <c r="F152" s="42"/>
      <c r="G152" s="43">
        <f>E152*F152</f>
        <v>0</v>
      </c>
      <c r="H152" s="44"/>
      <c r="I152" s="43">
        <f>E152*H152</f>
        <v>0</v>
      </c>
      <c r="J152" s="45">
        <v>2.4086999999999999E-4</v>
      </c>
      <c r="K152" s="46">
        <f>E152*J152</f>
        <v>3.9743549999999997E-3</v>
      </c>
    </row>
    <row r="153" spans="1:11" s="1" customFormat="1" ht="9.75" customHeight="1">
      <c r="A153" s="5"/>
      <c r="B153" s="47" t="s">
        <v>35</v>
      </c>
      <c r="C153" s="210" t="s">
        <v>253</v>
      </c>
      <c r="D153" s="211"/>
      <c r="E153" s="211"/>
      <c r="F153" s="211"/>
      <c r="G153" s="211"/>
      <c r="H153" s="211"/>
      <c r="I153" s="211"/>
      <c r="J153" s="211"/>
      <c r="K153" s="212"/>
    </row>
    <row r="154" spans="1:11" s="1" customFormat="1" ht="9.75">
      <c r="A154" s="36">
        <f>A152+1</f>
        <v>70</v>
      </c>
      <c r="B154" s="38" t="s">
        <v>254</v>
      </c>
      <c r="C154" s="39" t="s">
        <v>255</v>
      </c>
      <c r="D154" s="40" t="s">
        <v>81</v>
      </c>
      <c r="E154" s="65">
        <v>1</v>
      </c>
      <c r="F154" s="42"/>
      <c r="G154" s="43">
        <f>E154*F154</f>
        <v>0</v>
      </c>
      <c r="H154" s="44"/>
      <c r="I154" s="43">
        <f>E154*H154</f>
        <v>0</v>
      </c>
      <c r="J154" s="45">
        <v>0.248</v>
      </c>
      <c r="K154" s="46">
        <f>E154*J154</f>
        <v>0.248</v>
      </c>
    </row>
    <row r="155" spans="1:11" s="1" customFormat="1" ht="9.75">
      <c r="A155" s="36">
        <f>A154+1</f>
        <v>71</v>
      </c>
      <c r="B155" s="38" t="s">
        <v>251</v>
      </c>
      <c r="C155" s="39" t="s">
        <v>256</v>
      </c>
      <c r="D155" s="40" t="s">
        <v>34</v>
      </c>
      <c r="E155" s="41">
        <v>14.16</v>
      </c>
      <c r="F155" s="42"/>
      <c r="G155" s="43">
        <f>E155*F155</f>
        <v>0</v>
      </c>
      <c r="H155" s="44"/>
      <c r="I155" s="43">
        <f>E155*H155</f>
        <v>0</v>
      </c>
      <c r="J155" s="45">
        <v>2.4086999999999999E-4</v>
      </c>
      <c r="K155" s="46">
        <f>E155*J155</f>
        <v>3.4107192000000001E-3</v>
      </c>
    </row>
    <row r="156" spans="1:11" s="1" customFormat="1" ht="9.75" customHeight="1">
      <c r="A156" s="5"/>
      <c r="B156" s="47" t="s">
        <v>35</v>
      </c>
      <c r="C156" s="210" t="s">
        <v>257</v>
      </c>
      <c r="D156" s="211"/>
      <c r="E156" s="211"/>
      <c r="F156" s="211"/>
      <c r="G156" s="211"/>
      <c r="H156" s="211"/>
      <c r="I156" s="211"/>
      <c r="J156" s="211"/>
      <c r="K156" s="212"/>
    </row>
    <row r="157" spans="1:11" s="1" customFormat="1" ht="9.75">
      <c r="A157" s="36">
        <f>A155+1</f>
        <v>72</v>
      </c>
      <c r="B157" s="38" t="s">
        <v>258</v>
      </c>
      <c r="C157" s="39" t="s">
        <v>259</v>
      </c>
      <c r="D157" s="40" t="s">
        <v>81</v>
      </c>
      <c r="E157" s="65">
        <v>1</v>
      </c>
      <c r="F157" s="42"/>
      <c r="G157" s="43">
        <f>E157*F157</f>
        <v>0</v>
      </c>
      <c r="H157" s="44"/>
      <c r="I157" s="43">
        <f>E157*H157</f>
        <v>0</v>
      </c>
      <c r="J157" s="45">
        <v>0.20100000000000001</v>
      </c>
      <c r="K157" s="46">
        <f>E157*J157</f>
        <v>0.20100000000000001</v>
      </c>
    </row>
    <row r="158" spans="1:11" s="1" customFormat="1" ht="9.75">
      <c r="A158" s="36">
        <f>A157+1</f>
        <v>73</v>
      </c>
      <c r="B158" s="38" t="s">
        <v>251</v>
      </c>
      <c r="C158" s="39" t="s">
        <v>260</v>
      </c>
      <c r="D158" s="40" t="s">
        <v>34</v>
      </c>
      <c r="E158" s="41">
        <v>6.1400000000000006</v>
      </c>
      <c r="F158" s="42"/>
      <c r="G158" s="43">
        <f>E158*F158</f>
        <v>0</v>
      </c>
      <c r="H158" s="44"/>
      <c r="I158" s="43">
        <f>E158*H158</f>
        <v>0</v>
      </c>
      <c r="J158" s="45">
        <v>2.4086999999999999E-4</v>
      </c>
      <c r="K158" s="46">
        <f>E158*J158</f>
        <v>1.4789418000000002E-3</v>
      </c>
    </row>
    <row r="159" spans="1:11" s="1" customFormat="1" ht="9.75" customHeight="1">
      <c r="A159" s="5"/>
      <c r="B159" s="47" t="s">
        <v>35</v>
      </c>
      <c r="C159" s="210" t="s">
        <v>261</v>
      </c>
      <c r="D159" s="211"/>
      <c r="E159" s="211"/>
      <c r="F159" s="211"/>
      <c r="G159" s="211"/>
      <c r="H159" s="211"/>
      <c r="I159" s="211"/>
      <c r="J159" s="211"/>
      <c r="K159" s="212"/>
    </row>
    <row r="160" spans="1:11" s="1" customFormat="1" ht="9.75">
      <c r="A160" s="36">
        <f>A158+1</f>
        <v>74</v>
      </c>
      <c r="B160" s="38" t="s">
        <v>262</v>
      </c>
      <c r="C160" s="39" t="s">
        <v>263</v>
      </c>
      <c r="D160" s="40" t="s">
        <v>81</v>
      </c>
      <c r="E160" s="65">
        <v>1</v>
      </c>
      <c r="F160" s="42"/>
      <c r="G160" s="43">
        <f>E160*F160</f>
        <v>0</v>
      </c>
      <c r="H160" s="44"/>
      <c r="I160" s="43">
        <f>E160*H160</f>
        <v>0</v>
      </c>
      <c r="J160" s="45">
        <v>4.5999999999999999E-2</v>
      </c>
      <c r="K160" s="46">
        <f>E160*J160</f>
        <v>4.5999999999999999E-2</v>
      </c>
    </row>
    <row r="161" spans="1:11" s="1" customFormat="1" ht="9.75">
      <c r="A161" s="36">
        <f>A160+1</f>
        <v>75</v>
      </c>
      <c r="B161" s="38" t="s">
        <v>251</v>
      </c>
      <c r="C161" s="39" t="s">
        <v>264</v>
      </c>
      <c r="D161" s="40" t="s">
        <v>34</v>
      </c>
      <c r="E161" s="41">
        <v>16.619999999999997</v>
      </c>
      <c r="F161" s="42"/>
      <c r="G161" s="43">
        <f>E161*F161</f>
        <v>0</v>
      </c>
      <c r="H161" s="44"/>
      <c r="I161" s="43">
        <f>E161*H161</f>
        <v>0</v>
      </c>
      <c r="J161" s="45">
        <v>2.4086999999999999E-4</v>
      </c>
      <c r="K161" s="46">
        <f>E161*J161</f>
        <v>4.0032593999999996E-3</v>
      </c>
    </row>
    <row r="162" spans="1:11" s="1" customFormat="1" ht="9.75" customHeight="1">
      <c r="A162" s="5"/>
      <c r="B162" s="47" t="s">
        <v>35</v>
      </c>
      <c r="C162" s="210" t="s">
        <v>265</v>
      </c>
      <c r="D162" s="211"/>
      <c r="E162" s="211"/>
      <c r="F162" s="211"/>
      <c r="G162" s="211"/>
      <c r="H162" s="211"/>
      <c r="I162" s="211"/>
      <c r="J162" s="211"/>
      <c r="K162" s="212"/>
    </row>
    <row r="163" spans="1:11" s="1" customFormat="1" ht="9.75">
      <c r="A163" s="36">
        <f>A161+1</f>
        <v>76</v>
      </c>
      <c r="B163" s="38" t="s">
        <v>266</v>
      </c>
      <c r="C163" s="39" t="s">
        <v>267</v>
      </c>
      <c r="D163" s="40" t="s">
        <v>81</v>
      </c>
      <c r="E163" s="65">
        <v>1</v>
      </c>
      <c r="F163" s="42"/>
      <c r="G163" s="43">
        <f>E163*F163</f>
        <v>0</v>
      </c>
      <c r="H163" s="44"/>
      <c r="I163" s="43">
        <f>E163*H163</f>
        <v>0</v>
      </c>
      <c r="J163" s="45">
        <v>0.25600000000000001</v>
      </c>
      <c r="K163" s="46">
        <f>E163*J163</f>
        <v>0.25600000000000001</v>
      </c>
    </row>
    <row r="164" spans="1:11" s="1" customFormat="1" ht="9.75">
      <c r="A164" s="36">
        <f>A163+1</f>
        <v>77</v>
      </c>
      <c r="B164" s="38" t="s">
        <v>251</v>
      </c>
      <c r="C164" s="39" t="s">
        <v>268</v>
      </c>
      <c r="D164" s="40" t="s">
        <v>34</v>
      </c>
      <c r="E164" s="41">
        <v>13.72</v>
      </c>
      <c r="F164" s="42"/>
      <c r="G164" s="43">
        <f>E164*F164</f>
        <v>0</v>
      </c>
      <c r="H164" s="44"/>
      <c r="I164" s="43">
        <f>E164*H164</f>
        <v>0</v>
      </c>
      <c r="J164" s="45">
        <v>2.4086999999999999E-4</v>
      </c>
      <c r="K164" s="46">
        <f>E164*J164</f>
        <v>3.3047364000000001E-3</v>
      </c>
    </row>
    <row r="165" spans="1:11" s="1" customFormat="1" ht="9.75" customHeight="1">
      <c r="A165" s="5"/>
      <c r="B165" s="47" t="s">
        <v>35</v>
      </c>
      <c r="C165" s="210" t="s">
        <v>269</v>
      </c>
      <c r="D165" s="211"/>
      <c r="E165" s="211"/>
      <c r="F165" s="211"/>
      <c r="G165" s="211"/>
      <c r="H165" s="211"/>
      <c r="I165" s="211"/>
      <c r="J165" s="211"/>
      <c r="K165" s="212"/>
    </row>
    <row r="166" spans="1:11" s="1" customFormat="1" ht="9.75">
      <c r="A166" s="36">
        <f>A164+1</f>
        <v>78</v>
      </c>
      <c r="B166" s="38" t="s">
        <v>270</v>
      </c>
      <c r="C166" s="39" t="s">
        <v>271</v>
      </c>
      <c r="D166" s="40" t="s">
        <v>81</v>
      </c>
      <c r="E166" s="65">
        <v>1</v>
      </c>
      <c r="F166" s="42"/>
      <c r="G166" s="43">
        <f t="shared" ref="G166:G171" si="3">E166*F166</f>
        <v>0</v>
      </c>
      <c r="H166" s="44"/>
      <c r="I166" s="43">
        <f t="shared" ref="I166:I171" si="4">E166*H166</f>
        <v>0</v>
      </c>
      <c r="J166" s="45">
        <v>0.189</v>
      </c>
      <c r="K166" s="46">
        <f t="shared" ref="K166:K171" si="5">E166*J166</f>
        <v>0.189</v>
      </c>
    </row>
    <row r="167" spans="1:11" s="1" customFormat="1" ht="9.75">
      <c r="A167" s="36">
        <f>A166+1</f>
        <v>79</v>
      </c>
      <c r="B167" s="38" t="s">
        <v>272</v>
      </c>
      <c r="C167" s="39" t="s">
        <v>273</v>
      </c>
      <c r="D167" s="40" t="s">
        <v>81</v>
      </c>
      <c r="E167" s="65">
        <v>1</v>
      </c>
      <c r="F167" s="42"/>
      <c r="G167" s="43">
        <f t="shared" si="3"/>
        <v>0</v>
      </c>
      <c r="H167" s="44"/>
      <c r="I167" s="43">
        <f t="shared" si="4"/>
        <v>0</v>
      </c>
      <c r="J167" s="45">
        <v>8.5999999999999993E-2</v>
      </c>
      <c r="K167" s="46">
        <f t="shared" si="5"/>
        <v>8.5999999999999993E-2</v>
      </c>
    </row>
    <row r="168" spans="1:11" s="1" customFormat="1" ht="9.75">
      <c r="A168" s="36">
        <f>A167+1</f>
        <v>80</v>
      </c>
      <c r="B168" s="38" t="s">
        <v>274</v>
      </c>
      <c r="C168" s="39" t="s">
        <v>275</v>
      </c>
      <c r="D168" s="40" t="s">
        <v>81</v>
      </c>
      <c r="E168" s="65">
        <v>1</v>
      </c>
      <c r="F168" s="42"/>
      <c r="G168" s="43">
        <f t="shared" si="3"/>
        <v>0</v>
      </c>
      <c r="H168" s="44"/>
      <c r="I168" s="43">
        <f t="shared" si="4"/>
        <v>0</v>
      </c>
      <c r="J168" s="45">
        <v>8.5999999999999993E-2</v>
      </c>
      <c r="K168" s="46">
        <f t="shared" si="5"/>
        <v>8.5999999999999993E-2</v>
      </c>
    </row>
    <row r="169" spans="1:11" s="1" customFormat="1" ht="9.75">
      <c r="A169" s="36">
        <f>A168+1</f>
        <v>81</v>
      </c>
      <c r="B169" s="38" t="s">
        <v>276</v>
      </c>
      <c r="C169" s="39" t="s">
        <v>277</v>
      </c>
      <c r="D169" s="40" t="s">
        <v>81</v>
      </c>
      <c r="E169" s="65">
        <v>1</v>
      </c>
      <c r="F169" s="42"/>
      <c r="G169" s="43">
        <f t="shared" si="3"/>
        <v>0</v>
      </c>
      <c r="H169" s="44"/>
      <c r="I169" s="43">
        <f t="shared" si="4"/>
        <v>0</v>
      </c>
      <c r="J169" s="45">
        <v>5.6000000000000001E-2</v>
      </c>
      <c r="K169" s="46">
        <f t="shared" si="5"/>
        <v>5.6000000000000001E-2</v>
      </c>
    </row>
    <row r="170" spans="1:11" s="1" customFormat="1" ht="9.75">
      <c r="A170" s="36">
        <f>A169+1</f>
        <v>82</v>
      </c>
      <c r="B170" s="38" t="s">
        <v>278</v>
      </c>
      <c r="C170" s="39" t="s">
        <v>279</v>
      </c>
      <c r="D170" s="40" t="s">
        <v>81</v>
      </c>
      <c r="E170" s="65">
        <v>1</v>
      </c>
      <c r="F170" s="42"/>
      <c r="G170" s="43">
        <f t="shared" si="3"/>
        <v>0</v>
      </c>
      <c r="H170" s="44"/>
      <c r="I170" s="43">
        <f t="shared" si="4"/>
        <v>0</v>
      </c>
      <c r="J170" s="45">
        <v>5.5E-2</v>
      </c>
      <c r="K170" s="46">
        <f t="shared" si="5"/>
        <v>5.5E-2</v>
      </c>
    </row>
    <row r="171" spans="1:11" s="1" customFormat="1" ht="9.75">
      <c r="A171" s="36">
        <f>A170+1</f>
        <v>83</v>
      </c>
      <c r="B171" s="38" t="s">
        <v>280</v>
      </c>
      <c r="C171" s="39" t="s">
        <v>281</v>
      </c>
      <c r="D171" s="40" t="s">
        <v>174</v>
      </c>
      <c r="E171" s="45">
        <v>1.6919999999999999</v>
      </c>
      <c r="F171" s="42"/>
      <c r="G171" s="43">
        <f t="shared" si="3"/>
        <v>0</v>
      </c>
      <c r="H171" s="44"/>
      <c r="I171" s="43">
        <f t="shared" si="4"/>
        <v>0</v>
      </c>
      <c r="J171" s="45">
        <v>0</v>
      </c>
      <c r="K171" s="46">
        <f t="shared" si="5"/>
        <v>0</v>
      </c>
    </row>
    <row r="172" spans="1:11" s="19" customFormat="1" ht="11.25">
      <c r="A172" s="56"/>
      <c r="B172" s="57">
        <v>766</v>
      </c>
      <c r="C172" s="58" t="s">
        <v>282</v>
      </c>
      <c r="D172" s="59"/>
      <c r="E172" s="59"/>
      <c r="F172" s="60"/>
      <c r="G172" s="61">
        <f>SUM(G138:G171)</f>
        <v>0</v>
      </c>
      <c r="H172" s="62"/>
      <c r="I172" s="63">
        <f>SUM(I138:I171)</f>
        <v>0</v>
      </c>
      <c r="J172" s="62"/>
      <c r="K172" s="64">
        <f>SUM(K138:K171)</f>
        <v>1.6923720118000003</v>
      </c>
    </row>
    <row r="173" spans="1:11" s="19" customFormat="1" ht="11.25">
      <c r="A173" s="29"/>
      <c r="B173" s="30" t="s">
        <v>283</v>
      </c>
      <c r="C173" s="31" t="s">
        <v>284</v>
      </c>
      <c r="D173" s="28"/>
      <c r="E173" s="28"/>
      <c r="F173" s="32"/>
      <c r="G173" s="33"/>
      <c r="H173" s="34"/>
      <c r="I173" s="27"/>
      <c r="J173" s="34"/>
      <c r="K173" s="35"/>
    </row>
    <row r="174" spans="1:11" s="1" customFormat="1" ht="9.75">
      <c r="A174" s="36">
        <f>A171+1</f>
        <v>84</v>
      </c>
      <c r="B174" s="38" t="s">
        <v>285</v>
      </c>
      <c r="C174" s="39" t="s">
        <v>286</v>
      </c>
      <c r="D174" s="40" t="s">
        <v>81</v>
      </c>
      <c r="E174" s="65">
        <v>3</v>
      </c>
      <c r="F174" s="42"/>
      <c r="G174" s="43">
        <f>E174*F174</f>
        <v>0</v>
      </c>
      <c r="H174" s="44"/>
      <c r="I174" s="43">
        <f>E174*H174</f>
        <v>0</v>
      </c>
      <c r="J174" s="45">
        <v>2E-3</v>
      </c>
      <c r="K174" s="46">
        <f>E174*J174</f>
        <v>6.0000000000000001E-3</v>
      </c>
    </row>
    <row r="175" spans="1:11" s="1" customFormat="1" ht="9.75" customHeight="1">
      <c r="A175" s="5"/>
      <c r="B175" s="47" t="s">
        <v>35</v>
      </c>
      <c r="C175" s="210" t="s">
        <v>287</v>
      </c>
      <c r="D175" s="211"/>
      <c r="E175" s="211"/>
      <c r="F175" s="211"/>
      <c r="G175" s="211"/>
      <c r="H175" s="211"/>
      <c r="I175" s="211"/>
      <c r="J175" s="211"/>
      <c r="K175" s="212"/>
    </row>
    <row r="176" spans="1:11" s="19" customFormat="1" ht="11.25">
      <c r="A176" s="56"/>
      <c r="B176" s="57">
        <v>767</v>
      </c>
      <c r="C176" s="58" t="s">
        <v>288</v>
      </c>
      <c r="D176" s="59"/>
      <c r="E176" s="59"/>
      <c r="F176" s="60"/>
      <c r="G176" s="61">
        <f>SUM(G174:G175)</f>
        <v>0</v>
      </c>
      <c r="H176" s="62"/>
      <c r="I176" s="63">
        <f>SUM(I174:I175)</f>
        <v>0</v>
      </c>
      <c r="J176" s="62"/>
      <c r="K176" s="64">
        <f>SUM(K174:K175)</f>
        <v>6.0000000000000001E-3</v>
      </c>
    </row>
    <row r="177" spans="1:11" s="19" customFormat="1" ht="11.25">
      <c r="A177" s="29"/>
      <c r="B177" s="30" t="s">
        <v>289</v>
      </c>
      <c r="C177" s="31" t="s">
        <v>290</v>
      </c>
      <c r="D177" s="28"/>
      <c r="E177" s="28"/>
      <c r="F177" s="32"/>
      <c r="G177" s="33"/>
      <c r="H177" s="34"/>
      <c r="I177" s="27"/>
      <c r="J177" s="34"/>
      <c r="K177" s="35"/>
    </row>
    <row r="178" spans="1:11" s="1" customFormat="1" ht="19.5">
      <c r="A178" s="36">
        <f>A174+1</f>
        <v>85</v>
      </c>
      <c r="B178" s="38" t="s">
        <v>291</v>
      </c>
      <c r="C178" s="39" t="s">
        <v>292</v>
      </c>
      <c r="D178" s="40" t="s">
        <v>34</v>
      </c>
      <c r="E178" s="41">
        <v>79.570000000000007</v>
      </c>
      <c r="F178" s="42"/>
      <c r="G178" s="43">
        <f>E178*F178</f>
        <v>0</v>
      </c>
      <c r="H178" s="44"/>
      <c r="I178" s="43">
        <f>E178*H178</f>
        <v>0</v>
      </c>
      <c r="J178" s="45">
        <v>1.56E-3</v>
      </c>
      <c r="K178" s="46">
        <f>E178*J178</f>
        <v>0.12412920000000001</v>
      </c>
    </row>
    <row r="179" spans="1:11" s="1" customFormat="1" ht="9.75" customHeight="1">
      <c r="A179" s="5"/>
      <c r="B179" s="47" t="s">
        <v>35</v>
      </c>
      <c r="C179" s="210" t="s">
        <v>293</v>
      </c>
      <c r="D179" s="211"/>
      <c r="E179" s="211"/>
      <c r="F179" s="211"/>
      <c r="G179" s="211"/>
      <c r="H179" s="211"/>
      <c r="I179" s="211"/>
      <c r="J179" s="211"/>
      <c r="K179" s="212"/>
    </row>
    <row r="180" spans="1:11" s="1" customFormat="1" ht="9.75">
      <c r="A180" s="36">
        <f>A178+1</f>
        <v>86</v>
      </c>
      <c r="B180" s="38" t="s">
        <v>294</v>
      </c>
      <c r="C180" s="39" t="s">
        <v>295</v>
      </c>
      <c r="D180" s="40" t="s">
        <v>34</v>
      </c>
      <c r="E180" s="41">
        <v>88.010999999999996</v>
      </c>
      <c r="F180" s="42"/>
      <c r="G180" s="43">
        <f>E180*F180</f>
        <v>0</v>
      </c>
      <c r="H180" s="44"/>
      <c r="I180" s="43">
        <f>E180*H180</f>
        <v>0</v>
      </c>
      <c r="J180" s="45">
        <v>0.02</v>
      </c>
      <c r="K180" s="46">
        <f>E180*J180</f>
        <v>1.7602199999999999</v>
      </c>
    </row>
    <row r="181" spans="1:11" s="1" customFormat="1" ht="9.75" customHeight="1">
      <c r="A181" s="5"/>
      <c r="B181" s="47" t="s">
        <v>35</v>
      </c>
      <c r="C181" s="210" t="s">
        <v>296</v>
      </c>
      <c r="D181" s="211"/>
      <c r="E181" s="211"/>
      <c r="F181" s="211"/>
      <c r="G181" s="211"/>
      <c r="H181" s="211"/>
      <c r="I181" s="211"/>
      <c r="J181" s="211"/>
      <c r="K181" s="212"/>
    </row>
    <row r="182" spans="1:11" s="1" customFormat="1" ht="9.75">
      <c r="A182" s="36">
        <f>A180+1</f>
        <v>87</v>
      </c>
      <c r="B182" s="38" t="s">
        <v>297</v>
      </c>
      <c r="C182" s="39" t="s">
        <v>298</v>
      </c>
      <c r="D182" s="40" t="s">
        <v>34</v>
      </c>
      <c r="E182" s="41">
        <v>79.569999999999993</v>
      </c>
      <c r="F182" s="42"/>
      <c r="G182" s="43">
        <f>E182*F182</f>
        <v>0</v>
      </c>
      <c r="H182" s="44"/>
      <c r="I182" s="43">
        <f>E182*H182</f>
        <v>0</v>
      </c>
      <c r="J182" s="45">
        <v>5.0149999999999999E-4</v>
      </c>
      <c r="K182" s="46">
        <f>E182*J182</f>
        <v>3.9904354999999996E-2</v>
      </c>
    </row>
    <row r="183" spans="1:11" s="1" customFormat="1" ht="9.75">
      <c r="A183" s="36">
        <f>A182+1</f>
        <v>88</v>
      </c>
      <c r="B183" s="38" t="s">
        <v>299</v>
      </c>
      <c r="C183" s="39" t="s">
        <v>300</v>
      </c>
      <c r="D183" s="40" t="s">
        <v>174</v>
      </c>
      <c r="E183" s="45">
        <v>1.9239999999999999</v>
      </c>
      <c r="F183" s="42"/>
      <c r="G183" s="43">
        <f>E183*F183</f>
        <v>0</v>
      </c>
      <c r="H183" s="44"/>
      <c r="I183" s="43">
        <f>E183*H183</f>
        <v>0</v>
      </c>
      <c r="J183" s="45">
        <v>0</v>
      </c>
      <c r="K183" s="46">
        <f>E183*J183</f>
        <v>0</v>
      </c>
    </row>
    <row r="184" spans="1:11" s="19" customFormat="1" ht="11.25">
      <c r="A184" s="56"/>
      <c r="B184" s="57">
        <v>771</v>
      </c>
      <c r="C184" s="58" t="s">
        <v>301</v>
      </c>
      <c r="D184" s="59"/>
      <c r="E184" s="59"/>
      <c r="F184" s="60"/>
      <c r="G184" s="61">
        <f>SUM(G178:G183)</f>
        <v>0</v>
      </c>
      <c r="H184" s="62"/>
      <c r="I184" s="63">
        <f>SUM(I178:I183)</f>
        <v>0</v>
      </c>
      <c r="J184" s="62"/>
      <c r="K184" s="64">
        <f>SUM(K178:K183)</f>
        <v>1.9242535549999999</v>
      </c>
    </row>
    <row r="185" spans="1:11" s="19" customFormat="1" ht="11.25">
      <c r="A185" s="29"/>
      <c r="B185" s="30" t="s">
        <v>302</v>
      </c>
      <c r="C185" s="31" t="s">
        <v>303</v>
      </c>
      <c r="D185" s="28"/>
      <c r="E185" s="28"/>
      <c r="F185" s="32"/>
      <c r="G185" s="33"/>
      <c r="H185" s="34"/>
      <c r="I185" s="27"/>
      <c r="J185" s="34"/>
      <c r="K185" s="35"/>
    </row>
    <row r="186" spans="1:11" s="1" customFormat="1" ht="9.75">
      <c r="A186" s="36">
        <f>A183+1</f>
        <v>89</v>
      </c>
      <c r="B186" s="38" t="s">
        <v>304</v>
      </c>
      <c r="C186" s="39" t="s">
        <v>305</v>
      </c>
      <c r="D186" s="40" t="s">
        <v>34</v>
      </c>
      <c r="E186" s="41">
        <v>1.825</v>
      </c>
      <c r="F186" s="42"/>
      <c r="G186" s="43">
        <f>E186*F186</f>
        <v>0</v>
      </c>
      <c r="H186" s="44"/>
      <c r="I186" s="43">
        <f>E186*H186</f>
        <v>0</v>
      </c>
      <c r="J186" s="45">
        <v>1.4999999999999999E-2</v>
      </c>
      <c r="K186" s="46">
        <f>E186*J186</f>
        <v>2.7375E-2</v>
      </c>
    </row>
    <row r="187" spans="1:11" s="1" customFormat="1" ht="9.75" customHeight="1">
      <c r="A187" s="5"/>
      <c r="B187" s="47" t="s">
        <v>35</v>
      </c>
      <c r="C187" s="210" t="s">
        <v>306</v>
      </c>
      <c r="D187" s="211"/>
      <c r="E187" s="211"/>
      <c r="F187" s="211"/>
      <c r="G187" s="211"/>
      <c r="H187" s="211"/>
      <c r="I187" s="211"/>
      <c r="J187" s="211"/>
      <c r="K187" s="212"/>
    </row>
    <row r="188" spans="1:11" s="1" customFormat="1" ht="9.75">
      <c r="A188" s="36">
        <f>A186+1</f>
        <v>90</v>
      </c>
      <c r="B188" s="38" t="s">
        <v>307</v>
      </c>
      <c r="C188" s="39" t="s">
        <v>308</v>
      </c>
      <c r="D188" s="40" t="s">
        <v>34</v>
      </c>
      <c r="E188" s="41">
        <v>1.7250000000000001</v>
      </c>
      <c r="F188" s="42"/>
      <c r="G188" s="43">
        <f>E188*F188</f>
        <v>0</v>
      </c>
      <c r="H188" s="44"/>
      <c r="I188" s="43">
        <f>E188*H188</f>
        <v>0</v>
      </c>
      <c r="J188" s="45">
        <v>1.4999999999999999E-2</v>
      </c>
      <c r="K188" s="46">
        <f>E188*J188</f>
        <v>2.5874999999999999E-2</v>
      </c>
    </row>
    <row r="189" spans="1:11" s="1" customFormat="1" ht="9.75" customHeight="1">
      <c r="A189" s="5"/>
      <c r="B189" s="47" t="s">
        <v>35</v>
      </c>
      <c r="C189" s="210" t="s">
        <v>309</v>
      </c>
      <c r="D189" s="211"/>
      <c r="E189" s="211"/>
      <c r="F189" s="211"/>
      <c r="G189" s="211"/>
      <c r="H189" s="211"/>
      <c r="I189" s="211"/>
      <c r="J189" s="211"/>
      <c r="K189" s="212"/>
    </row>
    <row r="190" spans="1:11" s="1" customFormat="1" ht="9.75">
      <c r="A190" s="36">
        <f>A188+1</f>
        <v>91</v>
      </c>
      <c r="B190" s="38" t="s">
        <v>310</v>
      </c>
      <c r="C190" s="39" t="s">
        <v>311</v>
      </c>
      <c r="D190" s="40" t="s">
        <v>34</v>
      </c>
      <c r="E190" s="41">
        <v>0.96499999999999997</v>
      </c>
      <c r="F190" s="42"/>
      <c r="G190" s="43">
        <f>E190*F190</f>
        <v>0</v>
      </c>
      <c r="H190" s="44"/>
      <c r="I190" s="43">
        <f>E190*H190</f>
        <v>0</v>
      </c>
      <c r="J190" s="45">
        <v>1.4999999999999999E-2</v>
      </c>
      <c r="K190" s="46">
        <f>E190*J190</f>
        <v>1.4474999999999998E-2</v>
      </c>
    </row>
    <row r="191" spans="1:11" s="1" customFormat="1" ht="9.75" customHeight="1">
      <c r="A191" s="5"/>
      <c r="B191" s="47" t="s">
        <v>35</v>
      </c>
      <c r="C191" s="210" t="s">
        <v>312</v>
      </c>
      <c r="D191" s="211"/>
      <c r="E191" s="211"/>
      <c r="F191" s="211"/>
      <c r="G191" s="211"/>
      <c r="H191" s="211"/>
      <c r="I191" s="211"/>
      <c r="J191" s="211"/>
      <c r="K191" s="212"/>
    </row>
    <row r="192" spans="1:11" s="1" customFormat="1" ht="9.75">
      <c r="A192" s="36">
        <f>A190+1</f>
        <v>92</v>
      </c>
      <c r="B192" s="38" t="s">
        <v>313</v>
      </c>
      <c r="C192" s="39" t="s">
        <v>314</v>
      </c>
      <c r="D192" s="40" t="s">
        <v>34</v>
      </c>
      <c r="E192" s="41">
        <v>0.92500000000000004</v>
      </c>
      <c r="F192" s="42"/>
      <c r="G192" s="43">
        <f>E192*F192</f>
        <v>0</v>
      </c>
      <c r="H192" s="44"/>
      <c r="I192" s="43">
        <f>E192*H192</f>
        <v>0</v>
      </c>
      <c r="J192" s="45">
        <v>1.4999999999999999E-2</v>
      </c>
      <c r="K192" s="46">
        <f>E192*J192</f>
        <v>1.3875E-2</v>
      </c>
    </row>
    <row r="193" spans="1:11" s="1" customFormat="1" ht="9.75" customHeight="1">
      <c r="A193" s="5"/>
      <c r="B193" s="47" t="s">
        <v>35</v>
      </c>
      <c r="C193" s="210" t="s">
        <v>315</v>
      </c>
      <c r="D193" s="211"/>
      <c r="E193" s="211"/>
      <c r="F193" s="211"/>
      <c r="G193" s="211"/>
      <c r="H193" s="211"/>
      <c r="I193" s="211"/>
      <c r="J193" s="211"/>
      <c r="K193" s="212"/>
    </row>
    <row r="194" spans="1:11" s="1" customFormat="1" ht="9.75">
      <c r="A194" s="36">
        <f>A192+1</f>
        <v>93</v>
      </c>
      <c r="B194" s="38" t="s">
        <v>316</v>
      </c>
      <c r="C194" s="39" t="s">
        <v>317</v>
      </c>
      <c r="D194" s="40" t="s">
        <v>174</v>
      </c>
      <c r="E194" s="45">
        <v>8.2000000000000003E-2</v>
      </c>
      <c r="F194" s="42"/>
      <c r="G194" s="43">
        <f>E194*F194</f>
        <v>0</v>
      </c>
      <c r="H194" s="44"/>
      <c r="I194" s="43">
        <f>E194*H194</f>
        <v>0</v>
      </c>
      <c r="J194" s="45">
        <v>0</v>
      </c>
      <c r="K194" s="46">
        <f>E194*J194</f>
        <v>0</v>
      </c>
    </row>
    <row r="195" spans="1:11" s="19" customFormat="1" ht="11.25">
      <c r="A195" s="56"/>
      <c r="B195" s="57">
        <v>772</v>
      </c>
      <c r="C195" s="58" t="s">
        <v>318</v>
      </c>
      <c r="D195" s="59"/>
      <c r="E195" s="59"/>
      <c r="F195" s="60"/>
      <c r="G195" s="61">
        <f>SUM(G186:G194)</f>
        <v>0</v>
      </c>
      <c r="H195" s="62"/>
      <c r="I195" s="63">
        <f>SUM(I186:I194)</f>
        <v>0</v>
      </c>
      <c r="J195" s="62"/>
      <c r="K195" s="64">
        <f>SUM(K186:K194)</f>
        <v>8.1599999999999992E-2</v>
      </c>
    </row>
    <row r="196" spans="1:11" s="19" customFormat="1" ht="11.25">
      <c r="A196" s="29"/>
      <c r="B196" s="30" t="s">
        <v>319</v>
      </c>
      <c r="C196" s="31" t="s">
        <v>320</v>
      </c>
      <c r="D196" s="28"/>
      <c r="E196" s="28"/>
      <c r="F196" s="32"/>
      <c r="G196" s="33"/>
      <c r="H196" s="34"/>
      <c r="I196" s="27"/>
      <c r="J196" s="34"/>
      <c r="K196" s="35"/>
    </row>
    <row r="197" spans="1:11" s="1" customFormat="1" ht="19.5">
      <c r="A197" s="36">
        <f>A194+1</f>
        <v>94</v>
      </c>
      <c r="B197" s="38" t="s">
        <v>321</v>
      </c>
      <c r="C197" s="39" t="s">
        <v>322</v>
      </c>
      <c r="D197" s="40" t="s">
        <v>34</v>
      </c>
      <c r="E197" s="41">
        <v>61.416999999999994</v>
      </c>
      <c r="F197" s="42"/>
      <c r="G197" s="43">
        <f>E197*F197</f>
        <v>0</v>
      </c>
      <c r="H197" s="44"/>
      <c r="I197" s="43">
        <f>E197*H197</f>
        <v>0</v>
      </c>
      <c r="J197" s="45">
        <v>2.0762799999999998E-3</v>
      </c>
      <c r="K197" s="46">
        <f>E197*J197</f>
        <v>0.12751888875999998</v>
      </c>
    </row>
    <row r="198" spans="1:11" s="1" customFormat="1" ht="9.75" customHeight="1">
      <c r="A198" s="5"/>
      <c r="B198" s="47" t="s">
        <v>35</v>
      </c>
      <c r="C198" s="210" t="s">
        <v>323</v>
      </c>
      <c r="D198" s="211"/>
      <c r="E198" s="211"/>
      <c r="F198" s="211"/>
      <c r="G198" s="211"/>
      <c r="H198" s="211"/>
      <c r="I198" s="211"/>
      <c r="J198" s="211"/>
      <c r="K198" s="212"/>
    </row>
    <row r="199" spans="1:11" s="1" customFormat="1" ht="19.5">
      <c r="A199" s="36">
        <f>A197+1</f>
        <v>95</v>
      </c>
      <c r="B199" s="38" t="s">
        <v>321</v>
      </c>
      <c r="C199" s="39" t="s">
        <v>324</v>
      </c>
      <c r="D199" s="40" t="s">
        <v>34</v>
      </c>
      <c r="E199" s="41">
        <v>159.15399999999997</v>
      </c>
      <c r="F199" s="42"/>
      <c r="G199" s="43">
        <f>E199*F199</f>
        <v>0</v>
      </c>
      <c r="H199" s="44"/>
      <c r="I199" s="43">
        <f>E199*H199</f>
        <v>0</v>
      </c>
      <c r="J199" s="45">
        <v>2.0762799999999998E-3</v>
      </c>
      <c r="K199" s="46">
        <f>E199*J199</f>
        <v>0.33044826711999992</v>
      </c>
    </row>
    <row r="200" spans="1:11" s="1" customFormat="1" ht="9.75" customHeight="1">
      <c r="A200" s="5"/>
      <c r="B200" s="47" t="s">
        <v>35</v>
      </c>
      <c r="C200" s="210" t="s">
        <v>325</v>
      </c>
      <c r="D200" s="211"/>
      <c r="E200" s="211"/>
      <c r="F200" s="211"/>
      <c r="G200" s="211"/>
      <c r="H200" s="211"/>
      <c r="I200" s="211"/>
      <c r="J200" s="211"/>
      <c r="K200" s="212"/>
    </row>
    <row r="201" spans="1:11" s="1" customFormat="1" ht="9.75">
      <c r="A201" s="36">
        <f>A199+1</f>
        <v>96</v>
      </c>
      <c r="B201" s="38" t="s">
        <v>326</v>
      </c>
      <c r="C201" s="39" t="s">
        <v>327</v>
      </c>
      <c r="D201" s="40" t="s">
        <v>34</v>
      </c>
      <c r="E201" s="41">
        <v>242.62700000000001</v>
      </c>
      <c r="F201" s="42"/>
      <c r="G201" s="43">
        <f>E201*F201</f>
        <v>0</v>
      </c>
      <c r="H201" s="44"/>
      <c r="I201" s="43">
        <f>E201*H201</f>
        <v>0</v>
      </c>
      <c r="J201" s="45">
        <v>2.1000000000000001E-2</v>
      </c>
      <c r="K201" s="46">
        <f>E201*J201</f>
        <v>5.0951670000000009</v>
      </c>
    </row>
    <row r="202" spans="1:11" s="1" customFormat="1" ht="9.75" customHeight="1">
      <c r="A202" s="5"/>
      <c r="B202" s="47" t="s">
        <v>35</v>
      </c>
      <c r="C202" s="210" t="s">
        <v>328</v>
      </c>
      <c r="D202" s="211"/>
      <c r="E202" s="211"/>
      <c r="F202" s="211"/>
      <c r="G202" s="211"/>
      <c r="H202" s="211"/>
      <c r="I202" s="211"/>
      <c r="J202" s="211"/>
      <c r="K202" s="212"/>
    </row>
    <row r="203" spans="1:11" s="1" customFormat="1" ht="9.75">
      <c r="A203" s="36">
        <f>A201+1</f>
        <v>97</v>
      </c>
      <c r="B203" s="38" t="s">
        <v>329</v>
      </c>
      <c r="C203" s="39" t="s">
        <v>330</v>
      </c>
      <c r="D203" s="40" t="s">
        <v>174</v>
      </c>
      <c r="E203" s="45">
        <v>5.5529999999999999</v>
      </c>
      <c r="F203" s="42"/>
      <c r="G203" s="43">
        <f>E203*F203</f>
        <v>0</v>
      </c>
      <c r="H203" s="44"/>
      <c r="I203" s="43">
        <f>E203*H203</f>
        <v>0</v>
      </c>
      <c r="J203" s="45">
        <v>0</v>
      </c>
      <c r="K203" s="46">
        <f>E203*J203</f>
        <v>0</v>
      </c>
    </row>
    <row r="204" spans="1:11" s="19" customFormat="1" ht="11.25">
      <c r="A204" s="56"/>
      <c r="B204" s="57">
        <v>781</v>
      </c>
      <c r="C204" s="58" t="s">
        <v>331</v>
      </c>
      <c r="D204" s="59"/>
      <c r="E204" s="59"/>
      <c r="F204" s="60"/>
      <c r="G204" s="61">
        <f>SUM(G197:G203)</f>
        <v>0</v>
      </c>
      <c r="H204" s="62"/>
      <c r="I204" s="63">
        <f>SUM(I197:I203)</f>
        <v>0</v>
      </c>
      <c r="J204" s="62"/>
      <c r="K204" s="64">
        <f>SUM(K197:K203)</f>
        <v>5.5531341558800005</v>
      </c>
    </row>
    <row r="205" spans="1:11" s="19" customFormat="1" ht="11.25">
      <c r="A205" s="29"/>
      <c r="B205" s="30" t="s">
        <v>332</v>
      </c>
      <c r="C205" s="31" t="s">
        <v>333</v>
      </c>
      <c r="D205" s="28"/>
      <c r="E205" s="28"/>
      <c r="F205" s="32"/>
      <c r="G205" s="33"/>
      <c r="H205" s="34"/>
      <c r="I205" s="27"/>
      <c r="J205" s="34"/>
      <c r="K205" s="35"/>
    </row>
    <row r="206" spans="1:11" s="1" customFormat="1" ht="9.75">
      <c r="A206" s="36">
        <f>A203+1</f>
        <v>98</v>
      </c>
      <c r="B206" s="38" t="s">
        <v>334</v>
      </c>
      <c r="C206" s="39" t="s">
        <v>335</v>
      </c>
      <c r="D206" s="40" t="s">
        <v>34</v>
      </c>
      <c r="E206" s="41">
        <v>554.45000000000005</v>
      </c>
      <c r="F206" s="42"/>
      <c r="G206" s="43">
        <f>E206*F206</f>
        <v>0</v>
      </c>
      <c r="H206" s="44"/>
      <c r="I206" s="43">
        <f>E206*H206</f>
        <v>0</v>
      </c>
      <c r="J206" s="45">
        <v>2.3665000000000001E-4</v>
      </c>
      <c r="K206" s="46">
        <f>E206*J206</f>
        <v>0.1312105925</v>
      </c>
    </row>
    <row r="207" spans="1:11" s="1" customFormat="1" ht="9.75" customHeight="1">
      <c r="A207" s="5"/>
      <c r="B207" s="47" t="s">
        <v>35</v>
      </c>
      <c r="C207" s="210" t="s">
        <v>336</v>
      </c>
      <c r="D207" s="211"/>
      <c r="E207" s="211"/>
      <c r="F207" s="211"/>
      <c r="G207" s="211"/>
      <c r="H207" s="211"/>
      <c r="I207" s="211"/>
      <c r="J207" s="211"/>
      <c r="K207" s="212"/>
    </row>
    <row r="208" spans="1:11" s="19" customFormat="1" ht="12" thickBot="1">
      <c r="A208" s="48"/>
      <c r="B208" s="50">
        <v>784</v>
      </c>
      <c r="C208" s="51" t="s">
        <v>337</v>
      </c>
      <c r="D208" s="49"/>
      <c r="E208" s="49"/>
      <c r="F208" s="52"/>
      <c r="G208" s="54">
        <f>SUM(G206:G207)</f>
        <v>0</v>
      </c>
      <c r="H208" s="53"/>
      <c r="I208" s="66">
        <f>SUM(I206:I207)</f>
        <v>0</v>
      </c>
      <c r="J208" s="53"/>
      <c r="K208" s="55">
        <f>SUM(K206:K207)</f>
        <v>0.1312105925</v>
      </c>
    </row>
    <row r="209" spans="1:11" ht="13.5" thickBo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</row>
    <row r="210" spans="1:11" s="1" customFormat="1" ht="9.75" customHeight="1">
      <c r="A210" s="6" t="s">
        <v>5</v>
      </c>
      <c r="B210" s="206" t="s">
        <v>9</v>
      </c>
      <c r="C210" s="206" t="s">
        <v>11</v>
      </c>
      <c r="D210" s="206" t="s">
        <v>13</v>
      </c>
      <c r="E210" s="206" t="s">
        <v>15</v>
      </c>
      <c r="F210" s="213" t="s">
        <v>17</v>
      </c>
      <c r="G210" s="140"/>
      <c r="H210" s="140"/>
      <c r="I210" s="140"/>
      <c r="J210" s="206" t="s">
        <v>26</v>
      </c>
      <c r="K210" s="208"/>
    </row>
    <row r="211" spans="1:11" s="1" customFormat="1" ht="9.75" customHeight="1">
      <c r="A211" s="7" t="s">
        <v>6</v>
      </c>
      <c r="B211" s="207"/>
      <c r="C211" s="207"/>
      <c r="D211" s="207"/>
      <c r="E211" s="207"/>
      <c r="F211" s="214" t="s">
        <v>18</v>
      </c>
      <c r="G211" s="148"/>
      <c r="H211" s="215" t="s">
        <v>23</v>
      </c>
      <c r="I211" s="148"/>
      <c r="J211" s="207"/>
      <c r="K211" s="123"/>
    </row>
    <row r="212" spans="1:11" s="1" customFormat="1" ht="9.75" customHeight="1">
      <c r="A212" s="7" t="s">
        <v>7</v>
      </c>
      <c r="B212" s="207"/>
      <c r="C212" s="207"/>
      <c r="D212" s="207"/>
      <c r="E212" s="207"/>
      <c r="F212" s="10" t="s">
        <v>19</v>
      </c>
      <c r="G212" s="12" t="s">
        <v>21</v>
      </c>
      <c r="H212" s="14" t="s">
        <v>19</v>
      </c>
      <c r="I212" s="12" t="s">
        <v>21</v>
      </c>
      <c r="J212" s="14" t="s">
        <v>19</v>
      </c>
      <c r="K212" s="16" t="s">
        <v>21</v>
      </c>
    </row>
    <row r="213" spans="1:11" s="1" customFormat="1" ht="9.75" customHeight="1" thickBot="1">
      <c r="A213" s="8" t="s">
        <v>8</v>
      </c>
      <c r="B213" s="9" t="s">
        <v>10</v>
      </c>
      <c r="C213" s="9" t="s">
        <v>12</v>
      </c>
      <c r="D213" s="9" t="s">
        <v>14</v>
      </c>
      <c r="E213" s="9" t="s">
        <v>16</v>
      </c>
      <c r="F213" s="11" t="s">
        <v>20</v>
      </c>
      <c r="G213" s="13" t="s">
        <v>22</v>
      </c>
      <c r="H213" s="15" t="s">
        <v>24</v>
      </c>
      <c r="I213" s="13" t="s">
        <v>25</v>
      </c>
      <c r="J213" s="15" t="s">
        <v>27</v>
      </c>
      <c r="K213" s="17" t="s">
        <v>28</v>
      </c>
    </row>
    <row r="214" spans="1:11" s="19" customFormat="1" ht="11.25">
      <c r="A214" s="21"/>
      <c r="B214" s="20"/>
      <c r="C214" s="22" t="s">
        <v>338</v>
      </c>
      <c r="D214" s="20"/>
      <c r="E214" s="20"/>
      <c r="F214" s="23"/>
      <c r="G214" s="24"/>
      <c r="H214" s="25"/>
      <c r="J214" s="25"/>
      <c r="K214" s="26"/>
    </row>
    <row r="215" spans="1:11" s="19" customFormat="1" ht="11.25">
      <c r="A215" s="29"/>
      <c r="B215" s="30" t="s">
        <v>339</v>
      </c>
      <c r="C215" s="31" t="s">
        <v>340</v>
      </c>
      <c r="D215" s="28"/>
      <c r="E215" s="28"/>
      <c r="F215" s="32"/>
      <c r="G215" s="33"/>
      <c r="H215" s="34"/>
      <c r="I215" s="27"/>
      <c r="J215" s="34"/>
      <c r="K215" s="35"/>
    </row>
    <row r="216" spans="1:11" s="1" customFormat="1" ht="19.5">
      <c r="A216" s="36">
        <f>A206+1</f>
        <v>99</v>
      </c>
      <c r="B216" s="38" t="s">
        <v>341</v>
      </c>
      <c r="C216" s="39" t="s">
        <v>342</v>
      </c>
      <c r="D216" s="40" t="s">
        <v>141</v>
      </c>
      <c r="E216" s="44">
        <v>6.4</v>
      </c>
      <c r="F216" s="42"/>
      <c r="G216" s="43">
        <f>E216*F216</f>
        <v>0</v>
      </c>
      <c r="H216" s="44"/>
      <c r="I216" s="43">
        <f>E216*H216</f>
        <v>0</v>
      </c>
      <c r="J216" s="45">
        <v>0.03</v>
      </c>
      <c r="K216" s="46">
        <f>E216*J216</f>
        <v>0.192</v>
      </c>
    </row>
    <row r="217" spans="1:11" s="1" customFormat="1" ht="9.75" customHeight="1">
      <c r="A217" s="5"/>
      <c r="B217" s="47" t="s">
        <v>35</v>
      </c>
      <c r="C217" s="210" t="s">
        <v>343</v>
      </c>
      <c r="D217" s="211"/>
      <c r="E217" s="211"/>
      <c r="F217" s="211"/>
      <c r="G217" s="211"/>
      <c r="H217" s="211"/>
      <c r="I217" s="211"/>
      <c r="J217" s="211"/>
      <c r="K217" s="212"/>
    </row>
    <row r="218" spans="1:11" s="1" customFormat="1" ht="9.75">
      <c r="A218" s="36">
        <f>A216+1</f>
        <v>100</v>
      </c>
      <c r="B218" s="38" t="s">
        <v>344</v>
      </c>
      <c r="C218" s="39" t="s">
        <v>345</v>
      </c>
      <c r="D218" s="40" t="s">
        <v>141</v>
      </c>
      <c r="E218" s="65">
        <v>8</v>
      </c>
      <c r="F218" s="42"/>
      <c r="G218" s="43">
        <f t="shared" ref="G218:G244" si="6">E218*F218</f>
        <v>0</v>
      </c>
      <c r="H218" s="44"/>
      <c r="I218" s="43">
        <f t="shared" ref="I218:I244" si="7">E218*H218</f>
        <v>0</v>
      </c>
      <c r="J218" s="45">
        <v>1E-3</v>
      </c>
      <c r="K218" s="46">
        <f t="shared" ref="K218:K244" si="8">E218*J218</f>
        <v>8.0000000000000002E-3</v>
      </c>
    </row>
    <row r="219" spans="1:11" s="1" customFormat="1" ht="9.75">
      <c r="A219" s="36">
        <f t="shared" ref="A219:A244" si="9">A218+1</f>
        <v>101</v>
      </c>
      <c r="B219" s="38" t="s">
        <v>346</v>
      </c>
      <c r="C219" s="39" t="s">
        <v>347</v>
      </c>
      <c r="D219" s="40" t="s">
        <v>141</v>
      </c>
      <c r="E219" s="65">
        <v>29</v>
      </c>
      <c r="F219" s="42"/>
      <c r="G219" s="43">
        <f t="shared" si="6"/>
        <v>0</v>
      </c>
      <c r="H219" s="44"/>
      <c r="I219" s="43">
        <f t="shared" si="7"/>
        <v>0</v>
      </c>
      <c r="J219" s="45">
        <v>1.1999999999999999E-3</v>
      </c>
      <c r="K219" s="46">
        <f t="shared" si="8"/>
        <v>3.4799999999999998E-2</v>
      </c>
    </row>
    <row r="220" spans="1:11" s="1" customFormat="1" ht="9.75">
      <c r="A220" s="36">
        <f t="shared" si="9"/>
        <v>102</v>
      </c>
      <c r="B220" s="38" t="s">
        <v>348</v>
      </c>
      <c r="C220" s="39" t="s">
        <v>349</v>
      </c>
      <c r="D220" s="40" t="s">
        <v>141</v>
      </c>
      <c r="E220" s="65">
        <v>12</v>
      </c>
      <c r="F220" s="42"/>
      <c r="G220" s="43">
        <f t="shared" si="6"/>
        <v>0</v>
      </c>
      <c r="H220" s="44"/>
      <c r="I220" s="43">
        <f t="shared" si="7"/>
        <v>0</v>
      </c>
      <c r="J220" s="45">
        <v>1.4E-3</v>
      </c>
      <c r="K220" s="46">
        <f t="shared" si="8"/>
        <v>1.6799999999999999E-2</v>
      </c>
    </row>
    <row r="221" spans="1:11" s="1" customFormat="1" ht="9.75">
      <c r="A221" s="36">
        <f t="shared" si="9"/>
        <v>103</v>
      </c>
      <c r="B221" s="38" t="s">
        <v>350</v>
      </c>
      <c r="C221" s="39" t="s">
        <v>351</v>
      </c>
      <c r="D221" s="40" t="s">
        <v>141</v>
      </c>
      <c r="E221" s="65">
        <v>150</v>
      </c>
      <c r="F221" s="42"/>
      <c r="G221" s="43">
        <f t="shared" si="6"/>
        <v>0</v>
      </c>
      <c r="H221" s="44"/>
      <c r="I221" s="43">
        <f t="shared" si="7"/>
        <v>0</v>
      </c>
      <c r="J221" s="45">
        <v>2E-3</v>
      </c>
      <c r="K221" s="46">
        <f t="shared" si="8"/>
        <v>0.3</v>
      </c>
    </row>
    <row r="222" spans="1:11" s="1" customFormat="1" ht="9.75">
      <c r="A222" s="36">
        <f t="shared" si="9"/>
        <v>104</v>
      </c>
      <c r="B222" s="38" t="s">
        <v>352</v>
      </c>
      <c r="C222" s="39" t="s">
        <v>353</v>
      </c>
      <c r="D222" s="40" t="s">
        <v>141</v>
      </c>
      <c r="E222" s="65">
        <v>7</v>
      </c>
      <c r="F222" s="42"/>
      <c r="G222" s="43">
        <f t="shared" si="6"/>
        <v>0</v>
      </c>
      <c r="H222" s="44"/>
      <c r="I222" s="43">
        <f t="shared" si="7"/>
        <v>0</v>
      </c>
      <c r="J222" s="45">
        <v>2.5000000000000001E-3</v>
      </c>
      <c r="K222" s="46">
        <f t="shared" si="8"/>
        <v>1.7500000000000002E-2</v>
      </c>
    </row>
    <row r="223" spans="1:11" s="1" customFormat="1" ht="9.75">
      <c r="A223" s="36">
        <f t="shared" si="9"/>
        <v>105</v>
      </c>
      <c r="B223" s="38" t="s">
        <v>354</v>
      </c>
      <c r="C223" s="39" t="s">
        <v>355</v>
      </c>
      <c r="D223" s="40" t="s">
        <v>81</v>
      </c>
      <c r="E223" s="65">
        <v>11</v>
      </c>
      <c r="F223" s="42"/>
      <c r="G223" s="43">
        <f t="shared" si="6"/>
        <v>0</v>
      </c>
      <c r="H223" s="44"/>
      <c r="I223" s="43">
        <f t="shared" si="7"/>
        <v>0</v>
      </c>
      <c r="J223" s="45">
        <v>2E-3</v>
      </c>
      <c r="K223" s="46">
        <f t="shared" si="8"/>
        <v>2.1999999999999999E-2</v>
      </c>
    </row>
    <row r="224" spans="1:11" s="1" customFormat="1" ht="9.75">
      <c r="A224" s="36">
        <f t="shared" si="9"/>
        <v>106</v>
      </c>
      <c r="B224" s="38" t="s">
        <v>356</v>
      </c>
      <c r="C224" s="39" t="s">
        <v>357</v>
      </c>
      <c r="D224" s="40" t="s">
        <v>81</v>
      </c>
      <c r="E224" s="65">
        <v>1</v>
      </c>
      <c r="F224" s="42"/>
      <c r="G224" s="43">
        <f t="shared" si="6"/>
        <v>0</v>
      </c>
      <c r="H224" s="44"/>
      <c r="I224" s="43">
        <f t="shared" si="7"/>
        <v>0</v>
      </c>
      <c r="J224" s="45">
        <v>3.0000000000000001E-3</v>
      </c>
      <c r="K224" s="46">
        <f t="shared" si="8"/>
        <v>3.0000000000000001E-3</v>
      </c>
    </row>
    <row r="225" spans="1:11" s="1" customFormat="1" ht="9.75">
      <c r="A225" s="36">
        <f t="shared" si="9"/>
        <v>107</v>
      </c>
      <c r="B225" s="38" t="s">
        <v>358</v>
      </c>
      <c r="C225" s="39" t="s">
        <v>359</v>
      </c>
      <c r="D225" s="40" t="s">
        <v>81</v>
      </c>
      <c r="E225" s="65">
        <v>4</v>
      </c>
      <c r="F225" s="42"/>
      <c r="G225" s="43">
        <f t="shared" si="6"/>
        <v>0</v>
      </c>
      <c r="H225" s="44"/>
      <c r="I225" s="43">
        <f t="shared" si="7"/>
        <v>0</v>
      </c>
      <c r="J225" s="45">
        <v>1E-3</v>
      </c>
      <c r="K225" s="46">
        <f t="shared" si="8"/>
        <v>4.0000000000000001E-3</v>
      </c>
    </row>
    <row r="226" spans="1:11" s="1" customFormat="1" ht="9.75">
      <c r="A226" s="36">
        <f t="shared" si="9"/>
        <v>108</v>
      </c>
      <c r="B226" s="38" t="s">
        <v>360</v>
      </c>
      <c r="C226" s="39" t="s">
        <v>361</v>
      </c>
      <c r="D226" s="40" t="s">
        <v>81</v>
      </c>
      <c r="E226" s="65">
        <v>10</v>
      </c>
      <c r="F226" s="42"/>
      <c r="G226" s="43">
        <f t="shared" si="6"/>
        <v>0</v>
      </c>
      <c r="H226" s="44"/>
      <c r="I226" s="43">
        <f t="shared" si="7"/>
        <v>0</v>
      </c>
      <c r="J226" s="45">
        <v>1.2999999999999999E-3</v>
      </c>
      <c r="K226" s="46">
        <f t="shared" si="8"/>
        <v>1.2999999999999999E-2</v>
      </c>
    </row>
    <row r="227" spans="1:11" s="1" customFormat="1" ht="9.75">
      <c r="A227" s="36">
        <f t="shared" si="9"/>
        <v>109</v>
      </c>
      <c r="B227" s="38" t="s">
        <v>362</v>
      </c>
      <c r="C227" s="39" t="s">
        <v>363</v>
      </c>
      <c r="D227" s="40" t="s">
        <v>81</v>
      </c>
      <c r="E227" s="65">
        <v>2</v>
      </c>
      <c r="F227" s="42"/>
      <c r="G227" s="43">
        <f t="shared" si="6"/>
        <v>0</v>
      </c>
      <c r="H227" s="44"/>
      <c r="I227" s="43">
        <f t="shared" si="7"/>
        <v>0</v>
      </c>
      <c r="J227" s="45">
        <v>1.5E-3</v>
      </c>
      <c r="K227" s="46">
        <f t="shared" si="8"/>
        <v>3.0000000000000001E-3</v>
      </c>
    </row>
    <row r="228" spans="1:11" s="1" customFormat="1" ht="9.75">
      <c r="A228" s="36">
        <f t="shared" si="9"/>
        <v>110</v>
      </c>
      <c r="B228" s="38" t="s">
        <v>364</v>
      </c>
      <c r="C228" s="39" t="s">
        <v>365</v>
      </c>
      <c r="D228" s="40" t="s">
        <v>81</v>
      </c>
      <c r="E228" s="65">
        <v>6</v>
      </c>
      <c r="F228" s="42"/>
      <c r="G228" s="43">
        <f t="shared" si="6"/>
        <v>0</v>
      </c>
      <c r="H228" s="44"/>
      <c r="I228" s="43">
        <f t="shared" si="7"/>
        <v>0</v>
      </c>
      <c r="J228" s="45">
        <v>1.56E-3</v>
      </c>
      <c r="K228" s="46">
        <f t="shared" si="8"/>
        <v>9.3600000000000003E-3</v>
      </c>
    </row>
    <row r="229" spans="1:11" s="1" customFormat="1" ht="9.75">
      <c r="A229" s="36">
        <f t="shared" si="9"/>
        <v>111</v>
      </c>
      <c r="B229" s="38" t="s">
        <v>366</v>
      </c>
      <c r="C229" s="39" t="s">
        <v>367</v>
      </c>
      <c r="D229" s="40" t="s">
        <v>81</v>
      </c>
      <c r="E229" s="65">
        <v>28</v>
      </c>
      <c r="F229" s="42"/>
      <c r="G229" s="43">
        <f t="shared" si="6"/>
        <v>0</v>
      </c>
      <c r="H229" s="44"/>
      <c r="I229" s="43">
        <f t="shared" si="7"/>
        <v>0</v>
      </c>
      <c r="J229" s="45">
        <v>1.8E-3</v>
      </c>
      <c r="K229" s="46">
        <f t="shared" si="8"/>
        <v>5.04E-2</v>
      </c>
    </row>
    <row r="230" spans="1:11" s="1" customFormat="1" ht="9.75">
      <c r="A230" s="36">
        <f t="shared" si="9"/>
        <v>112</v>
      </c>
      <c r="B230" s="38" t="s">
        <v>368</v>
      </c>
      <c r="C230" s="39" t="s">
        <v>369</v>
      </c>
      <c r="D230" s="40" t="s">
        <v>81</v>
      </c>
      <c r="E230" s="65">
        <v>5</v>
      </c>
      <c r="F230" s="42"/>
      <c r="G230" s="43">
        <f t="shared" si="6"/>
        <v>0</v>
      </c>
      <c r="H230" s="44"/>
      <c r="I230" s="43">
        <f t="shared" si="7"/>
        <v>0</v>
      </c>
      <c r="J230" s="45">
        <v>1.75E-3</v>
      </c>
      <c r="K230" s="46">
        <f t="shared" si="8"/>
        <v>8.7500000000000008E-3</v>
      </c>
    </row>
    <row r="231" spans="1:11" s="1" customFormat="1" ht="9.75">
      <c r="A231" s="36">
        <f t="shared" si="9"/>
        <v>113</v>
      </c>
      <c r="B231" s="38" t="s">
        <v>370</v>
      </c>
      <c r="C231" s="39" t="s">
        <v>371</v>
      </c>
      <c r="D231" s="40" t="s">
        <v>81</v>
      </c>
      <c r="E231" s="65">
        <v>4</v>
      </c>
      <c r="F231" s="42"/>
      <c r="G231" s="43">
        <f t="shared" si="6"/>
        <v>0</v>
      </c>
      <c r="H231" s="44"/>
      <c r="I231" s="43">
        <f t="shared" si="7"/>
        <v>0</v>
      </c>
      <c r="J231" s="45">
        <v>2E-3</v>
      </c>
      <c r="K231" s="46">
        <f t="shared" si="8"/>
        <v>8.0000000000000002E-3</v>
      </c>
    </row>
    <row r="232" spans="1:11" s="1" customFormat="1" ht="9.75">
      <c r="A232" s="36">
        <f t="shared" si="9"/>
        <v>114</v>
      </c>
      <c r="B232" s="38" t="s">
        <v>372</v>
      </c>
      <c r="C232" s="39" t="s">
        <v>373</v>
      </c>
      <c r="D232" s="40" t="s">
        <v>81</v>
      </c>
      <c r="E232" s="65">
        <v>2</v>
      </c>
      <c r="F232" s="42"/>
      <c r="G232" s="43">
        <f t="shared" si="6"/>
        <v>0</v>
      </c>
      <c r="H232" s="44"/>
      <c r="I232" s="43">
        <f t="shared" si="7"/>
        <v>0</v>
      </c>
      <c r="J232" s="45">
        <v>2.0999999999999999E-3</v>
      </c>
      <c r="K232" s="46">
        <f t="shared" si="8"/>
        <v>4.1999999999999997E-3</v>
      </c>
    </row>
    <row r="233" spans="1:11" s="1" customFormat="1" ht="9.75">
      <c r="A233" s="36">
        <f t="shared" si="9"/>
        <v>115</v>
      </c>
      <c r="B233" s="38" t="s">
        <v>374</v>
      </c>
      <c r="C233" s="39" t="s">
        <v>375</v>
      </c>
      <c r="D233" s="40" t="s">
        <v>81</v>
      </c>
      <c r="E233" s="65">
        <v>6</v>
      </c>
      <c r="F233" s="42"/>
      <c r="G233" s="43">
        <f t="shared" si="6"/>
        <v>0</v>
      </c>
      <c r="H233" s="44"/>
      <c r="I233" s="43">
        <f t="shared" si="7"/>
        <v>0</v>
      </c>
      <c r="J233" s="45">
        <v>5.5999999999999995E-4</v>
      </c>
      <c r="K233" s="46">
        <f t="shared" si="8"/>
        <v>3.3599999999999997E-3</v>
      </c>
    </row>
    <row r="234" spans="1:11" s="1" customFormat="1" ht="9.75">
      <c r="A234" s="36">
        <f t="shared" si="9"/>
        <v>116</v>
      </c>
      <c r="B234" s="38" t="s">
        <v>376</v>
      </c>
      <c r="C234" s="39" t="s">
        <v>377</v>
      </c>
      <c r="D234" s="40" t="s">
        <v>81</v>
      </c>
      <c r="E234" s="65">
        <v>16</v>
      </c>
      <c r="F234" s="42"/>
      <c r="G234" s="43">
        <f t="shared" si="6"/>
        <v>0</v>
      </c>
      <c r="H234" s="44"/>
      <c r="I234" s="43">
        <f t="shared" si="7"/>
        <v>0</v>
      </c>
      <c r="J234" s="45">
        <v>5.5999999999999995E-4</v>
      </c>
      <c r="K234" s="46">
        <f t="shared" si="8"/>
        <v>8.9599999999999992E-3</v>
      </c>
    </row>
    <row r="235" spans="1:11" s="1" customFormat="1" ht="9.75">
      <c r="A235" s="36">
        <f t="shared" si="9"/>
        <v>117</v>
      </c>
      <c r="B235" s="38" t="s">
        <v>378</v>
      </c>
      <c r="C235" s="39" t="s">
        <v>379</v>
      </c>
      <c r="D235" s="40" t="s">
        <v>81</v>
      </c>
      <c r="E235" s="65">
        <v>11</v>
      </c>
      <c r="F235" s="42"/>
      <c r="G235" s="43">
        <f t="shared" si="6"/>
        <v>0</v>
      </c>
      <c r="H235" s="44"/>
      <c r="I235" s="43">
        <f t="shared" si="7"/>
        <v>0</v>
      </c>
      <c r="J235" s="45">
        <v>1E-3</v>
      </c>
      <c r="K235" s="46">
        <f t="shared" si="8"/>
        <v>1.0999999999999999E-2</v>
      </c>
    </row>
    <row r="236" spans="1:11" s="1" customFormat="1" ht="9.75">
      <c r="A236" s="36">
        <f t="shared" si="9"/>
        <v>118</v>
      </c>
      <c r="B236" s="38" t="s">
        <v>380</v>
      </c>
      <c r="C236" s="39" t="s">
        <v>381</v>
      </c>
      <c r="D236" s="40" t="s">
        <v>81</v>
      </c>
      <c r="E236" s="65">
        <v>40</v>
      </c>
      <c r="F236" s="42"/>
      <c r="G236" s="43">
        <f t="shared" si="6"/>
        <v>0</v>
      </c>
      <c r="H236" s="44"/>
      <c r="I236" s="43">
        <f t="shared" si="7"/>
        <v>0</v>
      </c>
      <c r="J236" s="45">
        <v>1.56E-3</v>
      </c>
      <c r="K236" s="46">
        <f t="shared" si="8"/>
        <v>6.2399999999999997E-2</v>
      </c>
    </row>
    <row r="237" spans="1:11" s="1" customFormat="1" ht="9.75">
      <c r="A237" s="36">
        <f t="shared" si="9"/>
        <v>119</v>
      </c>
      <c r="B237" s="38" t="s">
        <v>382</v>
      </c>
      <c r="C237" s="39" t="s">
        <v>383</v>
      </c>
      <c r="D237" s="40" t="s">
        <v>81</v>
      </c>
      <c r="E237" s="65">
        <v>4</v>
      </c>
      <c r="F237" s="42"/>
      <c r="G237" s="43">
        <f t="shared" si="6"/>
        <v>0</v>
      </c>
      <c r="H237" s="44"/>
      <c r="I237" s="43">
        <f t="shared" si="7"/>
        <v>0</v>
      </c>
      <c r="J237" s="45">
        <v>1.6199999999999999E-3</v>
      </c>
      <c r="K237" s="46">
        <f t="shared" si="8"/>
        <v>6.4799999999999996E-3</v>
      </c>
    </row>
    <row r="238" spans="1:11" s="1" customFormat="1" ht="9.75">
      <c r="A238" s="36">
        <f t="shared" si="9"/>
        <v>120</v>
      </c>
      <c r="B238" s="38" t="s">
        <v>384</v>
      </c>
      <c r="C238" s="39" t="s">
        <v>385</v>
      </c>
      <c r="D238" s="40" t="s">
        <v>81</v>
      </c>
      <c r="E238" s="65">
        <v>2</v>
      </c>
      <c r="F238" s="42"/>
      <c r="G238" s="43">
        <f t="shared" si="6"/>
        <v>0</v>
      </c>
      <c r="H238" s="44"/>
      <c r="I238" s="43">
        <f t="shared" si="7"/>
        <v>0</v>
      </c>
      <c r="J238" s="45">
        <v>1.92E-3</v>
      </c>
      <c r="K238" s="46">
        <f t="shared" si="8"/>
        <v>3.8400000000000001E-3</v>
      </c>
    </row>
    <row r="239" spans="1:11" s="1" customFormat="1" ht="9.75">
      <c r="A239" s="36">
        <f t="shared" si="9"/>
        <v>121</v>
      </c>
      <c r="B239" s="38" t="s">
        <v>386</v>
      </c>
      <c r="C239" s="39" t="s">
        <v>387</v>
      </c>
      <c r="D239" s="40" t="s">
        <v>81</v>
      </c>
      <c r="E239" s="65">
        <v>4</v>
      </c>
      <c r="F239" s="42"/>
      <c r="G239" s="43">
        <f t="shared" si="6"/>
        <v>0</v>
      </c>
      <c r="H239" s="44"/>
      <c r="I239" s="43">
        <f t="shared" si="7"/>
        <v>0</v>
      </c>
      <c r="J239" s="45">
        <v>2.3600000000000001E-3</v>
      </c>
      <c r="K239" s="46">
        <f t="shared" si="8"/>
        <v>9.4400000000000005E-3</v>
      </c>
    </row>
    <row r="240" spans="1:11" s="1" customFormat="1" ht="9.75">
      <c r="A240" s="36">
        <f t="shared" si="9"/>
        <v>122</v>
      </c>
      <c r="B240" s="38" t="s">
        <v>388</v>
      </c>
      <c r="C240" s="39" t="s">
        <v>389</v>
      </c>
      <c r="D240" s="40" t="s">
        <v>81</v>
      </c>
      <c r="E240" s="65">
        <v>2</v>
      </c>
      <c r="F240" s="42"/>
      <c r="G240" s="43">
        <f t="shared" si="6"/>
        <v>0</v>
      </c>
      <c r="H240" s="44"/>
      <c r="I240" s="43">
        <f t="shared" si="7"/>
        <v>0</v>
      </c>
      <c r="J240" s="45">
        <v>0</v>
      </c>
      <c r="K240" s="46">
        <f t="shared" si="8"/>
        <v>0</v>
      </c>
    </row>
    <row r="241" spans="1:11" s="1" customFormat="1" ht="9.75">
      <c r="A241" s="36">
        <f t="shared" si="9"/>
        <v>123</v>
      </c>
      <c r="B241" s="38" t="s">
        <v>390</v>
      </c>
      <c r="C241" s="39" t="s">
        <v>391</v>
      </c>
      <c r="D241" s="40" t="s">
        <v>81</v>
      </c>
      <c r="E241" s="65">
        <v>2</v>
      </c>
      <c r="F241" s="42"/>
      <c r="G241" s="43">
        <f t="shared" si="6"/>
        <v>0</v>
      </c>
      <c r="H241" s="44"/>
      <c r="I241" s="43">
        <f t="shared" si="7"/>
        <v>0</v>
      </c>
      <c r="J241" s="45">
        <v>0</v>
      </c>
      <c r="K241" s="46">
        <f t="shared" si="8"/>
        <v>0</v>
      </c>
    </row>
    <row r="242" spans="1:11" s="1" customFormat="1" ht="9.75">
      <c r="A242" s="36">
        <f t="shared" si="9"/>
        <v>124</v>
      </c>
      <c r="B242" s="38" t="s">
        <v>392</v>
      </c>
      <c r="C242" s="39" t="s">
        <v>393</v>
      </c>
      <c r="D242" s="40" t="s">
        <v>81</v>
      </c>
      <c r="E242" s="65">
        <v>2</v>
      </c>
      <c r="F242" s="42"/>
      <c r="G242" s="43">
        <f t="shared" si="6"/>
        <v>0</v>
      </c>
      <c r="H242" s="44"/>
      <c r="I242" s="43">
        <f t="shared" si="7"/>
        <v>0</v>
      </c>
      <c r="J242" s="45">
        <v>0</v>
      </c>
      <c r="K242" s="46">
        <f t="shared" si="8"/>
        <v>0</v>
      </c>
    </row>
    <row r="243" spans="1:11" s="1" customFormat="1" ht="9.75">
      <c r="A243" s="36">
        <f t="shared" si="9"/>
        <v>125</v>
      </c>
      <c r="B243" s="38" t="s">
        <v>394</v>
      </c>
      <c r="C243" s="39" t="s">
        <v>395</v>
      </c>
      <c r="D243" s="40" t="s">
        <v>85</v>
      </c>
      <c r="E243" s="65">
        <v>1</v>
      </c>
      <c r="F243" s="42"/>
      <c r="G243" s="43">
        <f t="shared" si="6"/>
        <v>0</v>
      </c>
      <c r="H243" s="44"/>
      <c r="I243" s="43">
        <f t="shared" si="7"/>
        <v>0</v>
      </c>
      <c r="J243" s="45">
        <v>0</v>
      </c>
      <c r="K243" s="46">
        <f t="shared" si="8"/>
        <v>0</v>
      </c>
    </row>
    <row r="244" spans="1:11" s="1" customFormat="1" ht="9.75">
      <c r="A244" s="36">
        <f t="shared" si="9"/>
        <v>126</v>
      </c>
      <c r="B244" s="38" t="s">
        <v>396</v>
      </c>
      <c r="C244" s="39" t="s">
        <v>397</v>
      </c>
      <c r="D244" s="40" t="s">
        <v>174</v>
      </c>
      <c r="E244" s="45">
        <v>0.60799999999999998</v>
      </c>
      <c r="F244" s="42"/>
      <c r="G244" s="43">
        <f t="shared" si="6"/>
        <v>0</v>
      </c>
      <c r="H244" s="44"/>
      <c r="I244" s="43">
        <f t="shared" si="7"/>
        <v>0</v>
      </c>
      <c r="J244" s="45">
        <v>0</v>
      </c>
      <c r="K244" s="46">
        <f t="shared" si="8"/>
        <v>0</v>
      </c>
    </row>
    <row r="245" spans="1:11" s="19" customFormat="1" ht="11.25">
      <c r="A245" s="56"/>
      <c r="B245" s="57">
        <v>721</v>
      </c>
      <c r="C245" s="58" t="s">
        <v>398</v>
      </c>
      <c r="D245" s="59"/>
      <c r="E245" s="59"/>
      <c r="F245" s="60"/>
      <c r="G245" s="61">
        <f>SUM(G216:G244)</f>
        <v>0</v>
      </c>
      <c r="H245" s="62"/>
      <c r="I245" s="63">
        <f>SUM(I216:I244)</f>
        <v>0</v>
      </c>
      <c r="J245" s="62"/>
      <c r="K245" s="64">
        <f>SUM(K216:K244)</f>
        <v>0.80029000000000006</v>
      </c>
    </row>
    <row r="246" spans="1:11" s="19" customFormat="1" ht="11.25">
      <c r="A246" s="29"/>
      <c r="B246" s="30" t="s">
        <v>399</v>
      </c>
      <c r="C246" s="31" t="s">
        <v>400</v>
      </c>
      <c r="D246" s="28"/>
      <c r="E246" s="28"/>
      <c r="F246" s="32"/>
      <c r="G246" s="33"/>
      <c r="H246" s="34"/>
      <c r="I246" s="27"/>
      <c r="J246" s="34"/>
      <c r="K246" s="35"/>
    </row>
    <row r="247" spans="1:11" s="1" customFormat="1" ht="9.75">
      <c r="A247" s="36">
        <f>A244+1</f>
        <v>127</v>
      </c>
      <c r="B247" s="38" t="s">
        <v>401</v>
      </c>
      <c r="C247" s="39" t="s">
        <v>402</v>
      </c>
      <c r="D247" s="40" t="s">
        <v>141</v>
      </c>
      <c r="E247" s="65">
        <v>88</v>
      </c>
      <c r="F247" s="42"/>
      <c r="G247" s="43">
        <f t="shared" ref="G247:G265" si="10">E247*F247</f>
        <v>0</v>
      </c>
      <c r="H247" s="44"/>
      <c r="I247" s="43">
        <f t="shared" ref="I247:I265" si="11">E247*H247</f>
        <v>0</v>
      </c>
      <c r="J247" s="45">
        <v>1.45E-4</v>
      </c>
      <c r="K247" s="46">
        <f t="shared" ref="K247:K265" si="12">E247*J247</f>
        <v>1.2760000000000001E-2</v>
      </c>
    </row>
    <row r="248" spans="1:11" s="1" customFormat="1" ht="9.75">
      <c r="A248" s="36">
        <f t="shared" ref="A248:A265" si="13">A247+1</f>
        <v>128</v>
      </c>
      <c r="B248" s="38" t="s">
        <v>403</v>
      </c>
      <c r="C248" s="39" t="s">
        <v>404</v>
      </c>
      <c r="D248" s="40" t="s">
        <v>141</v>
      </c>
      <c r="E248" s="65">
        <v>43</v>
      </c>
      <c r="F248" s="42"/>
      <c r="G248" s="43">
        <f t="shared" si="10"/>
        <v>0</v>
      </c>
      <c r="H248" s="44"/>
      <c r="I248" s="43">
        <f t="shared" si="11"/>
        <v>0</v>
      </c>
      <c r="J248" s="45">
        <v>2.2699999999999999E-4</v>
      </c>
      <c r="K248" s="46">
        <f t="shared" si="12"/>
        <v>9.7609999999999988E-3</v>
      </c>
    </row>
    <row r="249" spans="1:11" s="1" customFormat="1" ht="9.75">
      <c r="A249" s="36">
        <f t="shared" si="13"/>
        <v>129</v>
      </c>
      <c r="B249" s="38" t="s">
        <v>405</v>
      </c>
      <c r="C249" s="39" t="s">
        <v>406</v>
      </c>
      <c r="D249" s="40" t="s">
        <v>141</v>
      </c>
      <c r="E249" s="65">
        <v>55</v>
      </c>
      <c r="F249" s="42"/>
      <c r="G249" s="43">
        <f t="shared" si="10"/>
        <v>0</v>
      </c>
      <c r="H249" s="44"/>
      <c r="I249" s="43">
        <f t="shared" si="11"/>
        <v>0</v>
      </c>
      <c r="J249" s="45">
        <v>3.6699999999999998E-4</v>
      </c>
      <c r="K249" s="46">
        <f t="shared" si="12"/>
        <v>2.0184999999999998E-2</v>
      </c>
    </row>
    <row r="250" spans="1:11" s="1" customFormat="1" ht="9.75">
      <c r="A250" s="36">
        <f t="shared" si="13"/>
        <v>130</v>
      </c>
      <c r="B250" s="38" t="s">
        <v>407</v>
      </c>
      <c r="C250" s="39" t="s">
        <v>408</v>
      </c>
      <c r="D250" s="40" t="s">
        <v>141</v>
      </c>
      <c r="E250" s="65">
        <v>5</v>
      </c>
      <c r="F250" s="42"/>
      <c r="G250" s="43">
        <f t="shared" si="10"/>
        <v>0</v>
      </c>
      <c r="H250" s="44"/>
      <c r="I250" s="43">
        <f t="shared" si="11"/>
        <v>0</v>
      </c>
      <c r="J250" s="45">
        <v>1.2999999999999999E-3</v>
      </c>
      <c r="K250" s="46">
        <f t="shared" si="12"/>
        <v>6.4999999999999997E-3</v>
      </c>
    </row>
    <row r="251" spans="1:11" s="1" customFormat="1" ht="9.75">
      <c r="A251" s="36">
        <f t="shared" si="13"/>
        <v>131</v>
      </c>
      <c r="B251" s="38" t="s">
        <v>409</v>
      </c>
      <c r="C251" s="39" t="s">
        <v>410</v>
      </c>
      <c r="D251" s="40" t="s">
        <v>141</v>
      </c>
      <c r="E251" s="65">
        <v>90</v>
      </c>
      <c r="F251" s="42"/>
      <c r="G251" s="43">
        <f t="shared" si="10"/>
        <v>0</v>
      </c>
      <c r="H251" s="44"/>
      <c r="I251" s="43">
        <f t="shared" si="11"/>
        <v>0</v>
      </c>
      <c r="J251" s="45">
        <v>3.3000000000000003E-5</v>
      </c>
      <c r="K251" s="46">
        <f t="shared" si="12"/>
        <v>2.9700000000000004E-3</v>
      </c>
    </row>
    <row r="252" spans="1:11" s="1" customFormat="1" ht="9.75">
      <c r="A252" s="36">
        <f t="shared" si="13"/>
        <v>132</v>
      </c>
      <c r="B252" s="38" t="s">
        <v>411</v>
      </c>
      <c r="C252" s="39" t="s">
        <v>412</v>
      </c>
      <c r="D252" s="40" t="s">
        <v>141</v>
      </c>
      <c r="E252" s="65">
        <v>55</v>
      </c>
      <c r="F252" s="42"/>
      <c r="G252" s="43">
        <f t="shared" si="10"/>
        <v>0</v>
      </c>
      <c r="H252" s="44"/>
      <c r="I252" s="43">
        <f t="shared" si="11"/>
        <v>0</v>
      </c>
      <c r="J252" s="45">
        <v>1.2E-5</v>
      </c>
      <c r="K252" s="46">
        <f t="shared" si="12"/>
        <v>6.6E-4</v>
      </c>
    </row>
    <row r="253" spans="1:11" s="1" customFormat="1" ht="9.75">
      <c r="A253" s="36">
        <f t="shared" si="13"/>
        <v>133</v>
      </c>
      <c r="B253" s="38" t="s">
        <v>413</v>
      </c>
      <c r="C253" s="39" t="s">
        <v>414</v>
      </c>
      <c r="D253" s="40" t="s">
        <v>141</v>
      </c>
      <c r="E253" s="65">
        <v>60</v>
      </c>
      <c r="F253" s="42"/>
      <c r="G253" s="43">
        <f t="shared" si="10"/>
        <v>0</v>
      </c>
      <c r="H253" s="44"/>
      <c r="I253" s="43">
        <f t="shared" si="11"/>
        <v>0</v>
      </c>
      <c r="J253" s="45">
        <v>1.8E-5</v>
      </c>
      <c r="K253" s="46">
        <f t="shared" si="12"/>
        <v>1.08E-3</v>
      </c>
    </row>
    <row r="254" spans="1:11" s="1" customFormat="1" ht="9.75">
      <c r="A254" s="36">
        <f t="shared" si="13"/>
        <v>134</v>
      </c>
      <c r="B254" s="38" t="s">
        <v>415</v>
      </c>
      <c r="C254" s="39" t="s">
        <v>416</v>
      </c>
      <c r="D254" s="40" t="s">
        <v>141</v>
      </c>
      <c r="E254" s="65">
        <v>8</v>
      </c>
      <c r="F254" s="42"/>
      <c r="G254" s="43">
        <f t="shared" si="10"/>
        <v>0</v>
      </c>
      <c r="H254" s="44"/>
      <c r="I254" s="43">
        <f t="shared" si="11"/>
        <v>0</v>
      </c>
      <c r="J254" s="45">
        <v>2.5999999999999998E-5</v>
      </c>
      <c r="K254" s="46">
        <f t="shared" si="12"/>
        <v>2.0799999999999999E-4</v>
      </c>
    </row>
    <row r="255" spans="1:11" s="1" customFormat="1" ht="9.75">
      <c r="A255" s="36">
        <f t="shared" si="13"/>
        <v>135</v>
      </c>
      <c r="B255" s="38" t="s">
        <v>417</v>
      </c>
      <c r="C255" s="39" t="s">
        <v>418</v>
      </c>
      <c r="D255" s="40" t="s">
        <v>81</v>
      </c>
      <c r="E255" s="65">
        <v>3</v>
      </c>
      <c r="F255" s="42"/>
      <c r="G255" s="43">
        <f t="shared" si="10"/>
        <v>0</v>
      </c>
      <c r="H255" s="44"/>
      <c r="I255" s="43">
        <f t="shared" si="11"/>
        <v>0</v>
      </c>
      <c r="J255" s="45">
        <v>3.3300000000000002E-4</v>
      </c>
      <c r="K255" s="46">
        <f t="shared" si="12"/>
        <v>9.990000000000001E-4</v>
      </c>
    </row>
    <row r="256" spans="1:11" s="1" customFormat="1" ht="9.75">
      <c r="A256" s="36">
        <f t="shared" si="13"/>
        <v>136</v>
      </c>
      <c r="B256" s="38" t="s">
        <v>419</v>
      </c>
      <c r="C256" s="39" t="s">
        <v>420</v>
      </c>
      <c r="D256" s="40" t="s">
        <v>81</v>
      </c>
      <c r="E256" s="65">
        <v>1</v>
      </c>
      <c r="F256" s="42"/>
      <c r="G256" s="43">
        <f t="shared" si="10"/>
        <v>0</v>
      </c>
      <c r="H256" s="44"/>
      <c r="I256" s="43">
        <f t="shared" si="11"/>
        <v>0</v>
      </c>
      <c r="J256" s="45">
        <v>5.2899999999999996E-4</v>
      </c>
      <c r="K256" s="46">
        <f t="shared" si="12"/>
        <v>5.2899999999999996E-4</v>
      </c>
    </row>
    <row r="257" spans="1:11" s="1" customFormat="1" ht="9.75">
      <c r="A257" s="36">
        <f t="shared" si="13"/>
        <v>137</v>
      </c>
      <c r="B257" s="38" t="s">
        <v>421</v>
      </c>
      <c r="C257" s="39" t="s">
        <v>422</v>
      </c>
      <c r="D257" s="40" t="s">
        <v>423</v>
      </c>
      <c r="E257" s="65">
        <v>2</v>
      </c>
      <c r="F257" s="42"/>
      <c r="G257" s="43">
        <f t="shared" si="10"/>
        <v>0</v>
      </c>
      <c r="H257" s="44"/>
      <c r="I257" s="43">
        <f t="shared" si="11"/>
        <v>0</v>
      </c>
      <c r="J257" s="45">
        <v>0</v>
      </c>
      <c r="K257" s="46">
        <f t="shared" si="12"/>
        <v>0</v>
      </c>
    </row>
    <row r="258" spans="1:11" s="1" customFormat="1" ht="9.75">
      <c r="A258" s="36">
        <f t="shared" si="13"/>
        <v>138</v>
      </c>
      <c r="B258" s="38" t="s">
        <v>424</v>
      </c>
      <c r="C258" s="39" t="s">
        <v>425</v>
      </c>
      <c r="D258" s="40" t="s">
        <v>81</v>
      </c>
      <c r="E258" s="65">
        <v>1</v>
      </c>
      <c r="F258" s="42"/>
      <c r="G258" s="43">
        <f t="shared" si="10"/>
        <v>0</v>
      </c>
      <c r="H258" s="44"/>
      <c r="I258" s="43">
        <f t="shared" si="11"/>
        <v>0</v>
      </c>
      <c r="J258" s="45">
        <v>1.165E-3</v>
      </c>
      <c r="K258" s="46">
        <f t="shared" si="12"/>
        <v>1.165E-3</v>
      </c>
    </row>
    <row r="259" spans="1:11" s="1" customFormat="1" ht="9.75">
      <c r="A259" s="36">
        <f t="shared" si="13"/>
        <v>139</v>
      </c>
      <c r="B259" s="38" t="s">
        <v>426</v>
      </c>
      <c r="C259" s="39" t="s">
        <v>427</v>
      </c>
      <c r="D259" s="40" t="s">
        <v>81</v>
      </c>
      <c r="E259" s="65">
        <v>9</v>
      </c>
      <c r="F259" s="42"/>
      <c r="G259" s="43">
        <f t="shared" si="10"/>
        <v>0</v>
      </c>
      <c r="H259" s="44"/>
      <c r="I259" s="43">
        <f t="shared" si="11"/>
        <v>0</v>
      </c>
      <c r="J259" s="45">
        <v>3.6000000000000002E-4</v>
      </c>
      <c r="K259" s="46">
        <f t="shared" si="12"/>
        <v>3.2400000000000003E-3</v>
      </c>
    </row>
    <row r="260" spans="1:11" s="1" customFormat="1" ht="9.75">
      <c r="A260" s="36">
        <f t="shared" si="13"/>
        <v>140</v>
      </c>
      <c r="B260" s="38" t="s">
        <v>428</v>
      </c>
      <c r="C260" s="39" t="s">
        <v>429</v>
      </c>
      <c r="D260" s="40" t="s">
        <v>81</v>
      </c>
      <c r="E260" s="65">
        <v>9</v>
      </c>
      <c r="F260" s="42"/>
      <c r="G260" s="43">
        <f t="shared" si="10"/>
        <v>0</v>
      </c>
      <c r="H260" s="44"/>
      <c r="I260" s="43">
        <f t="shared" si="11"/>
        <v>0</v>
      </c>
      <c r="J260" s="45">
        <v>5.5999999999999995E-4</v>
      </c>
      <c r="K260" s="46">
        <f t="shared" si="12"/>
        <v>5.0399999999999993E-3</v>
      </c>
    </row>
    <row r="261" spans="1:11" s="1" customFormat="1" ht="9.75">
      <c r="A261" s="36">
        <f t="shared" si="13"/>
        <v>141</v>
      </c>
      <c r="B261" s="38" t="s">
        <v>430</v>
      </c>
      <c r="C261" s="39" t="s">
        <v>431</v>
      </c>
      <c r="D261" s="40" t="s">
        <v>81</v>
      </c>
      <c r="E261" s="65">
        <v>1</v>
      </c>
      <c r="F261" s="42"/>
      <c r="G261" s="43">
        <f t="shared" si="10"/>
        <v>0</v>
      </c>
      <c r="H261" s="44"/>
      <c r="I261" s="43">
        <f t="shared" si="11"/>
        <v>0</v>
      </c>
      <c r="J261" s="45">
        <v>8.0000000000000002E-3</v>
      </c>
      <c r="K261" s="46">
        <f t="shared" si="12"/>
        <v>8.0000000000000002E-3</v>
      </c>
    </row>
    <row r="262" spans="1:11" s="1" customFormat="1" ht="9.75">
      <c r="A262" s="36">
        <f t="shared" si="13"/>
        <v>142</v>
      </c>
      <c r="B262" s="38" t="s">
        <v>432</v>
      </c>
      <c r="C262" s="39" t="s">
        <v>395</v>
      </c>
      <c r="D262" s="40" t="s">
        <v>85</v>
      </c>
      <c r="E262" s="65">
        <v>1</v>
      </c>
      <c r="F262" s="42"/>
      <c r="G262" s="43">
        <f t="shared" si="10"/>
        <v>0</v>
      </c>
      <c r="H262" s="44"/>
      <c r="I262" s="43">
        <f t="shared" si="11"/>
        <v>0</v>
      </c>
      <c r="J262" s="45">
        <v>0</v>
      </c>
      <c r="K262" s="46">
        <f t="shared" si="12"/>
        <v>0</v>
      </c>
    </row>
    <row r="263" spans="1:11" s="1" customFormat="1" ht="9.75">
      <c r="A263" s="36">
        <f t="shared" si="13"/>
        <v>143</v>
      </c>
      <c r="B263" s="38" t="s">
        <v>433</v>
      </c>
      <c r="C263" s="39" t="s">
        <v>434</v>
      </c>
      <c r="D263" s="40" t="s">
        <v>435</v>
      </c>
      <c r="E263" s="65">
        <v>4</v>
      </c>
      <c r="F263" s="42"/>
      <c r="G263" s="43">
        <f t="shared" si="10"/>
        <v>0</v>
      </c>
      <c r="H263" s="44"/>
      <c r="I263" s="43">
        <f t="shared" si="11"/>
        <v>0</v>
      </c>
      <c r="J263" s="45">
        <v>1.5E-3</v>
      </c>
      <c r="K263" s="46">
        <f t="shared" si="12"/>
        <v>6.0000000000000001E-3</v>
      </c>
    </row>
    <row r="264" spans="1:11" s="1" customFormat="1" ht="9.75">
      <c r="A264" s="36">
        <f t="shared" si="13"/>
        <v>144</v>
      </c>
      <c r="B264" s="38" t="s">
        <v>436</v>
      </c>
      <c r="C264" s="39" t="s">
        <v>437</v>
      </c>
      <c r="D264" s="40" t="s">
        <v>81</v>
      </c>
      <c r="E264" s="65">
        <v>4</v>
      </c>
      <c r="F264" s="42"/>
      <c r="G264" s="43">
        <f t="shared" si="10"/>
        <v>0</v>
      </c>
      <c r="H264" s="44"/>
      <c r="I264" s="43">
        <f t="shared" si="11"/>
        <v>0</v>
      </c>
      <c r="J264" s="45">
        <v>7.1999999999999998E-3</v>
      </c>
      <c r="K264" s="46">
        <f t="shared" si="12"/>
        <v>2.8799999999999999E-2</v>
      </c>
    </row>
    <row r="265" spans="1:11" s="1" customFormat="1" ht="9.75">
      <c r="A265" s="36">
        <f t="shared" si="13"/>
        <v>145</v>
      </c>
      <c r="B265" s="38" t="s">
        <v>438</v>
      </c>
      <c r="C265" s="39" t="s">
        <v>439</v>
      </c>
      <c r="D265" s="40" t="s">
        <v>174</v>
      </c>
      <c r="E265" s="45">
        <v>0.108</v>
      </c>
      <c r="F265" s="42"/>
      <c r="G265" s="43">
        <f t="shared" si="10"/>
        <v>0</v>
      </c>
      <c r="H265" s="44"/>
      <c r="I265" s="43">
        <f t="shared" si="11"/>
        <v>0</v>
      </c>
      <c r="J265" s="45">
        <v>0</v>
      </c>
      <c r="K265" s="46">
        <f t="shared" si="12"/>
        <v>0</v>
      </c>
    </row>
    <row r="266" spans="1:11" s="19" customFormat="1" ht="11.25">
      <c r="A266" s="56"/>
      <c r="B266" s="57">
        <v>722</v>
      </c>
      <c r="C266" s="58" t="s">
        <v>440</v>
      </c>
      <c r="D266" s="59"/>
      <c r="E266" s="59"/>
      <c r="F266" s="60"/>
      <c r="G266" s="61">
        <f>SUM(G247:G265)</f>
        <v>0</v>
      </c>
      <c r="H266" s="62"/>
      <c r="I266" s="63">
        <f>SUM(I247:I265)</f>
        <v>0</v>
      </c>
      <c r="J266" s="62"/>
      <c r="K266" s="64">
        <f>SUM(K247:K265)</f>
        <v>0.10789699999999999</v>
      </c>
    </row>
    <row r="267" spans="1:11" s="19" customFormat="1" ht="11.25">
      <c r="A267" s="29"/>
      <c r="B267" s="30" t="s">
        <v>441</v>
      </c>
      <c r="C267" s="31" t="s">
        <v>442</v>
      </c>
      <c r="D267" s="28"/>
      <c r="E267" s="28"/>
      <c r="F267" s="32"/>
      <c r="G267" s="33"/>
      <c r="H267" s="34"/>
      <c r="I267" s="27"/>
      <c r="J267" s="34"/>
      <c r="K267" s="35"/>
    </row>
    <row r="268" spans="1:11" s="1" customFormat="1" ht="9.75">
      <c r="A268" s="36">
        <f>A265+1</f>
        <v>146</v>
      </c>
      <c r="B268" s="38" t="s">
        <v>443</v>
      </c>
      <c r="C268" s="39" t="s">
        <v>444</v>
      </c>
      <c r="D268" s="40" t="s">
        <v>435</v>
      </c>
      <c r="E268" s="65">
        <v>16</v>
      </c>
      <c r="F268" s="42"/>
      <c r="G268" s="43">
        <f>E268*F268</f>
        <v>0</v>
      </c>
      <c r="H268" s="44"/>
      <c r="I268" s="43">
        <f>E268*H268</f>
        <v>0</v>
      </c>
      <c r="J268" s="45">
        <v>3.4200000000000001E-2</v>
      </c>
      <c r="K268" s="46">
        <f>E268*J268</f>
        <v>0.54720000000000002</v>
      </c>
    </row>
    <row r="269" spans="1:11" s="1" customFormat="1" ht="9.75" customHeight="1">
      <c r="A269" s="5"/>
      <c r="B269" s="47" t="s">
        <v>35</v>
      </c>
      <c r="C269" s="210" t="s">
        <v>445</v>
      </c>
      <c r="D269" s="211"/>
      <c r="E269" s="211"/>
      <c r="F269" s="211"/>
      <c r="G269" s="211"/>
      <c r="H269" s="211"/>
      <c r="I269" s="211"/>
      <c r="J269" s="211"/>
      <c r="K269" s="212"/>
    </row>
    <row r="270" spans="1:11" s="1" customFormat="1" ht="9.75">
      <c r="A270" s="36">
        <f>A268+1</f>
        <v>147</v>
      </c>
      <c r="B270" s="38" t="s">
        <v>446</v>
      </c>
      <c r="C270" s="39" t="s">
        <v>447</v>
      </c>
      <c r="D270" s="40" t="s">
        <v>435</v>
      </c>
      <c r="E270" s="65">
        <v>9</v>
      </c>
      <c r="F270" s="42"/>
      <c r="G270" s="43">
        <f>E270*F270</f>
        <v>0</v>
      </c>
      <c r="H270" s="44"/>
      <c r="I270" s="43">
        <f>E270*H270</f>
        <v>0</v>
      </c>
      <c r="J270" s="45">
        <v>1.95E-2</v>
      </c>
      <c r="K270" s="46">
        <f>E270*J270</f>
        <v>0.17549999999999999</v>
      </c>
    </row>
    <row r="271" spans="1:11" s="1" customFormat="1" ht="9.75" customHeight="1">
      <c r="A271" s="5"/>
      <c r="B271" s="47" t="s">
        <v>35</v>
      </c>
      <c r="C271" s="210" t="s">
        <v>448</v>
      </c>
      <c r="D271" s="211"/>
      <c r="E271" s="211"/>
      <c r="F271" s="211"/>
      <c r="G271" s="211"/>
      <c r="H271" s="211"/>
      <c r="I271" s="211"/>
      <c r="J271" s="211"/>
      <c r="K271" s="212"/>
    </row>
    <row r="272" spans="1:11" s="1" customFormat="1" ht="9.75">
      <c r="A272" s="36">
        <f>A270+1</f>
        <v>148</v>
      </c>
      <c r="B272" s="38" t="s">
        <v>449</v>
      </c>
      <c r="C272" s="39" t="s">
        <v>450</v>
      </c>
      <c r="D272" s="40" t="s">
        <v>435</v>
      </c>
      <c r="E272" s="65">
        <v>1</v>
      </c>
      <c r="F272" s="42"/>
      <c r="G272" s="43">
        <f>E272*F272</f>
        <v>0</v>
      </c>
      <c r="H272" s="44"/>
      <c r="I272" s="43">
        <f>E272*H272</f>
        <v>0</v>
      </c>
      <c r="J272" s="45">
        <v>0.155</v>
      </c>
      <c r="K272" s="46">
        <f>E272*J272</f>
        <v>0.155</v>
      </c>
    </row>
    <row r="273" spans="1:11" s="1" customFormat="1" ht="9.75">
      <c r="A273" s="36">
        <f>A272+1</f>
        <v>149</v>
      </c>
      <c r="B273" s="38" t="s">
        <v>451</v>
      </c>
      <c r="C273" s="39" t="s">
        <v>452</v>
      </c>
      <c r="D273" s="40" t="s">
        <v>435</v>
      </c>
      <c r="E273" s="65">
        <v>10</v>
      </c>
      <c r="F273" s="42"/>
      <c r="G273" s="43">
        <f>E273*F273</f>
        <v>0</v>
      </c>
      <c r="H273" s="44"/>
      <c r="I273" s="43">
        <f>E273*H273</f>
        <v>0</v>
      </c>
      <c r="J273" s="45">
        <v>3.9699999999999999E-2</v>
      </c>
      <c r="K273" s="46">
        <f>E273*J273</f>
        <v>0.39700000000000002</v>
      </c>
    </row>
    <row r="274" spans="1:11" s="1" customFormat="1" ht="9.75" customHeight="1">
      <c r="A274" s="5"/>
      <c r="B274" s="47" t="s">
        <v>35</v>
      </c>
      <c r="C274" s="210" t="s">
        <v>453</v>
      </c>
      <c r="D274" s="211"/>
      <c r="E274" s="211"/>
      <c r="F274" s="211"/>
      <c r="G274" s="211"/>
      <c r="H274" s="211"/>
      <c r="I274" s="211"/>
      <c r="J274" s="211"/>
      <c r="K274" s="212"/>
    </row>
    <row r="275" spans="1:11" s="1" customFormat="1" ht="9.75">
      <c r="A275" s="36">
        <f>A273+1</f>
        <v>150</v>
      </c>
      <c r="B275" s="38" t="s">
        <v>454</v>
      </c>
      <c r="C275" s="39" t="s">
        <v>455</v>
      </c>
      <c r="D275" s="40" t="s">
        <v>34</v>
      </c>
      <c r="E275" s="41">
        <v>4.5</v>
      </c>
      <c r="F275" s="42"/>
      <c r="G275" s="43">
        <f>E275*F275</f>
        <v>0</v>
      </c>
      <c r="H275" s="44"/>
      <c r="I275" s="43">
        <f>E275*H275</f>
        <v>0</v>
      </c>
      <c r="J275" s="45">
        <v>2E-3</v>
      </c>
      <c r="K275" s="46">
        <f>E275*J275</f>
        <v>9.0000000000000011E-3</v>
      </c>
    </row>
    <row r="276" spans="1:11" s="1" customFormat="1" ht="9.75" customHeight="1">
      <c r="A276" s="5"/>
      <c r="B276" s="47" t="s">
        <v>35</v>
      </c>
      <c r="C276" s="210" t="s">
        <v>456</v>
      </c>
      <c r="D276" s="211"/>
      <c r="E276" s="211"/>
      <c r="F276" s="211"/>
      <c r="G276" s="211"/>
      <c r="H276" s="211"/>
      <c r="I276" s="211"/>
      <c r="J276" s="211"/>
      <c r="K276" s="212"/>
    </row>
    <row r="277" spans="1:11" s="1" customFormat="1" ht="9.75">
      <c r="A277" s="36">
        <f>A275+1</f>
        <v>151</v>
      </c>
      <c r="B277" s="38" t="s">
        <v>454</v>
      </c>
      <c r="C277" s="39" t="s">
        <v>457</v>
      </c>
      <c r="D277" s="40" t="s">
        <v>34</v>
      </c>
      <c r="E277" s="41">
        <v>10.989000000000001</v>
      </c>
      <c r="F277" s="42"/>
      <c r="G277" s="43">
        <f>E277*F277</f>
        <v>0</v>
      </c>
      <c r="H277" s="44"/>
      <c r="I277" s="43">
        <f>E277*H277</f>
        <v>0</v>
      </c>
      <c r="J277" s="45">
        <v>8.8875E-4</v>
      </c>
      <c r="K277" s="46">
        <f>E277*J277</f>
        <v>9.7664737500000008E-3</v>
      </c>
    </row>
    <row r="278" spans="1:11" s="1" customFormat="1" ht="9.75" customHeight="1">
      <c r="A278" s="5"/>
      <c r="B278" s="47" t="s">
        <v>35</v>
      </c>
      <c r="C278" s="210" t="s">
        <v>458</v>
      </c>
      <c r="D278" s="211"/>
      <c r="E278" s="211"/>
      <c r="F278" s="211"/>
      <c r="G278" s="211"/>
      <c r="H278" s="211"/>
      <c r="I278" s="211"/>
      <c r="J278" s="211"/>
      <c r="K278" s="212"/>
    </row>
    <row r="279" spans="1:11" s="1" customFormat="1" ht="9.75">
      <c r="A279" s="36">
        <f>A277+1</f>
        <v>152</v>
      </c>
      <c r="B279" s="38" t="s">
        <v>459</v>
      </c>
      <c r="C279" s="39" t="s">
        <v>460</v>
      </c>
      <c r="D279" s="40" t="s">
        <v>34</v>
      </c>
      <c r="E279" s="41">
        <v>12.089</v>
      </c>
      <c r="F279" s="42"/>
      <c r="G279" s="43">
        <f>E279*F279</f>
        <v>0</v>
      </c>
      <c r="H279" s="44"/>
      <c r="I279" s="43">
        <f>E279*H279</f>
        <v>0</v>
      </c>
      <c r="J279" s="45">
        <v>1.4999999999999999E-2</v>
      </c>
      <c r="K279" s="46">
        <f>E279*J279</f>
        <v>0.181335</v>
      </c>
    </row>
    <row r="280" spans="1:11" s="1" customFormat="1" ht="9.75" customHeight="1">
      <c r="A280" s="5"/>
      <c r="B280" s="47" t="s">
        <v>35</v>
      </c>
      <c r="C280" s="210" t="s">
        <v>461</v>
      </c>
      <c r="D280" s="211"/>
      <c r="E280" s="211"/>
      <c r="F280" s="211"/>
      <c r="G280" s="211"/>
      <c r="H280" s="211"/>
      <c r="I280" s="211"/>
      <c r="J280" s="211"/>
      <c r="K280" s="212"/>
    </row>
    <row r="281" spans="1:11" s="1" customFormat="1" ht="9.75">
      <c r="A281" s="36">
        <f>A279+1</f>
        <v>153</v>
      </c>
      <c r="B281" s="38" t="s">
        <v>462</v>
      </c>
      <c r="C281" s="39" t="s">
        <v>463</v>
      </c>
      <c r="D281" s="40" t="s">
        <v>81</v>
      </c>
      <c r="E281" s="65">
        <v>8</v>
      </c>
      <c r="F281" s="42"/>
      <c r="G281" s="43">
        <f t="shared" ref="G281:G304" si="14">E281*F281</f>
        <v>0</v>
      </c>
      <c r="H281" s="44"/>
      <c r="I281" s="43">
        <f t="shared" ref="I281:I304" si="15">E281*H281</f>
        <v>0</v>
      </c>
      <c r="J281" s="45">
        <v>1.4999999999999999E-2</v>
      </c>
      <c r="K281" s="46">
        <f t="shared" ref="K281:K304" si="16">E281*J281</f>
        <v>0.12</v>
      </c>
    </row>
    <row r="282" spans="1:11" s="1" customFormat="1" ht="9.75">
      <c r="A282" s="36">
        <f t="shared" ref="A282:A304" si="17">A281+1</f>
        <v>154</v>
      </c>
      <c r="B282" s="38" t="s">
        <v>464</v>
      </c>
      <c r="C282" s="39" t="s">
        <v>465</v>
      </c>
      <c r="D282" s="40" t="s">
        <v>81</v>
      </c>
      <c r="E282" s="65">
        <v>1</v>
      </c>
      <c r="F282" s="42"/>
      <c r="G282" s="43">
        <f t="shared" si="14"/>
        <v>0</v>
      </c>
      <c r="H282" s="44"/>
      <c r="I282" s="43">
        <f t="shared" si="15"/>
        <v>0</v>
      </c>
      <c r="J282" s="45">
        <v>1.4999999999999999E-2</v>
      </c>
      <c r="K282" s="46">
        <f t="shared" si="16"/>
        <v>1.4999999999999999E-2</v>
      </c>
    </row>
    <row r="283" spans="1:11" s="1" customFormat="1" ht="9.75">
      <c r="A283" s="36">
        <f t="shared" si="17"/>
        <v>155</v>
      </c>
      <c r="B283" s="38" t="s">
        <v>466</v>
      </c>
      <c r="C283" s="39" t="s">
        <v>467</v>
      </c>
      <c r="D283" s="40" t="s">
        <v>81</v>
      </c>
      <c r="E283" s="65">
        <v>5</v>
      </c>
      <c r="F283" s="42"/>
      <c r="G283" s="43">
        <f t="shared" si="14"/>
        <v>0</v>
      </c>
      <c r="H283" s="44"/>
      <c r="I283" s="43">
        <f t="shared" si="15"/>
        <v>0</v>
      </c>
      <c r="J283" s="45">
        <v>0</v>
      </c>
      <c r="K283" s="46">
        <f t="shared" si="16"/>
        <v>0</v>
      </c>
    </row>
    <row r="284" spans="1:11" s="1" customFormat="1" ht="9.75">
      <c r="A284" s="36">
        <f t="shared" si="17"/>
        <v>156</v>
      </c>
      <c r="B284" s="38" t="s">
        <v>468</v>
      </c>
      <c r="C284" s="39" t="s">
        <v>469</v>
      </c>
      <c r="D284" s="40" t="s">
        <v>81</v>
      </c>
      <c r="E284" s="65">
        <v>1</v>
      </c>
      <c r="F284" s="42"/>
      <c r="G284" s="43">
        <f t="shared" si="14"/>
        <v>0</v>
      </c>
      <c r="H284" s="44"/>
      <c r="I284" s="43">
        <f t="shared" si="15"/>
        <v>0</v>
      </c>
      <c r="J284" s="45">
        <v>0</v>
      </c>
      <c r="K284" s="46">
        <f t="shared" si="16"/>
        <v>0</v>
      </c>
    </row>
    <row r="285" spans="1:11" s="1" customFormat="1" ht="9.75">
      <c r="A285" s="36">
        <f t="shared" si="17"/>
        <v>157</v>
      </c>
      <c r="B285" s="38" t="s">
        <v>470</v>
      </c>
      <c r="C285" s="39" t="s">
        <v>471</v>
      </c>
      <c r="D285" s="40" t="s">
        <v>81</v>
      </c>
      <c r="E285" s="65">
        <v>2</v>
      </c>
      <c r="F285" s="42"/>
      <c r="G285" s="43">
        <f t="shared" si="14"/>
        <v>0</v>
      </c>
      <c r="H285" s="44"/>
      <c r="I285" s="43">
        <f t="shared" si="15"/>
        <v>0</v>
      </c>
      <c r="J285" s="45">
        <v>0</v>
      </c>
      <c r="K285" s="46">
        <f t="shared" si="16"/>
        <v>0</v>
      </c>
    </row>
    <row r="286" spans="1:11" s="1" customFormat="1" ht="9.75">
      <c r="A286" s="36">
        <f t="shared" si="17"/>
        <v>158</v>
      </c>
      <c r="B286" s="38" t="s">
        <v>472</v>
      </c>
      <c r="C286" s="39" t="s">
        <v>473</v>
      </c>
      <c r="D286" s="40" t="s">
        <v>81</v>
      </c>
      <c r="E286" s="65">
        <v>14</v>
      </c>
      <c r="F286" s="42"/>
      <c r="G286" s="43">
        <f t="shared" si="14"/>
        <v>0</v>
      </c>
      <c r="H286" s="44"/>
      <c r="I286" s="43">
        <f t="shared" si="15"/>
        <v>0</v>
      </c>
      <c r="J286" s="45">
        <v>1.2E-2</v>
      </c>
      <c r="K286" s="46">
        <f t="shared" si="16"/>
        <v>0.16800000000000001</v>
      </c>
    </row>
    <row r="287" spans="1:11" s="1" customFormat="1" ht="9.75">
      <c r="A287" s="36">
        <f t="shared" si="17"/>
        <v>159</v>
      </c>
      <c r="B287" s="38" t="s">
        <v>474</v>
      </c>
      <c r="C287" s="39" t="s">
        <v>475</v>
      </c>
      <c r="D287" s="40" t="s">
        <v>81</v>
      </c>
      <c r="E287" s="65">
        <v>7</v>
      </c>
      <c r="F287" s="42"/>
      <c r="G287" s="43">
        <f t="shared" si="14"/>
        <v>0</v>
      </c>
      <c r="H287" s="44"/>
      <c r="I287" s="43">
        <f t="shared" si="15"/>
        <v>0</v>
      </c>
      <c r="J287" s="45">
        <v>1.8400000000000001E-3</v>
      </c>
      <c r="K287" s="46">
        <f t="shared" si="16"/>
        <v>1.2880000000000001E-2</v>
      </c>
    </row>
    <row r="288" spans="1:11" s="1" customFormat="1" ht="9.75">
      <c r="A288" s="36">
        <f t="shared" si="17"/>
        <v>160</v>
      </c>
      <c r="B288" s="38" t="s">
        <v>476</v>
      </c>
      <c r="C288" s="39" t="s">
        <v>477</v>
      </c>
      <c r="D288" s="40" t="s">
        <v>81</v>
      </c>
      <c r="E288" s="65">
        <v>1</v>
      </c>
      <c r="F288" s="42"/>
      <c r="G288" s="43">
        <f t="shared" si="14"/>
        <v>0</v>
      </c>
      <c r="H288" s="44"/>
      <c r="I288" s="43">
        <f t="shared" si="15"/>
        <v>0</v>
      </c>
      <c r="J288" s="45">
        <v>0</v>
      </c>
      <c r="K288" s="46">
        <f t="shared" si="16"/>
        <v>0</v>
      </c>
    </row>
    <row r="289" spans="1:11" s="1" customFormat="1" ht="9.75">
      <c r="A289" s="36">
        <f t="shared" si="17"/>
        <v>161</v>
      </c>
      <c r="B289" s="38" t="s">
        <v>478</v>
      </c>
      <c r="C289" s="39" t="s">
        <v>479</v>
      </c>
      <c r="D289" s="40" t="s">
        <v>81</v>
      </c>
      <c r="E289" s="65">
        <v>1</v>
      </c>
      <c r="F289" s="42"/>
      <c r="G289" s="43">
        <f t="shared" si="14"/>
        <v>0</v>
      </c>
      <c r="H289" s="44"/>
      <c r="I289" s="43">
        <f t="shared" si="15"/>
        <v>0</v>
      </c>
      <c r="J289" s="45">
        <v>0</v>
      </c>
      <c r="K289" s="46">
        <f t="shared" si="16"/>
        <v>0</v>
      </c>
    </row>
    <row r="290" spans="1:11" s="1" customFormat="1" ht="9.75">
      <c r="A290" s="36">
        <f t="shared" si="17"/>
        <v>162</v>
      </c>
      <c r="B290" s="38" t="s">
        <v>480</v>
      </c>
      <c r="C290" s="39" t="s">
        <v>481</v>
      </c>
      <c r="D290" s="40" t="s">
        <v>81</v>
      </c>
      <c r="E290" s="65">
        <v>5</v>
      </c>
      <c r="F290" s="42"/>
      <c r="G290" s="43">
        <f t="shared" si="14"/>
        <v>0</v>
      </c>
      <c r="H290" s="44"/>
      <c r="I290" s="43">
        <f t="shared" si="15"/>
        <v>0</v>
      </c>
      <c r="J290" s="45">
        <v>2.7999999999999998E-4</v>
      </c>
      <c r="K290" s="46">
        <f t="shared" si="16"/>
        <v>1.3999999999999998E-3</v>
      </c>
    </row>
    <row r="291" spans="1:11" s="1" customFormat="1" ht="19.5">
      <c r="A291" s="36">
        <f t="shared" si="17"/>
        <v>163</v>
      </c>
      <c r="B291" s="38" t="s">
        <v>482</v>
      </c>
      <c r="C291" s="39" t="s">
        <v>483</v>
      </c>
      <c r="D291" s="40" t="s">
        <v>81</v>
      </c>
      <c r="E291" s="65">
        <v>10</v>
      </c>
      <c r="F291" s="42"/>
      <c r="G291" s="43">
        <f t="shared" si="14"/>
        <v>0</v>
      </c>
      <c r="H291" s="44"/>
      <c r="I291" s="43">
        <f t="shared" si="15"/>
        <v>0</v>
      </c>
      <c r="J291" s="45">
        <v>1.6E-2</v>
      </c>
      <c r="K291" s="46">
        <f t="shared" si="16"/>
        <v>0.16</v>
      </c>
    </row>
    <row r="292" spans="1:11" s="1" customFormat="1" ht="9.75">
      <c r="A292" s="36">
        <f t="shared" si="17"/>
        <v>164</v>
      </c>
      <c r="B292" s="38" t="s">
        <v>484</v>
      </c>
      <c r="C292" s="39" t="s">
        <v>485</v>
      </c>
      <c r="D292" s="40" t="s">
        <v>81</v>
      </c>
      <c r="E292" s="65">
        <v>1</v>
      </c>
      <c r="F292" s="42"/>
      <c r="G292" s="43">
        <f t="shared" si="14"/>
        <v>0</v>
      </c>
      <c r="H292" s="44"/>
      <c r="I292" s="43">
        <f t="shared" si="15"/>
        <v>0</v>
      </c>
      <c r="J292" s="45">
        <v>2.5999999999999999E-2</v>
      </c>
      <c r="K292" s="46">
        <f t="shared" si="16"/>
        <v>2.5999999999999999E-2</v>
      </c>
    </row>
    <row r="293" spans="1:11" s="1" customFormat="1" ht="9.75">
      <c r="A293" s="36">
        <f t="shared" si="17"/>
        <v>165</v>
      </c>
      <c r="B293" s="38" t="s">
        <v>486</v>
      </c>
      <c r="C293" s="39" t="s">
        <v>487</v>
      </c>
      <c r="D293" s="40" t="s">
        <v>81</v>
      </c>
      <c r="E293" s="65">
        <v>1</v>
      </c>
      <c r="F293" s="42"/>
      <c r="G293" s="43">
        <f t="shared" si="14"/>
        <v>0</v>
      </c>
      <c r="H293" s="44"/>
      <c r="I293" s="43">
        <f t="shared" si="15"/>
        <v>0</v>
      </c>
      <c r="J293" s="45">
        <v>0</v>
      </c>
      <c r="K293" s="46">
        <f t="shared" si="16"/>
        <v>0</v>
      </c>
    </row>
    <row r="294" spans="1:11" s="1" customFormat="1" ht="9.75">
      <c r="A294" s="36">
        <f t="shared" si="17"/>
        <v>166</v>
      </c>
      <c r="B294" s="38" t="s">
        <v>488</v>
      </c>
      <c r="C294" s="39" t="s">
        <v>489</v>
      </c>
      <c r="D294" s="40" t="s">
        <v>81</v>
      </c>
      <c r="E294" s="65">
        <v>1</v>
      </c>
      <c r="F294" s="42"/>
      <c r="G294" s="43">
        <f t="shared" si="14"/>
        <v>0</v>
      </c>
      <c r="H294" s="44"/>
      <c r="I294" s="43">
        <f t="shared" si="15"/>
        <v>0</v>
      </c>
      <c r="J294" s="45">
        <v>0</v>
      </c>
      <c r="K294" s="46">
        <f t="shared" si="16"/>
        <v>0</v>
      </c>
    </row>
    <row r="295" spans="1:11" s="1" customFormat="1" ht="9.75">
      <c r="A295" s="36">
        <f t="shared" si="17"/>
        <v>167</v>
      </c>
      <c r="B295" s="38" t="s">
        <v>490</v>
      </c>
      <c r="C295" s="39" t="s">
        <v>491</v>
      </c>
      <c r="D295" s="40" t="s">
        <v>81</v>
      </c>
      <c r="E295" s="65">
        <v>1</v>
      </c>
      <c r="F295" s="42"/>
      <c r="G295" s="43">
        <f t="shared" si="14"/>
        <v>0</v>
      </c>
      <c r="H295" s="44"/>
      <c r="I295" s="43">
        <f t="shared" si="15"/>
        <v>0</v>
      </c>
      <c r="J295" s="45">
        <v>0</v>
      </c>
      <c r="K295" s="46">
        <f t="shared" si="16"/>
        <v>0</v>
      </c>
    </row>
    <row r="296" spans="1:11" s="1" customFormat="1" ht="9.75">
      <c r="A296" s="36">
        <f t="shared" si="17"/>
        <v>168</v>
      </c>
      <c r="B296" s="38" t="s">
        <v>492</v>
      </c>
      <c r="C296" s="39" t="s">
        <v>493</v>
      </c>
      <c r="D296" s="40" t="s">
        <v>81</v>
      </c>
      <c r="E296" s="65">
        <v>1</v>
      </c>
      <c r="F296" s="42"/>
      <c r="G296" s="43">
        <f t="shared" si="14"/>
        <v>0</v>
      </c>
      <c r="H296" s="44"/>
      <c r="I296" s="43">
        <f t="shared" si="15"/>
        <v>0</v>
      </c>
      <c r="J296" s="45">
        <v>0</v>
      </c>
      <c r="K296" s="46">
        <f t="shared" si="16"/>
        <v>0</v>
      </c>
    </row>
    <row r="297" spans="1:11" s="1" customFormat="1" ht="9.75">
      <c r="A297" s="36">
        <f t="shared" si="17"/>
        <v>169</v>
      </c>
      <c r="B297" s="38" t="s">
        <v>494</v>
      </c>
      <c r="C297" s="39" t="s">
        <v>495</v>
      </c>
      <c r="D297" s="40" t="s">
        <v>81</v>
      </c>
      <c r="E297" s="65">
        <v>15</v>
      </c>
      <c r="F297" s="42"/>
      <c r="G297" s="43">
        <f t="shared" si="14"/>
        <v>0</v>
      </c>
      <c r="H297" s="44"/>
      <c r="I297" s="43">
        <f t="shared" si="15"/>
        <v>0</v>
      </c>
      <c r="J297" s="45">
        <v>0</v>
      </c>
      <c r="K297" s="46">
        <f t="shared" si="16"/>
        <v>0</v>
      </c>
    </row>
    <row r="298" spans="1:11" s="1" customFormat="1" ht="9.75">
      <c r="A298" s="36">
        <f t="shared" si="17"/>
        <v>170</v>
      </c>
      <c r="B298" s="38" t="s">
        <v>496</v>
      </c>
      <c r="C298" s="39" t="s">
        <v>497</v>
      </c>
      <c r="D298" s="40" t="s">
        <v>81</v>
      </c>
      <c r="E298" s="65">
        <v>15</v>
      </c>
      <c r="F298" s="42"/>
      <c r="G298" s="43">
        <f t="shared" si="14"/>
        <v>0</v>
      </c>
      <c r="H298" s="44"/>
      <c r="I298" s="43">
        <f t="shared" si="15"/>
        <v>0</v>
      </c>
      <c r="J298" s="45">
        <v>0</v>
      </c>
      <c r="K298" s="46">
        <f t="shared" si="16"/>
        <v>0</v>
      </c>
    </row>
    <row r="299" spans="1:11" s="1" customFormat="1" ht="9.75">
      <c r="A299" s="36">
        <f t="shared" si="17"/>
        <v>171</v>
      </c>
      <c r="B299" s="38" t="s">
        <v>498</v>
      </c>
      <c r="C299" s="39" t="s">
        <v>499</v>
      </c>
      <c r="D299" s="40" t="s">
        <v>81</v>
      </c>
      <c r="E299" s="65">
        <v>15</v>
      </c>
      <c r="F299" s="42"/>
      <c r="G299" s="43">
        <f t="shared" si="14"/>
        <v>0</v>
      </c>
      <c r="H299" s="44"/>
      <c r="I299" s="43">
        <f t="shared" si="15"/>
        <v>0</v>
      </c>
      <c r="J299" s="45">
        <v>0</v>
      </c>
      <c r="K299" s="46">
        <f t="shared" si="16"/>
        <v>0</v>
      </c>
    </row>
    <row r="300" spans="1:11" s="1" customFormat="1" ht="9.75">
      <c r="A300" s="36">
        <f t="shared" si="17"/>
        <v>172</v>
      </c>
      <c r="B300" s="38" t="s">
        <v>500</v>
      </c>
      <c r="C300" s="39" t="s">
        <v>501</v>
      </c>
      <c r="D300" s="40" t="s">
        <v>81</v>
      </c>
      <c r="E300" s="65">
        <v>19</v>
      </c>
      <c r="F300" s="42"/>
      <c r="G300" s="43">
        <f t="shared" si="14"/>
        <v>0</v>
      </c>
      <c r="H300" s="44"/>
      <c r="I300" s="43">
        <f t="shared" si="15"/>
        <v>0</v>
      </c>
      <c r="J300" s="45">
        <v>3.2000000000000001E-2</v>
      </c>
      <c r="K300" s="46">
        <f t="shared" si="16"/>
        <v>0.60799999999999998</v>
      </c>
    </row>
    <row r="301" spans="1:11" s="1" customFormat="1" ht="9.75">
      <c r="A301" s="36">
        <f t="shared" si="17"/>
        <v>173</v>
      </c>
      <c r="B301" s="38" t="s">
        <v>502</v>
      </c>
      <c r="C301" s="39" t="s">
        <v>503</v>
      </c>
      <c r="D301" s="40" t="s">
        <v>81</v>
      </c>
      <c r="E301" s="65">
        <v>70</v>
      </c>
      <c r="F301" s="42"/>
      <c r="G301" s="43">
        <f t="shared" si="14"/>
        <v>0</v>
      </c>
      <c r="H301" s="44"/>
      <c r="I301" s="43">
        <f t="shared" si="15"/>
        <v>0</v>
      </c>
      <c r="J301" s="45">
        <v>1E-3</v>
      </c>
      <c r="K301" s="46">
        <f t="shared" si="16"/>
        <v>7.0000000000000007E-2</v>
      </c>
    </row>
    <row r="302" spans="1:11" s="1" customFormat="1" ht="9.75">
      <c r="A302" s="36">
        <f t="shared" si="17"/>
        <v>174</v>
      </c>
      <c r="B302" s="38" t="s">
        <v>504</v>
      </c>
      <c r="C302" s="39" t="s">
        <v>505</v>
      </c>
      <c r="D302" s="40" t="s">
        <v>506</v>
      </c>
      <c r="E302" s="65">
        <v>10</v>
      </c>
      <c r="F302" s="42"/>
      <c r="G302" s="43">
        <f t="shared" si="14"/>
        <v>0</v>
      </c>
      <c r="H302" s="44"/>
      <c r="I302" s="43">
        <f t="shared" si="15"/>
        <v>0</v>
      </c>
      <c r="J302" s="45">
        <v>1E-3</v>
      </c>
      <c r="K302" s="46">
        <f t="shared" si="16"/>
        <v>0.01</v>
      </c>
    </row>
    <row r="303" spans="1:11" s="1" customFormat="1" ht="9.75">
      <c r="A303" s="36">
        <f t="shared" si="17"/>
        <v>175</v>
      </c>
      <c r="B303" s="38" t="s">
        <v>507</v>
      </c>
      <c r="C303" s="39" t="s">
        <v>395</v>
      </c>
      <c r="D303" s="40" t="s">
        <v>85</v>
      </c>
      <c r="E303" s="65">
        <v>1</v>
      </c>
      <c r="F303" s="42"/>
      <c r="G303" s="43">
        <f t="shared" si="14"/>
        <v>0</v>
      </c>
      <c r="H303" s="44"/>
      <c r="I303" s="43">
        <f t="shared" si="15"/>
        <v>0</v>
      </c>
      <c r="J303" s="45">
        <v>0</v>
      </c>
      <c r="K303" s="46">
        <f t="shared" si="16"/>
        <v>0</v>
      </c>
    </row>
    <row r="304" spans="1:11" s="1" customFormat="1" ht="9.75">
      <c r="A304" s="36">
        <f t="shared" si="17"/>
        <v>176</v>
      </c>
      <c r="B304" s="38" t="s">
        <v>508</v>
      </c>
      <c r="C304" s="39" t="s">
        <v>509</v>
      </c>
      <c r="D304" s="40" t="s">
        <v>174</v>
      </c>
      <c r="E304" s="45">
        <v>1.3819999999999999</v>
      </c>
      <c r="F304" s="42"/>
      <c r="G304" s="43">
        <f t="shared" si="14"/>
        <v>0</v>
      </c>
      <c r="H304" s="44"/>
      <c r="I304" s="43">
        <f t="shared" si="15"/>
        <v>0</v>
      </c>
      <c r="J304" s="45">
        <v>0</v>
      </c>
      <c r="K304" s="46">
        <f t="shared" si="16"/>
        <v>0</v>
      </c>
    </row>
    <row r="305" spans="1:11" s="19" customFormat="1" ht="11.25">
      <c r="A305" s="56"/>
      <c r="B305" s="57">
        <v>725</v>
      </c>
      <c r="C305" s="58" t="s">
        <v>510</v>
      </c>
      <c r="D305" s="59"/>
      <c r="E305" s="59"/>
      <c r="F305" s="60"/>
      <c r="G305" s="61">
        <f>SUM(G268:G304)</f>
        <v>0</v>
      </c>
      <c r="H305" s="62"/>
      <c r="I305" s="63">
        <f>SUM(I268:I304)</f>
        <v>0</v>
      </c>
      <c r="J305" s="62"/>
      <c r="K305" s="64">
        <f>SUM(K268:K304)</f>
        <v>2.6660814737499994</v>
      </c>
    </row>
    <row r="306" spans="1:11" s="19" customFormat="1" ht="11.25">
      <c r="A306" s="29"/>
      <c r="B306" s="30" t="s">
        <v>511</v>
      </c>
      <c r="C306" s="31" t="s">
        <v>512</v>
      </c>
      <c r="D306" s="28"/>
      <c r="E306" s="28"/>
      <c r="F306" s="32"/>
      <c r="G306" s="33"/>
      <c r="H306" s="34"/>
      <c r="I306" s="27"/>
      <c r="J306" s="34"/>
      <c r="K306" s="35"/>
    </row>
    <row r="307" spans="1:11" s="1" customFormat="1" ht="9.75">
      <c r="A307" s="36">
        <f>A304+1</f>
        <v>177</v>
      </c>
      <c r="B307" s="38" t="s">
        <v>513</v>
      </c>
      <c r="C307" s="39" t="s">
        <v>514</v>
      </c>
      <c r="D307" s="40" t="s">
        <v>141</v>
      </c>
      <c r="E307" s="65">
        <v>90</v>
      </c>
      <c r="F307" s="42"/>
      <c r="G307" s="43">
        <f>E307*F307</f>
        <v>0</v>
      </c>
      <c r="H307" s="44"/>
      <c r="I307" s="43">
        <f>E307*H307</f>
        <v>0</v>
      </c>
      <c r="J307" s="45">
        <v>1E-3</v>
      </c>
      <c r="K307" s="46">
        <f>E307*J307</f>
        <v>0.09</v>
      </c>
    </row>
    <row r="308" spans="1:11" s="1" customFormat="1" ht="9.75">
      <c r="A308" s="36">
        <f>A307+1</f>
        <v>178</v>
      </c>
      <c r="B308" s="38" t="s">
        <v>515</v>
      </c>
      <c r="C308" s="39" t="s">
        <v>516</v>
      </c>
      <c r="D308" s="40" t="s">
        <v>141</v>
      </c>
      <c r="E308" s="65">
        <v>30</v>
      </c>
      <c r="F308" s="42"/>
      <c r="G308" s="43">
        <f>E308*F308</f>
        <v>0</v>
      </c>
      <c r="H308" s="44"/>
      <c r="I308" s="43">
        <f>E308*H308</f>
        <v>0</v>
      </c>
      <c r="J308" s="45">
        <v>1E-3</v>
      </c>
      <c r="K308" s="46">
        <f>E308*J308</f>
        <v>0.03</v>
      </c>
    </row>
    <row r="309" spans="1:11" s="1" customFormat="1" ht="9.75">
      <c r="A309" s="36">
        <f>A308+1</f>
        <v>179</v>
      </c>
      <c r="B309" s="38" t="s">
        <v>517</v>
      </c>
      <c r="C309" s="39" t="s">
        <v>518</v>
      </c>
      <c r="D309" s="40" t="s">
        <v>141</v>
      </c>
      <c r="E309" s="65">
        <v>11</v>
      </c>
      <c r="F309" s="42"/>
      <c r="G309" s="43">
        <f>E309*F309</f>
        <v>0</v>
      </c>
      <c r="H309" s="44"/>
      <c r="I309" s="43">
        <f>E309*H309</f>
        <v>0</v>
      </c>
      <c r="J309" s="45">
        <v>1E-3</v>
      </c>
      <c r="K309" s="46">
        <f>E309*J309</f>
        <v>1.0999999999999999E-2</v>
      </c>
    </row>
    <row r="310" spans="1:11" s="1" customFormat="1" ht="9.75">
      <c r="A310" s="36">
        <f>A309+1</f>
        <v>180</v>
      </c>
      <c r="B310" s="38" t="s">
        <v>519</v>
      </c>
      <c r="C310" s="39" t="s">
        <v>520</v>
      </c>
      <c r="D310" s="40" t="s">
        <v>141</v>
      </c>
      <c r="E310" s="65">
        <v>13</v>
      </c>
      <c r="F310" s="42"/>
      <c r="G310" s="43">
        <f>E310*F310</f>
        <v>0</v>
      </c>
      <c r="H310" s="44"/>
      <c r="I310" s="43">
        <f>E310*H310</f>
        <v>0</v>
      </c>
      <c r="J310" s="45">
        <v>2E-3</v>
      </c>
      <c r="K310" s="46">
        <f>E310*J310</f>
        <v>2.6000000000000002E-2</v>
      </c>
    </row>
    <row r="311" spans="1:11" s="1" customFormat="1" ht="9.75">
      <c r="A311" s="36">
        <f>A310+1</f>
        <v>181</v>
      </c>
      <c r="B311" s="38" t="s">
        <v>521</v>
      </c>
      <c r="C311" s="39" t="s">
        <v>522</v>
      </c>
      <c r="D311" s="40" t="s">
        <v>174</v>
      </c>
      <c r="E311" s="45">
        <v>0.157</v>
      </c>
      <c r="F311" s="42"/>
      <c r="G311" s="43">
        <f>E311*F311</f>
        <v>0</v>
      </c>
      <c r="H311" s="44"/>
      <c r="I311" s="43">
        <f>E311*H311</f>
        <v>0</v>
      </c>
      <c r="J311" s="45">
        <v>0</v>
      </c>
      <c r="K311" s="46">
        <f>E311*J311</f>
        <v>0</v>
      </c>
    </row>
    <row r="312" spans="1:11" s="19" customFormat="1" ht="11.25">
      <c r="A312" s="56"/>
      <c r="B312" s="57">
        <v>733</v>
      </c>
      <c r="C312" s="58" t="s">
        <v>523</v>
      </c>
      <c r="D312" s="59"/>
      <c r="E312" s="59"/>
      <c r="F312" s="60"/>
      <c r="G312" s="61">
        <f>SUM(G307:G311)</f>
        <v>0</v>
      </c>
      <c r="H312" s="62"/>
      <c r="I312" s="63">
        <f>SUM(I307:I311)</f>
        <v>0</v>
      </c>
      <c r="J312" s="62"/>
      <c r="K312" s="64">
        <f>SUM(K307:K311)</f>
        <v>0.157</v>
      </c>
    </row>
    <row r="313" spans="1:11" s="19" customFormat="1" ht="11.25">
      <c r="A313" s="29"/>
      <c r="B313" s="30" t="s">
        <v>524</v>
      </c>
      <c r="C313" s="31" t="s">
        <v>525</v>
      </c>
      <c r="D313" s="28"/>
      <c r="E313" s="28"/>
      <c r="F313" s="32"/>
      <c r="G313" s="33"/>
      <c r="H313" s="34"/>
      <c r="I313" s="27"/>
      <c r="J313" s="34"/>
      <c r="K313" s="35"/>
    </row>
    <row r="314" spans="1:11" s="1" customFormat="1" ht="9.75">
      <c r="A314" s="36">
        <f>A311+1</f>
        <v>182</v>
      </c>
      <c r="B314" s="38" t="s">
        <v>526</v>
      </c>
      <c r="C314" s="39" t="s">
        <v>527</v>
      </c>
      <c r="D314" s="40" t="s">
        <v>141</v>
      </c>
      <c r="E314" s="44">
        <v>18.899999999999999</v>
      </c>
      <c r="F314" s="42"/>
      <c r="G314" s="43">
        <f>E314*F314</f>
        <v>0</v>
      </c>
      <c r="H314" s="44"/>
      <c r="I314" s="43">
        <f>E314*H314</f>
        <v>0</v>
      </c>
      <c r="J314" s="45">
        <v>3.0000000000000001E-3</v>
      </c>
      <c r="K314" s="46">
        <f>E314*J314</f>
        <v>5.6699999999999993E-2</v>
      </c>
    </row>
    <row r="315" spans="1:11" s="1" customFormat="1" ht="9.75" customHeight="1">
      <c r="A315" s="5"/>
      <c r="B315" s="47" t="s">
        <v>35</v>
      </c>
      <c r="C315" s="210" t="s">
        <v>528</v>
      </c>
      <c r="D315" s="211"/>
      <c r="E315" s="211"/>
      <c r="F315" s="211"/>
      <c r="G315" s="211"/>
      <c r="H315" s="211"/>
      <c r="I315" s="211"/>
      <c r="J315" s="211"/>
      <c r="K315" s="212"/>
    </row>
    <row r="316" spans="1:11" s="1" customFormat="1" ht="9.75">
      <c r="A316" s="36">
        <f>A314+1</f>
        <v>183</v>
      </c>
      <c r="B316" s="38" t="s">
        <v>529</v>
      </c>
      <c r="C316" s="39" t="s">
        <v>530</v>
      </c>
      <c r="D316" s="40" t="s">
        <v>141</v>
      </c>
      <c r="E316" s="44">
        <v>9.6000000000000014</v>
      </c>
      <c r="F316" s="42"/>
      <c r="G316" s="43">
        <f>E316*F316</f>
        <v>0</v>
      </c>
      <c r="H316" s="44"/>
      <c r="I316" s="43">
        <f>E316*H316</f>
        <v>0</v>
      </c>
      <c r="J316" s="45">
        <v>0</v>
      </c>
      <c r="K316" s="46">
        <f>E316*J316</f>
        <v>0</v>
      </c>
    </row>
    <row r="317" spans="1:11" s="1" customFormat="1" ht="9.75" customHeight="1">
      <c r="A317" s="5"/>
      <c r="B317" s="47" t="s">
        <v>35</v>
      </c>
      <c r="C317" s="210" t="s">
        <v>531</v>
      </c>
      <c r="D317" s="211"/>
      <c r="E317" s="211"/>
      <c r="F317" s="211"/>
      <c r="G317" s="211"/>
      <c r="H317" s="211"/>
      <c r="I317" s="211"/>
      <c r="J317" s="211"/>
      <c r="K317" s="212"/>
    </row>
    <row r="318" spans="1:11" s="1" customFormat="1" ht="9.75">
      <c r="A318" s="36">
        <f>A316+1</f>
        <v>184</v>
      </c>
      <c r="B318" s="38" t="s">
        <v>532</v>
      </c>
      <c r="C318" s="39" t="s">
        <v>533</v>
      </c>
      <c r="D318" s="40" t="s">
        <v>81</v>
      </c>
      <c r="E318" s="65">
        <v>3</v>
      </c>
      <c r="F318" s="42"/>
      <c r="G318" s="43">
        <f t="shared" ref="G318:G332" si="18">E318*F318</f>
        <v>0</v>
      </c>
      <c r="H318" s="44"/>
      <c r="I318" s="43">
        <f t="shared" ref="I318:I332" si="19">E318*H318</f>
        <v>0</v>
      </c>
      <c r="J318" s="45">
        <v>1.2E-2</v>
      </c>
      <c r="K318" s="46">
        <f t="shared" ref="K318:K332" si="20">E318*J318</f>
        <v>3.6000000000000004E-2</v>
      </c>
    </row>
    <row r="319" spans="1:11" s="1" customFormat="1" ht="9.75">
      <c r="A319" s="36">
        <f t="shared" ref="A319:A332" si="21">A318+1</f>
        <v>185</v>
      </c>
      <c r="B319" s="38" t="s">
        <v>534</v>
      </c>
      <c r="C319" s="39" t="s">
        <v>535</v>
      </c>
      <c r="D319" s="40" t="s">
        <v>81</v>
      </c>
      <c r="E319" s="65">
        <v>5</v>
      </c>
      <c r="F319" s="42"/>
      <c r="G319" s="43">
        <f t="shared" si="18"/>
        <v>0</v>
      </c>
      <c r="H319" s="44"/>
      <c r="I319" s="43">
        <f t="shared" si="19"/>
        <v>0</v>
      </c>
      <c r="J319" s="45">
        <v>1.2999999999999999E-2</v>
      </c>
      <c r="K319" s="46">
        <f t="shared" si="20"/>
        <v>6.5000000000000002E-2</v>
      </c>
    </row>
    <row r="320" spans="1:11" s="1" customFormat="1" ht="9.75">
      <c r="A320" s="36">
        <f t="shared" si="21"/>
        <v>186</v>
      </c>
      <c r="B320" s="38" t="s">
        <v>536</v>
      </c>
      <c r="C320" s="39" t="s">
        <v>537</v>
      </c>
      <c r="D320" s="40" t="s">
        <v>81</v>
      </c>
      <c r="E320" s="65">
        <v>1</v>
      </c>
      <c r="F320" s="42"/>
      <c r="G320" s="43">
        <f t="shared" si="18"/>
        <v>0</v>
      </c>
      <c r="H320" s="44"/>
      <c r="I320" s="43">
        <f t="shared" si="19"/>
        <v>0</v>
      </c>
      <c r="J320" s="45">
        <v>0</v>
      </c>
      <c r="K320" s="46">
        <f t="shared" si="20"/>
        <v>0</v>
      </c>
    </row>
    <row r="321" spans="1:11" s="1" customFormat="1" ht="9.75">
      <c r="A321" s="36">
        <f t="shared" si="21"/>
        <v>187</v>
      </c>
      <c r="B321" s="38" t="s">
        <v>538</v>
      </c>
      <c r="C321" s="39" t="s">
        <v>539</v>
      </c>
      <c r="D321" s="40" t="s">
        <v>81</v>
      </c>
      <c r="E321" s="65">
        <v>9</v>
      </c>
      <c r="F321" s="42"/>
      <c r="G321" s="43">
        <f t="shared" si="18"/>
        <v>0</v>
      </c>
      <c r="H321" s="44"/>
      <c r="I321" s="43">
        <f t="shared" si="19"/>
        <v>0</v>
      </c>
      <c r="J321" s="45">
        <v>0</v>
      </c>
      <c r="K321" s="46">
        <f t="shared" si="20"/>
        <v>0</v>
      </c>
    </row>
    <row r="322" spans="1:11" s="1" customFormat="1" ht="9.75">
      <c r="A322" s="36">
        <f t="shared" si="21"/>
        <v>188</v>
      </c>
      <c r="B322" s="38" t="s">
        <v>540</v>
      </c>
      <c r="C322" s="39" t="s">
        <v>541</v>
      </c>
      <c r="D322" s="40" t="s">
        <v>81</v>
      </c>
      <c r="E322" s="65">
        <v>9</v>
      </c>
      <c r="F322" s="42"/>
      <c r="G322" s="43">
        <f t="shared" si="18"/>
        <v>0</v>
      </c>
      <c r="H322" s="44"/>
      <c r="I322" s="43">
        <f t="shared" si="19"/>
        <v>0</v>
      </c>
      <c r="J322" s="45">
        <v>0</v>
      </c>
      <c r="K322" s="46">
        <f t="shared" si="20"/>
        <v>0</v>
      </c>
    </row>
    <row r="323" spans="1:11" s="1" customFormat="1" ht="9.75">
      <c r="A323" s="36">
        <f t="shared" si="21"/>
        <v>189</v>
      </c>
      <c r="B323" s="38" t="s">
        <v>542</v>
      </c>
      <c r="C323" s="39" t="s">
        <v>543</v>
      </c>
      <c r="D323" s="40" t="s">
        <v>81</v>
      </c>
      <c r="E323" s="65">
        <v>8</v>
      </c>
      <c r="F323" s="42"/>
      <c r="G323" s="43">
        <f t="shared" si="18"/>
        <v>0</v>
      </c>
      <c r="H323" s="44"/>
      <c r="I323" s="43">
        <f t="shared" si="19"/>
        <v>0</v>
      </c>
      <c r="J323" s="45">
        <v>2.3E-3</v>
      </c>
      <c r="K323" s="46">
        <f t="shared" si="20"/>
        <v>1.84E-2</v>
      </c>
    </row>
    <row r="324" spans="1:11" s="1" customFormat="1" ht="9.75">
      <c r="A324" s="36">
        <f t="shared" si="21"/>
        <v>190</v>
      </c>
      <c r="B324" s="38" t="s">
        <v>544</v>
      </c>
      <c r="C324" s="39" t="s">
        <v>545</v>
      </c>
      <c r="D324" s="40" t="s">
        <v>81</v>
      </c>
      <c r="E324" s="65">
        <v>9</v>
      </c>
      <c r="F324" s="42"/>
      <c r="G324" s="43">
        <f t="shared" si="18"/>
        <v>0</v>
      </c>
      <c r="H324" s="44"/>
      <c r="I324" s="43">
        <f t="shared" si="19"/>
        <v>0</v>
      </c>
      <c r="J324" s="45">
        <v>1.5E-3</v>
      </c>
      <c r="K324" s="46">
        <f t="shared" si="20"/>
        <v>1.35E-2</v>
      </c>
    </row>
    <row r="325" spans="1:11" s="1" customFormat="1" ht="9.75">
      <c r="A325" s="36">
        <f t="shared" si="21"/>
        <v>191</v>
      </c>
      <c r="B325" s="38" t="s">
        <v>546</v>
      </c>
      <c r="C325" s="39" t="s">
        <v>547</v>
      </c>
      <c r="D325" s="40" t="s">
        <v>81</v>
      </c>
      <c r="E325" s="65">
        <v>2</v>
      </c>
      <c r="F325" s="42"/>
      <c r="G325" s="43">
        <f t="shared" si="18"/>
        <v>0</v>
      </c>
      <c r="H325" s="44"/>
      <c r="I325" s="43">
        <f t="shared" si="19"/>
        <v>0</v>
      </c>
      <c r="J325" s="45">
        <v>1E-3</v>
      </c>
      <c r="K325" s="46">
        <f t="shared" si="20"/>
        <v>2E-3</v>
      </c>
    </row>
    <row r="326" spans="1:11" s="1" customFormat="1" ht="9.75">
      <c r="A326" s="36">
        <f t="shared" si="21"/>
        <v>192</v>
      </c>
      <c r="B326" s="38" t="s">
        <v>548</v>
      </c>
      <c r="C326" s="39" t="s">
        <v>549</v>
      </c>
      <c r="D326" s="40" t="s">
        <v>81</v>
      </c>
      <c r="E326" s="65">
        <v>2</v>
      </c>
      <c r="F326" s="42"/>
      <c r="G326" s="43">
        <f t="shared" si="18"/>
        <v>0</v>
      </c>
      <c r="H326" s="44"/>
      <c r="I326" s="43">
        <f t="shared" si="19"/>
        <v>0</v>
      </c>
      <c r="J326" s="45">
        <v>1E-3</v>
      </c>
      <c r="K326" s="46">
        <f t="shared" si="20"/>
        <v>2E-3</v>
      </c>
    </row>
    <row r="327" spans="1:11" s="1" customFormat="1" ht="9.75">
      <c r="A327" s="36">
        <f t="shared" si="21"/>
        <v>193</v>
      </c>
      <c r="B327" s="38" t="s">
        <v>550</v>
      </c>
      <c r="C327" s="39" t="s">
        <v>551</v>
      </c>
      <c r="D327" s="40" t="s">
        <v>141</v>
      </c>
      <c r="E327" s="65">
        <v>100</v>
      </c>
      <c r="F327" s="42"/>
      <c r="G327" s="43">
        <f t="shared" si="18"/>
        <v>0</v>
      </c>
      <c r="H327" s="44"/>
      <c r="I327" s="43">
        <f t="shared" si="19"/>
        <v>0</v>
      </c>
      <c r="J327" s="45">
        <v>3.5E-4</v>
      </c>
      <c r="K327" s="46">
        <f t="shared" si="20"/>
        <v>3.4999999999999996E-2</v>
      </c>
    </row>
    <row r="328" spans="1:11" s="1" customFormat="1" ht="9.75">
      <c r="A328" s="36">
        <f t="shared" si="21"/>
        <v>194</v>
      </c>
      <c r="B328" s="38" t="s">
        <v>552</v>
      </c>
      <c r="C328" s="39" t="s">
        <v>553</v>
      </c>
      <c r="D328" s="40" t="s">
        <v>141</v>
      </c>
      <c r="E328" s="65">
        <v>50</v>
      </c>
      <c r="F328" s="42"/>
      <c r="G328" s="43">
        <f t="shared" si="18"/>
        <v>0</v>
      </c>
      <c r="H328" s="44"/>
      <c r="I328" s="43">
        <f t="shared" si="19"/>
        <v>0</v>
      </c>
      <c r="J328" s="45">
        <v>1E-3</v>
      </c>
      <c r="K328" s="46">
        <f t="shared" si="20"/>
        <v>0.05</v>
      </c>
    </row>
    <row r="329" spans="1:11" s="1" customFormat="1" ht="9.75">
      <c r="A329" s="36">
        <f t="shared" si="21"/>
        <v>195</v>
      </c>
      <c r="B329" s="38" t="s">
        <v>554</v>
      </c>
      <c r="C329" s="39" t="s">
        <v>555</v>
      </c>
      <c r="D329" s="40" t="s">
        <v>141</v>
      </c>
      <c r="E329" s="65">
        <v>16</v>
      </c>
      <c r="F329" s="42"/>
      <c r="G329" s="43">
        <f t="shared" si="18"/>
        <v>0</v>
      </c>
      <c r="H329" s="44"/>
      <c r="I329" s="43">
        <f t="shared" si="19"/>
        <v>0</v>
      </c>
      <c r="J329" s="45">
        <v>1E-3</v>
      </c>
      <c r="K329" s="46">
        <f t="shared" si="20"/>
        <v>1.6E-2</v>
      </c>
    </row>
    <row r="330" spans="1:11" s="1" customFormat="1" ht="9.75">
      <c r="A330" s="36">
        <f t="shared" si="21"/>
        <v>196</v>
      </c>
      <c r="B330" s="38" t="s">
        <v>556</v>
      </c>
      <c r="C330" s="39" t="s">
        <v>557</v>
      </c>
      <c r="D330" s="40" t="s">
        <v>141</v>
      </c>
      <c r="E330" s="65">
        <v>13</v>
      </c>
      <c r="F330" s="42"/>
      <c r="G330" s="43">
        <f t="shared" si="18"/>
        <v>0</v>
      </c>
      <c r="H330" s="44"/>
      <c r="I330" s="43">
        <f t="shared" si="19"/>
        <v>0</v>
      </c>
      <c r="J330" s="45">
        <v>0</v>
      </c>
      <c r="K330" s="46">
        <f t="shared" si="20"/>
        <v>0</v>
      </c>
    </row>
    <row r="331" spans="1:11" s="1" customFormat="1" ht="9.75">
      <c r="A331" s="36">
        <f t="shared" si="21"/>
        <v>197</v>
      </c>
      <c r="B331" s="38" t="s">
        <v>558</v>
      </c>
      <c r="C331" s="39" t="s">
        <v>395</v>
      </c>
      <c r="D331" s="40" t="s">
        <v>85</v>
      </c>
      <c r="E331" s="65">
        <v>1</v>
      </c>
      <c r="F331" s="42"/>
      <c r="G331" s="43">
        <f t="shared" si="18"/>
        <v>0</v>
      </c>
      <c r="H331" s="44"/>
      <c r="I331" s="43">
        <f t="shared" si="19"/>
        <v>0</v>
      </c>
      <c r="J331" s="45">
        <v>0</v>
      </c>
      <c r="K331" s="46">
        <f t="shared" si="20"/>
        <v>0</v>
      </c>
    </row>
    <row r="332" spans="1:11" s="1" customFormat="1" ht="9.75">
      <c r="A332" s="36">
        <f t="shared" si="21"/>
        <v>198</v>
      </c>
      <c r="B332" s="38" t="s">
        <v>559</v>
      </c>
      <c r="C332" s="39" t="s">
        <v>560</v>
      </c>
      <c r="D332" s="40" t="s">
        <v>174</v>
      </c>
      <c r="E332" s="45">
        <v>0.23799999999999999</v>
      </c>
      <c r="F332" s="42"/>
      <c r="G332" s="43">
        <f t="shared" si="18"/>
        <v>0</v>
      </c>
      <c r="H332" s="44"/>
      <c r="I332" s="43">
        <f t="shared" si="19"/>
        <v>0</v>
      </c>
      <c r="J332" s="45">
        <v>0</v>
      </c>
      <c r="K332" s="46">
        <f t="shared" si="20"/>
        <v>0</v>
      </c>
    </row>
    <row r="333" spans="1:11" s="19" customFormat="1" ht="12" thickBot="1">
      <c r="A333" s="48"/>
      <c r="B333" s="50">
        <v>735</v>
      </c>
      <c r="C333" s="51" t="s">
        <v>561</v>
      </c>
      <c r="D333" s="49"/>
      <c r="E333" s="49"/>
      <c r="F333" s="52"/>
      <c r="G333" s="54">
        <f>SUM(G314:G332)</f>
        <v>0</v>
      </c>
      <c r="H333" s="53"/>
      <c r="I333" s="66">
        <f>SUM(I314:I332)</f>
        <v>0</v>
      </c>
      <c r="J333" s="53"/>
      <c r="K333" s="55">
        <f>SUM(K314:K332)</f>
        <v>0.29460000000000003</v>
      </c>
    </row>
    <row r="334" spans="1:11" ht="13.5" thickBo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</row>
    <row r="335" spans="1:11" s="1" customFormat="1" ht="9.75" customHeight="1">
      <c r="A335" s="6" t="s">
        <v>5</v>
      </c>
      <c r="B335" s="206" t="s">
        <v>9</v>
      </c>
      <c r="C335" s="206" t="s">
        <v>11</v>
      </c>
      <c r="D335" s="206" t="s">
        <v>13</v>
      </c>
      <c r="E335" s="206" t="s">
        <v>15</v>
      </c>
      <c r="F335" s="213" t="s">
        <v>17</v>
      </c>
      <c r="G335" s="140"/>
      <c r="H335" s="140"/>
      <c r="I335" s="140"/>
      <c r="J335" s="206" t="s">
        <v>26</v>
      </c>
      <c r="K335" s="208"/>
    </row>
    <row r="336" spans="1:11" s="1" customFormat="1" ht="9.75" customHeight="1">
      <c r="A336" s="7" t="s">
        <v>6</v>
      </c>
      <c r="B336" s="207"/>
      <c r="C336" s="207"/>
      <c r="D336" s="207"/>
      <c r="E336" s="207"/>
      <c r="F336" s="214" t="s">
        <v>18</v>
      </c>
      <c r="G336" s="148"/>
      <c r="H336" s="215" t="s">
        <v>23</v>
      </c>
      <c r="I336" s="148"/>
      <c r="J336" s="207"/>
      <c r="K336" s="123"/>
    </row>
    <row r="337" spans="1:11" s="1" customFormat="1" ht="9.75" customHeight="1">
      <c r="A337" s="7" t="s">
        <v>7</v>
      </c>
      <c r="B337" s="207"/>
      <c r="C337" s="207"/>
      <c r="D337" s="207"/>
      <c r="E337" s="207"/>
      <c r="F337" s="10" t="s">
        <v>19</v>
      </c>
      <c r="G337" s="12" t="s">
        <v>21</v>
      </c>
      <c r="H337" s="14" t="s">
        <v>19</v>
      </c>
      <c r="I337" s="12" t="s">
        <v>21</v>
      </c>
      <c r="J337" s="14" t="s">
        <v>19</v>
      </c>
      <c r="K337" s="16" t="s">
        <v>21</v>
      </c>
    </row>
    <row r="338" spans="1:11" s="1" customFormat="1" ht="9.75" customHeight="1" thickBot="1">
      <c r="A338" s="8" t="s">
        <v>8</v>
      </c>
      <c r="B338" s="9" t="s">
        <v>10</v>
      </c>
      <c r="C338" s="9" t="s">
        <v>12</v>
      </c>
      <c r="D338" s="9" t="s">
        <v>14</v>
      </c>
      <c r="E338" s="9" t="s">
        <v>16</v>
      </c>
      <c r="F338" s="11" t="s">
        <v>20</v>
      </c>
      <c r="G338" s="13" t="s">
        <v>22</v>
      </c>
      <c r="H338" s="15" t="s">
        <v>24</v>
      </c>
      <c r="I338" s="13" t="s">
        <v>25</v>
      </c>
      <c r="J338" s="15" t="s">
        <v>27</v>
      </c>
      <c r="K338" s="17" t="s">
        <v>28</v>
      </c>
    </row>
    <row r="339" spans="1:11" s="19" customFormat="1" ht="11.25">
      <c r="A339" s="21"/>
      <c r="B339" s="20"/>
      <c r="C339" s="22" t="s">
        <v>562</v>
      </c>
      <c r="D339" s="20"/>
      <c r="E339" s="20"/>
      <c r="F339" s="23"/>
      <c r="G339" s="24"/>
      <c r="H339" s="25"/>
      <c r="J339" s="25"/>
      <c r="K339" s="26"/>
    </row>
    <row r="340" spans="1:11" s="19" customFormat="1" ht="11.25">
      <c r="A340" s="29"/>
      <c r="B340" s="30" t="s">
        <v>563</v>
      </c>
      <c r="C340" s="31" t="s">
        <v>564</v>
      </c>
      <c r="D340" s="28"/>
      <c r="E340" s="28"/>
      <c r="F340" s="32"/>
      <c r="G340" s="33"/>
      <c r="H340" s="34"/>
      <c r="I340" s="27"/>
      <c r="J340" s="34"/>
      <c r="K340" s="35"/>
    </row>
    <row r="341" spans="1:11" s="1" customFormat="1" ht="9.75">
      <c r="A341" s="36">
        <f>A332+1</f>
        <v>199</v>
      </c>
      <c r="B341" s="38" t="s">
        <v>565</v>
      </c>
      <c r="C341" s="39" t="s">
        <v>566</v>
      </c>
      <c r="D341" s="40" t="s">
        <v>85</v>
      </c>
      <c r="E341" s="65">
        <v>1</v>
      </c>
      <c r="F341" s="42"/>
      <c r="G341" s="43">
        <f t="shared" ref="G341:G372" si="22">E341*F341</f>
        <v>0</v>
      </c>
      <c r="H341" s="44"/>
      <c r="I341" s="43">
        <f t="shared" ref="I341:I372" si="23">E341*H341</f>
        <v>0</v>
      </c>
      <c r="J341" s="45">
        <v>0</v>
      </c>
      <c r="K341" s="46">
        <f t="shared" ref="K341:K372" si="24">E341*J341</f>
        <v>0</v>
      </c>
    </row>
    <row r="342" spans="1:11" s="1" customFormat="1" ht="9.75">
      <c r="A342" s="36">
        <f t="shared" ref="A342:A389" si="25">A341+1</f>
        <v>200</v>
      </c>
      <c r="B342" s="38" t="s">
        <v>567</v>
      </c>
      <c r="C342" s="39" t="s">
        <v>568</v>
      </c>
      <c r="D342" s="40" t="s">
        <v>85</v>
      </c>
      <c r="E342" s="65">
        <v>1</v>
      </c>
      <c r="F342" s="42"/>
      <c r="G342" s="43">
        <f t="shared" si="22"/>
        <v>0</v>
      </c>
      <c r="H342" s="44"/>
      <c r="I342" s="43">
        <f t="shared" si="23"/>
        <v>0</v>
      </c>
      <c r="J342" s="45">
        <v>0</v>
      </c>
      <c r="K342" s="46">
        <f t="shared" si="24"/>
        <v>0</v>
      </c>
    </row>
    <row r="343" spans="1:11" s="1" customFormat="1" ht="9.75">
      <c r="A343" s="36">
        <f t="shared" si="25"/>
        <v>201</v>
      </c>
      <c r="B343" s="38" t="s">
        <v>569</v>
      </c>
      <c r="C343" s="39" t="s">
        <v>570</v>
      </c>
      <c r="D343" s="40" t="s">
        <v>81</v>
      </c>
      <c r="E343" s="65">
        <v>1</v>
      </c>
      <c r="F343" s="42"/>
      <c r="G343" s="43">
        <f t="shared" si="22"/>
        <v>0</v>
      </c>
      <c r="H343" s="44"/>
      <c r="I343" s="43">
        <f t="shared" si="23"/>
        <v>0</v>
      </c>
      <c r="J343" s="45">
        <v>0</v>
      </c>
      <c r="K343" s="46">
        <f t="shared" si="24"/>
        <v>0</v>
      </c>
    </row>
    <row r="344" spans="1:11" s="1" customFormat="1" ht="9.75">
      <c r="A344" s="36">
        <f t="shared" si="25"/>
        <v>202</v>
      </c>
      <c r="B344" s="38" t="s">
        <v>571</v>
      </c>
      <c r="C344" s="39" t="s">
        <v>572</v>
      </c>
      <c r="D344" s="40" t="s">
        <v>81</v>
      </c>
      <c r="E344" s="65">
        <v>1</v>
      </c>
      <c r="F344" s="42"/>
      <c r="G344" s="43">
        <f t="shared" si="22"/>
        <v>0</v>
      </c>
      <c r="H344" s="44"/>
      <c r="I344" s="43">
        <f t="shared" si="23"/>
        <v>0</v>
      </c>
      <c r="J344" s="45">
        <v>0</v>
      </c>
      <c r="K344" s="46">
        <f t="shared" si="24"/>
        <v>0</v>
      </c>
    </row>
    <row r="345" spans="1:11" s="1" customFormat="1" ht="9.75">
      <c r="A345" s="36">
        <f t="shared" si="25"/>
        <v>203</v>
      </c>
      <c r="B345" s="38" t="s">
        <v>573</v>
      </c>
      <c r="C345" s="39" t="s">
        <v>574</v>
      </c>
      <c r="D345" s="40" t="s">
        <v>81</v>
      </c>
      <c r="E345" s="65">
        <v>1</v>
      </c>
      <c r="F345" s="42"/>
      <c r="G345" s="43">
        <f t="shared" si="22"/>
        <v>0</v>
      </c>
      <c r="H345" s="44"/>
      <c r="I345" s="43">
        <f t="shared" si="23"/>
        <v>0</v>
      </c>
      <c r="J345" s="45">
        <v>0</v>
      </c>
      <c r="K345" s="46">
        <f t="shared" si="24"/>
        <v>0</v>
      </c>
    </row>
    <row r="346" spans="1:11" s="1" customFormat="1" ht="9.75">
      <c r="A346" s="36">
        <f t="shared" si="25"/>
        <v>204</v>
      </c>
      <c r="B346" s="38" t="s">
        <v>575</v>
      </c>
      <c r="C346" s="39" t="s">
        <v>576</v>
      </c>
      <c r="D346" s="40" t="s">
        <v>81</v>
      </c>
      <c r="E346" s="65">
        <v>1</v>
      </c>
      <c r="F346" s="42"/>
      <c r="G346" s="43">
        <f t="shared" si="22"/>
        <v>0</v>
      </c>
      <c r="H346" s="44"/>
      <c r="I346" s="43">
        <f t="shared" si="23"/>
        <v>0</v>
      </c>
      <c r="J346" s="45">
        <v>0</v>
      </c>
      <c r="K346" s="46">
        <f t="shared" si="24"/>
        <v>0</v>
      </c>
    </row>
    <row r="347" spans="1:11" s="1" customFormat="1" ht="9.75">
      <c r="A347" s="36">
        <f t="shared" si="25"/>
        <v>205</v>
      </c>
      <c r="B347" s="38" t="s">
        <v>577</v>
      </c>
      <c r="C347" s="39" t="s">
        <v>578</v>
      </c>
      <c r="D347" s="40" t="s">
        <v>81</v>
      </c>
      <c r="E347" s="65">
        <v>1</v>
      </c>
      <c r="F347" s="42"/>
      <c r="G347" s="43">
        <f t="shared" si="22"/>
        <v>0</v>
      </c>
      <c r="H347" s="44"/>
      <c r="I347" s="43">
        <f t="shared" si="23"/>
        <v>0</v>
      </c>
      <c r="J347" s="45">
        <v>0</v>
      </c>
      <c r="K347" s="46">
        <f t="shared" si="24"/>
        <v>0</v>
      </c>
    </row>
    <row r="348" spans="1:11" s="1" customFormat="1" ht="9.75">
      <c r="A348" s="36">
        <f t="shared" si="25"/>
        <v>206</v>
      </c>
      <c r="B348" s="38" t="s">
        <v>579</v>
      </c>
      <c r="C348" s="39" t="s">
        <v>580</v>
      </c>
      <c r="D348" s="40" t="s">
        <v>85</v>
      </c>
      <c r="E348" s="65">
        <v>1</v>
      </c>
      <c r="F348" s="42"/>
      <c r="G348" s="43">
        <f t="shared" si="22"/>
        <v>0</v>
      </c>
      <c r="H348" s="44"/>
      <c r="I348" s="43">
        <f t="shared" si="23"/>
        <v>0</v>
      </c>
      <c r="J348" s="45">
        <v>0</v>
      </c>
      <c r="K348" s="46">
        <f t="shared" si="24"/>
        <v>0</v>
      </c>
    </row>
    <row r="349" spans="1:11" s="1" customFormat="1" ht="9.75">
      <c r="A349" s="36">
        <f t="shared" si="25"/>
        <v>207</v>
      </c>
      <c r="B349" s="38" t="s">
        <v>581</v>
      </c>
      <c r="C349" s="39" t="s">
        <v>582</v>
      </c>
      <c r="D349" s="40" t="s">
        <v>85</v>
      </c>
      <c r="E349" s="65">
        <v>1</v>
      </c>
      <c r="F349" s="42"/>
      <c r="G349" s="43">
        <f t="shared" si="22"/>
        <v>0</v>
      </c>
      <c r="H349" s="44"/>
      <c r="I349" s="43">
        <f t="shared" si="23"/>
        <v>0</v>
      </c>
      <c r="J349" s="45">
        <v>0</v>
      </c>
      <c r="K349" s="46">
        <f t="shared" si="24"/>
        <v>0</v>
      </c>
    </row>
    <row r="350" spans="1:11" s="1" customFormat="1" ht="9.75">
      <c r="A350" s="36">
        <f t="shared" si="25"/>
        <v>208</v>
      </c>
      <c r="B350" s="38" t="s">
        <v>583</v>
      </c>
      <c r="C350" s="39" t="s">
        <v>584</v>
      </c>
      <c r="D350" s="40" t="s">
        <v>85</v>
      </c>
      <c r="E350" s="65">
        <v>1</v>
      </c>
      <c r="F350" s="42"/>
      <c r="G350" s="43">
        <f t="shared" si="22"/>
        <v>0</v>
      </c>
      <c r="H350" s="44"/>
      <c r="I350" s="43">
        <f t="shared" si="23"/>
        <v>0</v>
      </c>
      <c r="J350" s="45">
        <v>0</v>
      </c>
      <c r="K350" s="46">
        <f t="shared" si="24"/>
        <v>0</v>
      </c>
    </row>
    <row r="351" spans="1:11" s="1" customFormat="1" ht="19.5">
      <c r="A351" s="36">
        <f t="shared" si="25"/>
        <v>209</v>
      </c>
      <c r="B351" s="38" t="s">
        <v>585</v>
      </c>
      <c r="C351" s="39" t="s">
        <v>586</v>
      </c>
      <c r="D351" s="40" t="s">
        <v>85</v>
      </c>
      <c r="E351" s="65">
        <v>1</v>
      </c>
      <c r="F351" s="42"/>
      <c r="G351" s="43">
        <f t="shared" si="22"/>
        <v>0</v>
      </c>
      <c r="H351" s="44"/>
      <c r="I351" s="43">
        <f t="shared" si="23"/>
        <v>0</v>
      </c>
      <c r="J351" s="45">
        <v>0</v>
      </c>
      <c r="K351" s="46">
        <f t="shared" si="24"/>
        <v>0</v>
      </c>
    </row>
    <row r="352" spans="1:11" s="1" customFormat="1" ht="9.75">
      <c r="A352" s="36">
        <f t="shared" si="25"/>
        <v>210</v>
      </c>
      <c r="B352" s="38" t="s">
        <v>587</v>
      </c>
      <c r="C352" s="39" t="s">
        <v>588</v>
      </c>
      <c r="D352" s="40" t="s">
        <v>141</v>
      </c>
      <c r="E352" s="65">
        <v>155</v>
      </c>
      <c r="F352" s="42"/>
      <c r="G352" s="43">
        <f t="shared" si="22"/>
        <v>0</v>
      </c>
      <c r="H352" s="44"/>
      <c r="I352" s="43">
        <f t="shared" si="23"/>
        <v>0</v>
      </c>
      <c r="J352" s="45">
        <v>0</v>
      </c>
      <c r="K352" s="46">
        <f t="shared" si="24"/>
        <v>0</v>
      </c>
    </row>
    <row r="353" spans="1:11" s="1" customFormat="1" ht="9.75">
      <c r="A353" s="36">
        <f t="shared" si="25"/>
        <v>211</v>
      </c>
      <c r="B353" s="38" t="s">
        <v>589</v>
      </c>
      <c r="C353" s="39" t="s">
        <v>590</v>
      </c>
      <c r="D353" s="40" t="s">
        <v>141</v>
      </c>
      <c r="E353" s="65">
        <v>20</v>
      </c>
      <c r="F353" s="42"/>
      <c r="G353" s="43">
        <f t="shared" si="22"/>
        <v>0</v>
      </c>
      <c r="H353" s="44"/>
      <c r="I353" s="43">
        <f t="shared" si="23"/>
        <v>0</v>
      </c>
      <c r="J353" s="45">
        <v>0</v>
      </c>
      <c r="K353" s="46">
        <f t="shared" si="24"/>
        <v>0</v>
      </c>
    </row>
    <row r="354" spans="1:11" s="1" customFormat="1" ht="9.75">
      <c r="A354" s="36">
        <f t="shared" si="25"/>
        <v>212</v>
      </c>
      <c r="B354" s="38" t="s">
        <v>591</v>
      </c>
      <c r="C354" s="39" t="s">
        <v>592</v>
      </c>
      <c r="D354" s="40" t="s">
        <v>141</v>
      </c>
      <c r="E354" s="65">
        <v>290</v>
      </c>
      <c r="F354" s="42"/>
      <c r="G354" s="43">
        <f t="shared" si="22"/>
        <v>0</v>
      </c>
      <c r="H354" s="44"/>
      <c r="I354" s="43">
        <f t="shared" si="23"/>
        <v>0</v>
      </c>
      <c r="J354" s="45">
        <v>0</v>
      </c>
      <c r="K354" s="46">
        <f t="shared" si="24"/>
        <v>0</v>
      </c>
    </row>
    <row r="355" spans="1:11" s="1" customFormat="1" ht="9.75">
      <c r="A355" s="36">
        <f t="shared" si="25"/>
        <v>213</v>
      </c>
      <c r="B355" s="38" t="s">
        <v>593</v>
      </c>
      <c r="C355" s="39" t="s">
        <v>594</v>
      </c>
      <c r="D355" s="40" t="s">
        <v>141</v>
      </c>
      <c r="E355" s="65">
        <v>420</v>
      </c>
      <c r="F355" s="42"/>
      <c r="G355" s="43">
        <f t="shared" si="22"/>
        <v>0</v>
      </c>
      <c r="H355" s="44"/>
      <c r="I355" s="43">
        <f t="shared" si="23"/>
        <v>0</v>
      </c>
      <c r="J355" s="45">
        <v>0</v>
      </c>
      <c r="K355" s="46">
        <f t="shared" si="24"/>
        <v>0</v>
      </c>
    </row>
    <row r="356" spans="1:11" s="1" customFormat="1" ht="9.75">
      <c r="A356" s="36">
        <f t="shared" si="25"/>
        <v>214</v>
      </c>
      <c r="B356" s="38" t="s">
        <v>595</v>
      </c>
      <c r="C356" s="39" t="s">
        <v>596</v>
      </c>
      <c r="D356" s="40" t="s">
        <v>141</v>
      </c>
      <c r="E356" s="65">
        <v>50</v>
      </c>
      <c r="F356" s="42"/>
      <c r="G356" s="43">
        <f t="shared" si="22"/>
        <v>0</v>
      </c>
      <c r="H356" s="44"/>
      <c r="I356" s="43">
        <f t="shared" si="23"/>
        <v>0</v>
      </c>
      <c r="J356" s="45">
        <v>0</v>
      </c>
      <c r="K356" s="46">
        <f t="shared" si="24"/>
        <v>0</v>
      </c>
    </row>
    <row r="357" spans="1:11" s="1" customFormat="1" ht="9.75">
      <c r="A357" s="36">
        <f t="shared" si="25"/>
        <v>215</v>
      </c>
      <c r="B357" s="38" t="s">
        <v>597</v>
      </c>
      <c r="C357" s="39" t="s">
        <v>598</v>
      </c>
      <c r="D357" s="40" t="s">
        <v>141</v>
      </c>
      <c r="E357" s="65">
        <v>50</v>
      </c>
      <c r="F357" s="42"/>
      <c r="G357" s="43">
        <f t="shared" si="22"/>
        <v>0</v>
      </c>
      <c r="H357" s="44"/>
      <c r="I357" s="43">
        <f t="shared" si="23"/>
        <v>0</v>
      </c>
      <c r="J357" s="45">
        <v>0</v>
      </c>
      <c r="K357" s="46">
        <f t="shared" si="24"/>
        <v>0</v>
      </c>
    </row>
    <row r="358" spans="1:11" s="1" customFormat="1" ht="9.75">
      <c r="A358" s="36">
        <f t="shared" si="25"/>
        <v>216</v>
      </c>
      <c r="B358" s="38" t="s">
        <v>599</v>
      </c>
      <c r="C358" s="39" t="s">
        <v>600</v>
      </c>
      <c r="D358" s="40" t="s">
        <v>85</v>
      </c>
      <c r="E358" s="65">
        <v>1</v>
      </c>
      <c r="F358" s="42"/>
      <c r="G358" s="43">
        <f t="shared" si="22"/>
        <v>0</v>
      </c>
      <c r="H358" s="44"/>
      <c r="I358" s="43">
        <f t="shared" si="23"/>
        <v>0</v>
      </c>
      <c r="J358" s="45">
        <v>0</v>
      </c>
      <c r="K358" s="46">
        <f t="shared" si="24"/>
        <v>0</v>
      </c>
    </row>
    <row r="359" spans="1:11" s="1" customFormat="1" ht="9.75">
      <c r="A359" s="36">
        <f t="shared" si="25"/>
        <v>217</v>
      </c>
      <c r="B359" s="38" t="s">
        <v>601</v>
      </c>
      <c r="C359" s="39" t="s">
        <v>602</v>
      </c>
      <c r="D359" s="40" t="s">
        <v>81</v>
      </c>
      <c r="E359" s="65">
        <v>31</v>
      </c>
      <c r="F359" s="42"/>
      <c r="G359" s="43">
        <f t="shared" si="22"/>
        <v>0</v>
      </c>
      <c r="H359" s="44"/>
      <c r="I359" s="43">
        <f t="shared" si="23"/>
        <v>0</v>
      </c>
      <c r="J359" s="45">
        <v>0</v>
      </c>
      <c r="K359" s="46">
        <f t="shared" si="24"/>
        <v>0</v>
      </c>
    </row>
    <row r="360" spans="1:11" s="1" customFormat="1" ht="9.75">
      <c r="A360" s="36">
        <f t="shared" si="25"/>
        <v>218</v>
      </c>
      <c r="B360" s="38" t="s">
        <v>603</v>
      </c>
      <c r="C360" s="39" t="s">
        <v>604</v>
      </c>
      <c r="D360" s="40" t="s">
        <v>81</v>
      </c>
      <c r="E360" s="65">
        <v>2</v>
      </c>
      <c r="F360" s="42"/>
      <c r="G360" s="43">
        <f t="shared" si="22"/>
        <v>0</v>
      </c>
      <c r="H360" s="44"/>
      <c r="I360" s="43">
        <f t="shared" si="23"/>
        <v>0</v>
      </c>
      <c r="J360" s="45">
        <v>0</v>
      </c>
      <c r="K360" s="46">
        <f t="shared" si="24"/>
        <v>0</v>
      </c>
    </row>
    <row r="361" spans="1:11" s="1" customFormat="1" ht="9.75">
      <c r="A361" s="36">
        <f t="shared" si="25"/>
        <v>219</v>
      </c>
      <c r="B361" s="38" t="s">
        <v>605</v>
      </c>
      <c r="C361" s="39" t="s">
        <v>606</v>
      </c>
      <c r="D361" s="40" t="s">
        <v>81</v>
      </c>
      <c r="E361" s="65">
        <v>4</v>
      </c>
      <c r="F361" s="42"/>
      <c r="G361" s="43">
        <f t="shared" si="22"/>
        <v>0</v>
      </c>
      <c r="H361" s="44"/>
      <c r="I361" s="43">
        <f t="shared" si="23"/>
        <v>0</v>
      </c>
      <c r="J361" s="45">
        <v>0</v>
      </c>
      <c r="K361" s="46">
        <f t="shared" si="24"/>
        <v>0</v>
      </c>
    </row>
    <row r="362" spans="1:11" s="1" customFormat="1" ht="9.75">
      <c r="A362" s="36">
        <f t="shared" si="25"/>
        <v>220</v>
      </c>
      <c r="B362" s="38" t="s">
        <v>607</v>
      </c>
      <c r="C362" s="39" t="s">
        <v>608</v>
      </c>
      <c r="D362" s="40" t="s">
        <v>81</v>
      </c>
      <c r="E362" s="65">
        <v>1</v>
      </c>
      <c r="F362" s="42"/>
      <c r="G362" s="43">
        <f t="shared" si="22"/>
        <v>0</v>
      </c>
      <c r="H362" s="44"/>
      <c r="I362" s="43">
        <f t="shared" si="23"/>
        <v>0</v>
      </c>
      <c r="J362" s="45">
        <v>0</v>
      </c>
      <c r="K362" s="46">
        <f t="shared" si="24"/>
        <v>0</v>
      </c>
    </row>
    <row r="363" spans="1:11" s="1" customFormat="1" ht="9.75">
      <c r="A363" s="36">
        <f t="shared" si="25"/>
        <v>221</v>
      </c>
      <c r="B363" s="38" t="s">
        <v>609</v>
      </c>
      <c r="C363" s="39" t="s">
        <v>610</v>
      </c>
      <c r="D363" s="40" t="s">
        <v>81</v>
      </c>
      <c r="E363" s="65">
        <v>1</v>
      </c>
      <c r="F363" s="42"/>
      <c r="G363" s="43">
        <f t="shared" si="22"/>
        <v>0</v>
      </c>
      <c r="H363" s="44"/>
      <c r="I363" s="43">
        <f t="shared" si="23"/>
        <v>0</v>
      </c>
      <c r="J363" s="45">
        <v>0</v>
      </c>
      <c r="K363" s="46">
        <f t="shared" si="24"/>
        <v>0</v>
      </c>
    </row>
    <row r="364" spans="1:11" s="1" customFormat="1" ht="9.75">
      <c r="A364" s="36">
        <f t="shared" si="25"/>
        <v>222</v>
      </c>
      <c r="B364" s="38" t="s">
        <v>611</v>
      </c>
      <c r="C364" s="39" t="s">
        <v>612</v>
      </c>
      <c r="D364" s="40" t="s">
        <v>81</v>
      </c>
      <c r="E364" s="65">
        <v>1</v>
      </c>
      <c r="F364" s="42"/>
      <c r="G364" s="43">
        <f t="shared" si="22"/>
        <v>0</v>
      </c>
      <c r="H364" s="44"/>
      <c r="I364" s="43">
        <f t="shared" si="23"/>
        <v>0</v>
      </c>
      <c r="J364" s="45">
        <v>0</v>
      </c>
      <c r="K364" s="46">
        <f t="shared" si="24"/>
        <v>0</v>
      </c>
    </row>
    <row r="365" spans="1:11" s="1" customFormat="1" ht="9.75">
      <c r="A365" s="36">
        <f t="shared" si="25"/>
        <v>223</v>
      </c>
      <c r="B365" s="38" t="s">
        <v>613</v>
      </c>
      <c r="C365" s="39" t="s">
        <v>614</v>
      </c>
      <c r="D365" s="40" t="s">
        <v>81</v>
      </c>
      <c r="E365" s="65">
        <v>10</v>
      </c>
      <c r="F365" s="42"/>
      <c r="G365" s="43">
        <f t="shared" si="22"/>
        <v>0</v>
      </c>
      <c r="H365" s="44"/>
      <c r="I365" s="43">
        <f t="shared" si="23"/>
        <v>0</v>
      </c>
      <c r="J365" s="45">
        <v>0</v>
      </c>
      <c r="K365" s="46">
        <f t="shared" si="24"/>
        <v>0</v>
      </c>
    </row>
    <row r="366" spans="1:11" s="1" customFormat="1" ht="9.75">
      <c r="A366" s="36">
        <f t="shared" si="25"/>
        <v>224</v>
      </c>
      <c r="B366" s="38" t="s">
        <v>615</v>
      </c>
      <c r="C366" s="39" t="s">
        <v>616</v>
      </c>
      <c r="D366" s="40" t="s">
        <v>81</v>
      </c>
      <c r="E366" s="65">
        <v>46</v>
      </c>
      <c r="F366" s="42"/>
      <c r="G366" s="43">
        <f t="shared" si="22"/>
        <v>0</v>
      </c>
      <c r="H366" s="44"/>
      <c r="I366" s="43">
        <f t="shared" si="23"/>
        <v>0</v>
      </c>
      <c r="J366" s="45">
        <v>0</v>
      </c>
      <c r="K366" s="46">
        <f t="shared" si="24"/>
        <v>0</v>
      </c>
    </row>
    <row r="367" spans="1:11" s="1" customFormat="1" ht="9.75">
      <c r="A367" s="36">
        <f t="shared" si="25"/>
        <v>225</v>
      </c>
      <c r="B367" s="38" t="s">
        <v>617</v>
      </c>
      <c r="C367" s="39" t="s">
        <v>618</v>
      </c>
      <c r="D367" s="40" t="s">
        <v>81</v>
      </c>
      <c r="E367" s="65">
        <v>10</v>
      </c>
      <c r="F367" s="42"/>
      <c r="G367" s="43">
        <f t="shared" si="22"/>
        <v>0</v>
      </c>
      <c r="H367" s="44"/>
      <c r="I367" s="43">
        <f t="shared" si="23"/>
        <v>0</v>
      </c>
      <c r="J367" s="45">
        <v>0</v>
      </c>
      <c r="K367" s="46">
        <f t="shared" si="24"/>
        <v>0</v>
      </c>
    </row>
    <row r="368" spans="1:11" s="1" customFormat="1" ht="19.5">
      <c r="A368" s="36">
        <f t="shared" si="25"/>
        <v>226</v>
      </c>
      <c r="B368" s="38" t="s">
        <v>619</v>
      </c>
      <c r="C368" s="39" t="s">
        <v>620</v>
      </c>
      <c r="D368" s="40" t="s">
        <v>81</v>
      </c>
      <c r="E368" s="65">
        <v>6</v>
      </c>
      <c r="F368" s="42"/>
      <c r="G368" s="43">
        <f t="shared" si="22"/>
        <v>0</v>
      </c>
      <c r="H368" s="44"/>
      <c r="I368" s="43">
        <f t="shared" si="23"/>
        <v>0</v>
      </c>
      <c r="J368" s="45">
        <v>0</v>
      </c>
      <c r="K368" s="46">
        <f t="shared" si="24"/>
        <v>0</v>
      </c>
    </row>
    <row r="369" spans="1:11" s="1" customFormat="1" ht="9.75">
      <c r="A369" s="36">
        <f t="shared" si="25"/>
        <v>227</v>
      </c>
      <c r="B369" s="38" t="s">
        <v>621</v>
      </c>
      <c r="C369" s="39" t="s">
        <v>622</v>
      </c>
      <c r="D369" s="40" t="s">
        <v>81</v>
      </c>
      <c r="E369" s="65">
        <v>1</v>
      </c>
      <c r="F369" s="42"/>
      <c r="G369" s="43">
        <f t="shared" si="22"/>
        <v>0</v>
      </c>
      <c r="H369" s="44"/>
      <c r="I369" s="43">
        <f t="shared" si="23"/>
        <v>0</v>
      </c>
      <c r="J369" s="45">
        <v>0</v>
      </c>
      <c r="K369" s="46">
        <f t="shared" si="24"/>
        <v>0</v>
      </c>
    </row>
    <row r="370" spans="1:11" s="1" customFormat="1" ht="19.5">
      <c r="A370" s="36">
        <f t="shared" si="25"/>
        <v>228</v>
      </c>
      <c r="B370" s="38" t="s">
        <v>623</v>
      </c>
      <c r="C370" s="39" t="s">
        <v>624</v>
      </c>
      <c r="D370" s="40" t="s">
        <v>81</v>
      </c>
      <c r="E370" s="65">
        <v>8</v>
      </c>
      <c r="F370" s="42"/>
      <c r="G370" s="43">
        <f t="shared" si="22"/>
        <v>0</v>
      </c>
      <c r="H370" s="44"/>
      <c r="I370" s="43">
        <f t="shared" si="23"/>
        <v>0</v>
      </c>
      <c r="J370" s="45">
        <v>0</v>
      </c>
      <c r="K370" s="46">
        <f t="shared" si="24"/>
        <v>0</v>
      </c>
    </row>
    <row r="371" spans="1:11" s="1" customFormat="1" ht="19.5">
      <c r="A371" s="36">
        <f t="shared" si="25"/>
        <v>229</v>
      </c>
      <c r="B371" s="38" t="s">
        <v>625</v>
      </c>
      <c r="C371" s="39" t="s">
        <v>626</v>
      </c>
      <c r="D371" s="40" t="s">
        <v>81</v>
      </c>
      <c r="E371" s="65">
        <v>2</v>
      </c>
      <c r="F371" s="42"/>
      <c r="G371" s="43">
        <f t="shared" si="22"/>
        <v>0</v>
      </c>
      <c r="H371" s="44"/>
      <c r="I371" s="43">
        <f t="shared" si="23"/>
        <v>0</v>
      </c>
      <c r="J371" s="45">
        <v>0</v>
      </c>
      <c r="K371" s="46">
        <f t="shared" si="24"/>
        <v>0</v>
      </c>
    </row>
    <row r="372" spans="1:11" s="1" customFormat="1" ht="9.75">
      <c r="A372" s="36">
        <f t="shared" si="25"/>
        <v>230</v>
      </c>
      <c r="B372" s="38" t="s">
        <v>627</v>
      </c>
      <c r="C372" s="39" t="s">
        <v>628</v>
      </c>
      <c r="D372" s="40" t="s">
        <v>81</v>
      </c>
      <c r="E372" s="65">
        <v>30</v>
      </c>
      <c r="F372" s="42"/>
      <c r="G372" s="43">
        <f t="shared" si="22"/>
        <v>0</v>
      </c>
      <c r="H372" s="44"/>
      <c r="I372" s="43">
        <f t="shared" si="23"/>
        <v>0</v>
      </c>
      <c r="J372" s="45">
        <v>0</v>
      </c>
      <c r="K372" s="46">
        <f t="shared" si="24"/>
        <v>0</v>
      </c>
    </row>
    <row r="373" spans="1:11" s="1" customFormat="1" ht="9.75">
      <c r="A373" s="36">
        <f t="shared" si="25"/>
        <v>231</v>
      </c>
      <c r="B373" s="38" t="s">
        <v>629</v>
      </c>
      <c r="C373" s="39" t="s">
        <v>630</v>
      </c>
      <c r="D373" s="40" t="s">
        <v>81</v>
      </c>
      <c r="E373" s="65">
        <v>10</v>
      </c>
      <c r="F373" s="42"/>
      <c r="G373" s="43">
        <f t="shared" ref="G373:G389" si="26">E373*F373</f>
        <v>0</v>
      </c>
      <c r="H373" s="44"/>
      <c r="I373" s="43">
        <f t="shared" ref="I373:I389" si="27">E373*H373</f>
        <v>0</v>
      </c>
      <c r="J373" s="45">
        <v>0</v>
      </c>
      <c r="K373" s="46">
        <f t="shared" ref="K373:K389" si="28">E373*J373</f>
        <v>0</v>
      </c>
    </row>
    <row r="374" spans="1:11" s="1" customFormat="1" ht="9.75">
      <c r="A374" s="36">
        <f t="shared" si="25"/>
        <v>232</v>
      </c>
      <c r="B374" s="38" t="s">
        <v>631</v>
      </c>
      <c r="C374" s="39" t="s">
        <v>632</v>
      </c>
      <c r="D374" s="40" t="s">
        <v>141</v>
      </c>
      <c r="E374" s="65">
        <v>80</v>
      </c>
      <c r="F374" s="42"/>
      <c r="G374" s="43">
        <f t="shared" si="26"/>
        <v>0</v>
      </c>
      <c r="H374" s="44"/>
      <c r="I374" s="43">
        <f t="shared" si="27"/>
        <v>0</v>
      </c>
      <c r="J374" s="45">
        <v>0</v>
      </c>
      <c r="K374" s="46">
        <f t="shared" si="28"/>
        <v>0</v>
      </c>
    </row>
    <row r="375" spans="1:11" s="1" customFormat="1" ht="9.75">
      <c r="A375" s="36">
        <f t="shared" si="25"/>
        <v>233</v>
      </c>
      <c r="B375" s="38" t="s">
        <v>633</v>
      </c>
      <c r="C375" s="39" t="s">
        <v>634</v>
      </c>
      <c r="D375" s="40" t="s">
        <v>81</v>
      </c>
      <c r="E375" s="65">
        <v>30</v>
      </c>
      <c r="F375" s="42"/>
      <c r="G375" s="43">
        <f t="shared" si="26"/>
        <v>0</v>
      </c>
      <c r="H375" s="44"/>
      <c r="I375" s="43">
        <f t="shared" si="27"/>
        <v>0</v>
      </c>
      <c r="J375" s="45">
        <v>0</v>
      </c>
      <c r="K375" s="46">
        <f t="shared" si="28"/>
        <v>0</v>
      </c>
    </row>
    <row r="376" spans="1:11" s="1" customFormat="1" ht="9.75">
      <c r="A376" s="36">
        <f t="shared" si="25"/>
        <v>234</v>
      </c>
      <c r="B376" s="38" t="s">
        <v>635</v>
      </c>
      <c r="C376" s="39" t="s">
        <v>636</v>
      </c>
      <c r="D376" s="40" t="s">
        <v>141</v>
      </c>
      <c r="E376" s="65">
        <v>26</v>
      </c>
      <c r="F376" s="42"/>
      <c r="G376" s="43">
        <f t="shared" si="26"/>
        <v>0</v>
      </c>
      <c r="H376" s="44"/>
      <c r="I376" s="43">
        <f t="shared" si="27"/>
        <v>0</v>
      </c>
      <c r="J376" s="45">
        <v>0</v>
      </c>
      <c r="K376" s="46">
        <f t="shared" si="28"/>
        <v>0</v>
      </c>
    </row>
    <row r="377" spans="1:11" s="1" customFormat="1" ht="9.75">
      <c r="A377" s="36">
        <f t="shared" si="25"/>
        <v>235</v>
      </c>
      <c r="B377" s="38" t="s">
        <v>637</v>
      </c>
      <c r="C377" s="39" t="s">
        <v>638</v>
      </c>
      <c r="D377" s="40" t="s">
        <v>85</v>
      </c>
      <c r="E377" s="65">
        <v>1</v>
      </c>
      <c r="F377" s="42"/>
      <c r="G377" s="43">
        <f t="shared" si="26"/>
        <v>0</v>
      </c>
      <c r="H377" s="44"/>
      <c r="I377" s="43">
        <f t="shared" si="27"/>
        <v>0</v>
      </c>
      <c r="J377" s="45">
        <v>0</v>
      </c>
      <c r="K377" s="46">
        <f t="shared" si="28"/>
        <v>0</v>
      </c>
    </row>
    <row r="378" spans="1:11" s="1" customFormat="1" ht="9.75">
      <c r="A378" s="36">
        <f t="shared" si="25"/>
        <v>236</v>
      </c>
      <c r="B378" s="38" t="s">
        <v>639</v>
      </c>
      <c r="C378" s="39" t="s">
        <v>640</v>
      </c>
      <c r="D378" s="40" t="s">
        <v>85</v>
      </c>
      <c r="E378" s="65">
        <v>1</v>
      </c>
      <c r="F378" s="42"/>
      <c r="G378" s="43">
        <f t="shared" si="26"/>
        <v>0</v>
      </c>
      <c r="H378" s="44"/>
      <c r="I378" s="43">
        <f t="shared" si="27"/>
        <v>0</v>
      </c>
      <c r="J378" s="45">
        <v>0</v>
      </c>
      <c r="K378" s="46">
        <f t="shared" si="28"/>
        <v>0</v>
      </c>
    </row>
    <row r="379" spans="1:11" s="1" customFormat="1" ht="19.5">
      <c r="A379" s="36">
        <f t="shared" si="25"/>
        <v>237</v>
      </c>
      <c r="B379" s="38" t="s">
        <v>641</v>
      </c>
      <c r="C379" s="39" t="s">
        <v>642</v>
      </c>
      <c r="D379" s="40" t="s">
        <v>85</v>
      </c>
      <c r="E379" s="65">
        <v>1</v>
      </c>
      <c r="F379" s="42"/>
      <c r="G379" s="43">
        <f t="shared" si="26"/>
        <v>0</v>
      </c>
      <c r="H379" s="44"/>
      <c r="I379" s="43">
        <f t="shared" si="27"/>
        <v>0</v>
      </c>
      <c r="J379" s="45">
        <v>0</v>
      </c>
      <c r="K379" s="46">
        <f t="shared" si="28"/>
        <v>0</v>
      </c>
    </row>
    <row r="380" spans="1:11" s="1" customFormat="1" ht="9.75">
      <c r="A380" s="36">
        <f t="shared" si="25"/>
        <v>238</v>
      </c>
      <c r="B380" s="38" t="s">
        <v>643</v>
      </c>
      <c r="C380" s="39" t="s">
        <v>644</v>
      </c>
      <c r="D380" s="40" t="s">
        <v>85</v>
      </c>
      <c r="E380" s="65">
        <v>1</v>
      </c>
      <c r="F380" s="42"/>
      <c r="G380" s="43">
        <f t="shared" si="26"/>
        <v>0</v>
      </c>
      <c r="H380" s="44"/>
      <c r="I380" s="43">
        <f t="shared" si="27"/>
        <v>0</v>
      </c>
      <c r="J380" s="45">
        <v>0</v>
      </c>
      <c r="K380" s="46">
        <f t="shared" si="28"/>
        <v>0</v>
      </c>
    </row>
    <row r="381" spans="1:11" s="1" customFormat="1" ht="9.75">
      <c r="A381" s="36">
        <f t="shared" si="25"/>
        <v>239</v>
      </c>
      <c r="B381" s="38" t="s">
        <v>645</v>
      </c>
      <c r="C381" s="39" t="s">
        <v>646</v>
      </c>
      <c r="D381" s="40" t="s">
        <v>85</v>
      </c>
      <c r="E381" s="65">
        <v>1</v>
      </c>
      <c r="F381" s="42"/>
      <c r="G381" s="43">
        <f t="shared" si="26"/>
        <v>0</v>
      </c>
      <c r="H381" s="44"/>
      <c r="I381" s="43">
        <f t="shared" si="27"/>
        <v>0</v>
      </c>
      <c r="J381" s="45">
        <v>0</v>
      </c>
      <c r="K381" s="46">
        <f t="shared" si="28"/>
        <v>0</v>
      </c>
    </row>
    <row r="382" spans="1:11" s="1" customFormat="1" ht="9.75">
      <c r="A382" s="36">
        <f t="shared" si="25"/>
        <v>240</v>
      </c>
      <c r="B382" s="38" t="s">
        <v>647</v>
      </c>
      <c r="C382" s="39" t="s">
        <v>648</v>
      </c>
      <c r="D382" s="40" t="s">
        <v>85</v>
      </c>
      <c r="E382" s="65">
        <v>1</v>
      </c>
      <c r="F382" s="42"/>
      <c r="G382" s="43">
        <f t="shared" si="26"/>
        <v>0</v>
      </c>
      <c r="H382" s="44"/>
      <c r="I382" s="43">
        <f t="shared" si="27"/>
        <v>0</v>
      </c>
      <c r="J382" s="45">
        <v>0</v>
      </c>
      <c r="K382" s="46">
        <f t="shared" si="28"/>
        <v>0</v>
      </c>
    </row>
    <row r="383" spans="1:11" s="1" customFormat="1" ht="9.75">
      <c r="A383" s="36">
        <f t="shared" si="25"/>
        <v>241</v>
      </c>
      <c r="B383" s="38" t="s">
        <v>649</v>
      </c>
      <c r="C383" s="39" t="s">
        <v>650</v>
      </c>
      <c r="D383" s="40" t="s">
        <v>85</v>
      </c>
      <c r="E383" s="65">
        <v>1</v>
      </c>
      <c r="F383" s="42"/>
      <c r="G383" s="43">
        <f t="shared" si="26"/>
        <v>0</v>
      </c>
      <c r="H383" s="44"/>
      <c r="I383" s="43">
        <f t="shared" si="27"/>
        <v>0</v>
      </c>
      <c r="J383" s="45">
        <v>0</v>
      </c>
      <c r="K383" s="46">
        <f t="shared" si="28"/>
        <v>0</v>
      </c>
    </row>
    <row r="384" spans="1:11" s="1" customFormat="1" ht="9.75">
      <c r="A384" s="36">
        <f t="shared" si="25"/>
        <v>242</v>
      </c>
      <c r="B384" s="38" t="s">
        <v>651</v>
      </c>
      <c r="C384" s="39" t="s">
        <v>652</v>
      </c>
      <c r="D384" s="40" t="s">
        <v>85</v>
      </c>
      <c r="E384" s="65">
        <v>1</v>
      </c>
      <c r="F384" s="42"/>
      <c r="G384" s="43">
        <f t="shared" si="26"/>
        <v>0</v>
      </c>
      <c r="H384" s="44"/>
      <c r="I384" s="43">
        <f t="shared" si="27"/>
        <v>0</v>
      </c>
      <c r="J384" s="45">
        <v>0</v>
      </c>
      <c r="K384" s="46">
        <f t="shared" si="28"/>
        <v>0</v>
      </c>
    </row>
    <row r="385" spans="1:11" s="1" customFormat="1" ht="9.75">
      <c r="A385" s="36">
        <f t="shared" si="25"/>
        <v>243</v>
      </c>
      <c r="B385" s="38" t="s">
        <v>653</v>
      </c>
      <c r="C385" s="39" t="s">
        <v>654</v>
      </c>
      <c r="D385" s="40" t="s">
        <v>85</v>
      </c>
      <c r="E385" s="65">
        <v>1</v>
      </c>
      <c r="F385" s="42"/>
      <c r="G385" s="43">
        <f t="shared" si="26"/>
        <v>0</v>
      </c>
      <c r="H385" s="44"/>
      <c r="I385" s="43">
        <f t="shared" si="27"/>
        <v>0</v>
      </c>
      <c r="J385" s="45">
        <v>0</v>
      </c>
      <c r="K385" s="46">
        <f t="shared" si="28"/>
        <v>0</v>
      </c>
    </row>
    <row r="386" spans="1:11" s="1" customFormat="1" ht="9.75">
      <c r="A386" s="36">
        <f t="shared" si="25"/>
        <v>244</v>
      </c>
      <c r="B386" s="38" t="s">
        <v>655</v>
      </c>
      <c r="C386" s="39" t="s">
        <v>656</v>
      </c>
      <c r="D386" s="40" t="s">
        <v>85</v>
      </c>
      <c r="E386" s="65">
        <v>1</v>
      </c>
      <c r="F386" s="42"/>
      <c r="G386" s="43">
        <f t="shared" si="26"/>
        <v>0</v>
      </c>
      <c r="H386" s="44"/>
      <c r="I386" s="43">
        <f t="shared" si="27"/>
        <v>0</v>
      </c>
      <c r="J386" s="45">
        <v>0</v>
      </c>
      <c r="K386" s="46">
        <f t="shared" si="28"/>
        <v>0</v>
      </c>
    </row>
    <row r="387" spans="1:11" s="1" customFormat="1" ht="9.75">
      <c r="A387" s="36">
        <f t="shared" si="25"/>
        <v>245</v>
      </c>
      <c r="B387" s="38" t="s">
        <v>657</v>
      </c>
      <c r="C387" s="39" t="s">
        <v>658</v>
      </c>
      <c r="D387" s="40" t="s">
        <v>85</v>
      </c>
      <c r="E387" s="65">
        <v>1</v>
      </c>
      <c r="F387" s="42"/>
      <c r="G387" s="43">
        <f t="shared" si="26"/>
        <v>0</v>
      </c>
      <c r="H387" s="44"/>
      <c r="I387" s="43">
        <f t="shared" si="27"/>
        <v>0</v>
      </c>
      <c r="J387" s="45">
        <v>0</v>
      </c>
      <c r="K387" s="46">
        <f t="shared" si="28"/>
        <v>0</v>
      </c>
    </row>
    <row r="388" spans="1:11" s="1" customFormat="1" ht="9.75">
      <c r="A388" s="36">
        <f t="shared" si="25"/>
        <v>246</v>
      </c>
      <c r="B388" s="38" t="s">
        <v>659</v>
      </c>
      <c r="C388" s="39" t="s">
        <v>660</v>
      </c>
      <c r="D388" s="40" t="s">
        <v>81</v>
      </c>
      <c r="E388" s="65">
        <v>1</v>
      </c>
      <c r="F388" s="42"/>
      <c r="G388" s="43">
        <f t="shared" si="26"/>
        <v>0</v>
      </c>
      <c r="H388" s="44"/>
      <c r="I388" s="43">
        <f t="shared" si="27"/>
        <v>0</v>
      </c>
      <c r="J388" s="45">
        <v>0</v>
      </c>
      <c r="K388" s="46">
        <f t="shared" si="28"/>
        <v>0</v>
      </c>
    </row>
    <row r="389" spans="1:11" s="1" customFormat="1" ht="9.75">
      <c r="A389" s="36">
        <f t="shared" si="25"/>
        <v>247</v>
      </c>
      <c r="B389" s="38" t="s">
        <v>661</v>
      </c>
      <c r="C389" s="39" t="s">
        <v>662</v>
      </c>
      <c r="D389" s="40" t="s">
        <v>81</v>
      </c>
      <c r="E389" s="65">
        <v>1</v>
      </c>
      <c r="F389" s="42"/>
      <c r="G389" s="43">
        <f t="shared" si="26"/>
        <v>0</v>
      </c>
      <c r="H389" s="44"/>
      <c r="I389" s="43">
        <f t="shared" si="27"/>
        <v>0</v>
      </c>
      <c r="J389" s="45">
        <v>0</v>
      </c>
      <c r="K389" s="46">
        <f t="shared" si="28"/>
        <v>0</v>
      </c>
    </row>
    <row r="390" spans="1:11" s="19" customFormat="1" ht="11.25">
      <c r="A390" s="56"/>
      <c r="B390" s="57" t="s">
        <v>663</v>
      </c>
      <c r="C390" s="58" t="s">
        <v>664</v>
      </c>
      <c r="D390" s="59"/>
      <c r="E390" s="59"/>
      <c r="F390" s="60"/>
      <c r="G390" s="61">
        <f>SUM(G341:G389)</f>
        <v>0</v>
      </c>
      <c r="H390" s="62"/>
      <c r="I390" s="63">
        <f>SUM(I341:I389)</f>
        <v>0</v>
      </c>
      <c r="J390" s="62"/>
      <c r="K390" s="64">
        <f>SUM(K341:K389)</f>
        <v>0</v>
      </c>
    </row>
    <row r="391" spans="1:11" s="19" customFormat="1" ht="11.25">
      <c r="A391" s="29"/>
      <c r="B391" s="30" t="s">
        <v>665</v>
      </c>
      <c r="C391" s="31" t="s">
        <v>666</v>
      </c>
      <c r="D391" s="28"/>
      <c r="E391" s="28"/>
      <c r="F391" s="32"/>
      <c r="G391" s="33"/>
      <c r="H391" s="34"/>
      <c r="I391" s="27"/>
      <c r="J391" s="34"/>
      <c r="K391" s="35"/>
    </row>
    <row r="392" spans="1:11" s="1" customFormat="1" ht="9.75">
      <c r="A392" s="36">
        <f>A389+1</f>
        <v>248</v>
      </c>
      <c r="B392" s="38" t="s">
        <v>667</v>
      </c>
      <c r="C392" s="39" t="s">
        <v>668</v>
      </c>
      <c r="D392" s="40" t="s">
        <v>85</v>
      </c>
      <c r="E392" s="65">
        <v>1</v>
      </c>
      <c r="F392" s="42"/>
      <c r="G392" s="43">
        <f t="shared" ref="G392:G412" si="29">E392*F392</f>
        <v>0</v>
      </c>
      <c r="H392" s="44"/>
      <c r="I392" s="43">
        <f t="shared" ref="I392:I412" si="30">E392*H392</f>
        <v>0</v>
      </c>
      <c r="J392" s="45">
        <v>0.125</v>
      </c>
      <c r="K392" s="46">
        <f t="shared" ref="K392:K412" si="31">E392*J392</f>
        <v>0.125</v>
      </c>
    </row>
    <row r="393" spans="1:11" s="1" customFormat="1" ht="9.75">
      <c r="A393" s="36">
        <f t="shared" ref="A393:A412" si="32">A392+1</f>
        <v>249</v>
      </c>
      <c r="B393" s="38" t="s">
        <v>669</v>
      </c>
      <c r="C393" s="39" t="s">
        <v>670</v>
      </c>
      <c r="D393" s="40" t="s">
        <v>141</v>
      </c>
      <c r="E393" s="44">
        <v>7.7</v>
      </c>
      <c r="F393" s="42"/>
      <c r="G393" s="43">
        <f t="shared" si="29"/>
        <v>0</v>
      </c>
      <c r="H393" s="44"/>
      <c r="I393" s="43">
        <f t="shared" si="30"/>
        <v>0</v>
      </c>
      <c r="J393" s="45">
        <v>1.4999999999999999E-2</v>
      </c>
      <c r="K393" s="46">
        <f t="shared" si="31"/>
        <v>0.11549999999999999</v>
      </c>
    </row>
    <row r="394" spans="1:11" s="1" customFormat="1" ht="9.75">
      <c r="A394" s="36">
        <f t="shared" si="32"/>
        <v>250</v>
      </c>
      <c r="B394" s="38" t="s">
        <v>671</v>
      </c>
      <c r="C394" s="39" t="s">
        <v>672</v>
      </c>
      <c r="D394" s="40" t="s">
        <v>85</v>
      </c>
      <c r="E394" s="65">
        <v>2</v>
      </c>
      <c r="F394" s="42"/>
      <c r="G394" s="43">
        <f t="shared" si="29"/>
        <v>0</v>
      </c>
      <c r="H394" s="44"/>
      <c r="I394" s="43">
        <f t="shared" si="30"/>
        <v>0</v>
      </c>
      <c r="J394" s="45">
        <v>0</v>
      </c>
      <c r="K394" s="46">
        <f t="shared" si="31"/>
        <v>0</v>
      </c>
    </row>
    <row r="395" spans="1:11" s="1" customFormat="1" ht="9.75">
      <c r="A395" s="36">
        <f t="shared" si="32"/>
        <v>251</v>
      </c>
      <c r="B395" s="38" t="s">
        <v>673</v>
      </c>
      <c r="C395" s="39" t="s">
        <v>674</v>
      </c>
      <c r="D395" s="40" t="s">
        <v>81</v>
      </c>
      <c r="E395" s="65">
        <v>1</v>
      </c>
      <c r="F395" s="42"/>
      <c r="G395" s="43">
        <f t="shared" si="29"/>
        <v>0</v>
      </c>
      <c r="H395" s="44"/>
      <c r="I395" s="43">
        <f t="shared" si="30"/>
        <v>0</v>
      </c>
      <c r="J395" s="45">
        <v>0</v>
      </c>
      <c r="K395" s="46">
        <f t="shared" si="31"/>
        <v>0</v>
      </c>
    </row>
    <row r="396" spans="1:11" s="1" customFormat="1" ht="19.5">
      <c r="A396" s="36">
        <f t="shared" si="32"/>
        <v>252</v>
      </c>
      <c r="B396" s="38" t="s">
        <v>675</v>
      </c>
      <c r="C396" s="39" t="s">
        <v>676</v>
      </c>
      <c r="D396" s="40" t="s">
        <v>81</v>
      </c>
      <c r="E396" s="65">
        <v>2</v>
      </c>
      <c r="F396" s="42"/>
      <c r="G396" s="43">
        <f t="shared" si="29"/>
        <v>0</v>
      </c>
      <c r="H396" s="44"/>
      <c r="I396" s="43">
        <f t="shared" si="30"/>
        <v>0</v>
      </c>
      <c r="J396" s="45">
        <v>0</v>
      </c>
      <c r="K396" s="46">
        <f t="shared" si="31"/>
        <v>0</v>
      </c>
    </row>
    <row r="397" spans="1:11" s="1" customFormat="1" ht="9.75">
      <c r="A397" s="36">
        <f t="shared" si="32"/>
        <v>253</v>
      </c>
      <c r="B397" s="38" t="s">
        <v>677</v>
      </c>
      <c r="C397" s="39" t="s">
        <v>678</v>
      </c>
      <c r="D397" s="40" t="s">
        <v>81</v>
      </c>
      <c r="E397" s="65">
        <v>2</v>
      </c>
      <c r="F397" s="42"/>
      <c r="G397" s="43">
        <f t="shared" si="29"/>
        <v>0</v>
      </c>
      <c r="H397" s="44"/>
      <c r="I397" s="43">
        <f t="shared" si="30"/>
        <v>0</v>
      </c>
      <c r="J397" s="45">
        <v>0</v>
      </c>
      <c r="K397" s="46">
        <f t="shared" si="31"/>
        <v>0</v>
      </c>
    </row>
    <row r="398" spans="1:11" s="1" customFormat="1" ht="9.75">
      <c r="A398" s="36">
        <f t="shared" si="32"/>
        <v>254</v>
      </c>
      <c r="B398" s="38" t="s">
        <v>679</v>
      </c>
      <c r="C398" s="39" t="s">
        <v>680</v>
      </c>
      <c r="D398" s="40" t="s">
        <v>81</v>
      </c>
      <c r="E398" s="65">
        <v>2</v>
      </c>
      <c r="F398" s="42"/>
      <c r="G398" s="43">
        <f t="shared" si="29"/>
        <v>0</v>
      </c>
      <c r="H398" s="44"/>
      <c r="I398" s="43">
        <f t="shared" si="30"/>
        <v>0</v>
      </c>
      <c r="J398" s="45">
        <v>0</v>
      </c>
      <c r="K398" s="46">
        <f t="shared" si="31"/>
        <v>0</v>
      </c>
    </row>
    <row r="399" spans="1:11" s="1" customFormat="1" ht="9.75">
      <c r="A399" s="36">
        <f t="shared" si="32"/>
        <v>255</v>
      </c>
      <c r="B399" s="38" t="s">
        <v>681</v>
      </c>
      <c r="C399" s="39" t="s">
        <v>682</v>
      </c>
      <c r="D399" s="40" t="s">
        <v>81</v>
      </c>
      <c r="E399" s="65">
        <v>30</v>
      </c>
      <c r="F399" s="42"/>
      <c r="G399" s="43">
        <f t="shared" si="29"/>
        <v>0</v>
      </c>
      <c r="H399" s="44"/>
      <c r="I399" s="43">
        <f t="shared" si="30"/>
        <v>0</v>
      </c>
      <c r="J399" s="45">
        <v>0</v>
      </c>
      <c r="K399" s="46">
        <f t="shared" si="31"/>
        <v>0</v>
      </c>
    </row>
    <row r="400" spans="1:11" s="1" customFormat="1" ht="9.75">
      <c r="A400" s="36">
        <f t="shared" si="32"/>
        <v>256</v>
      </c>
      <c r="B400" s="38" t="s">
        <v>683</v>
      </c>
      <c r="C400" s="39" t="s">
        <v>684</v>
      </c>
      <c r="D400" s="40" t="s">
        <v>34</v>
      </c>
      <c r="E400" s="65">
        <v>12</v>
      </c>
      <c r="F400" s="42"/>
      <c r="G400" s="43">
        <f t="shared" si="29"/>
        <v>0</v>
      </c>
      <c r="H400" s="44"/>
      <c r="I400" s="43">
        <f t="shared" si="30"/>
        <v>0</v>
      </c>
      <c r="J400" s="45">
        <v>0</v>
      </c>
      <c r="K400" s="46">
        <f t="shared" si="31"/>
        <v>0</v>
      </c>
    </row>
    <row r="401" spans="1:11" s="1" customFormat="1" ht="19.5">
      <c r="A401" s="36">
        <f t="shared" si="32"/>
        <v>257</v>
      </c>
      <c r="B401" s="38" t="s">
        <v>685</v>
      </c>
      <c r="C401" s="39" t="s">
        <v>686</v>
      </c>
      <c r="D401" s="40" t="s">
        <v>141</v>
      </c>
      <c r="E401" s="65">
        <v>8</v>
      </c>
      <c r="F401" s="42"/>
      <c r="G401" s="43">
        <f t="shared" si="29"/>
        <v>0</v>
      </c>
      <c r="H401" s="44"/>
      <c r="I401" s="43">
        <f t="shared" si="30"/>
        <v>0</v>
      </c>
      <c r="J401" s="45">
        <v>0</v>
      </c>
      <c r="K401" s="46">
        <f t="shared" si="31"/>
        <v>0</v>
      </c>
    </row>
    <row r="402" spans="1:11" s="1" customFormat="1" ht="9.75">
      <c r="A402" s="36">
        <f t="shared" si="32"/>
        <v>258</v>
      </c>
      <c r="B402" s="38" t="s">
        <v>687</v>
      </c>
      <c r="C402" s="39" t="s">
        <v>688</v>
      </c>
      <c r="D402" s="40" t="s">
        <v>81</v>
      </c>
      <c r="E402" s="65">
        <v>5</v>
      </c>
      <c r="F402" s="42"/>
      <c r="G402" s="43">
        <f t="shared" si="29"/>
        <v>0</v>
      </c>
      <c r="H402" s="44"/>
      <c r="I402" s="43">
        <f t="shared" si="30"/>
        <v>0</v>
      </c>
      <c r="J402" s="45">
        <v>0</v>
      </c>
      <c r="K402" s="46">
        <f t="shared" si="31"/>
        <v>0</v>
      </c>
    </row>
    <row r="403" spans="1:11" s="1" customFormat="1" ht="9.75">
      <c r="A403" s="36">
        <f t="shared" si="32"/>
        <v>259</v>
      </c>
      <c r="B403" s="38" t="s">
        <v>689</v>
      </c>
      <c r="C403" s="39" t="s">
        <v>690</v>
      </c>
      <c r="D403" s="40" t="s">
        <v>141</v>
      </c>
      <c r="E403" s="65">
        <v>39</v>
      </c>
      <c r="F403" s="42"/>
      <c r="G403" s="43">
        <f t="shared" si="29"/>
        <v>0</v>
      </c>
      <c r="H403" s="44"/>
      <c r="I403" s="43">
        <f t="shared" si="30"/>
        <v>0</v>
      </c>
      <c r="J403" s="45">
        <v>0</v>
      </c>
      <c r="K403" s="46">
        <f t="shared" si="31"/>
        <v>0</v>
      </c>
    </row>
    <row r="404" spans="1:11" s="1" customFormat="1" ht="9.75">
      <c r="A404" s="36">
        <f t="shared" si="32"/>
        <v>260</v>
      </c>
      <c r="B404" s="38" t="s">
        <v>691</v>
      </c>
      <c r="C404" s="39" t="s">
        <v>692</v>
      </c>
      <c r="D404" s="40" t="s">
        <v>141</v>
      </c>
      <c r="E404" s="65">
        <v>3</v>
      </c>
      <c r="F404" s="42"/>
      <c r="G404" s="43">
        <f t="shared" si="29"/>
        <v>0</v>
      </c>
      <c r="H404" s="44"/>
      <c r="I404" s="43">
        <f t="shared" si="30"/>
        <v>0</v>
      </c>
      <c r="J404" s="45">
        <v>0</v>
      </c>
      <c r="K404" s="46">
        <f t="shared" si="31"/>
        <v>0</v>
      </c>
    </row>
    <row r="405" spans="1:11" s="1" customFormat="1" ht="9.75">
      <c r="A405" s="36">
        <f t="shared" si="32"/>
        <v>261</v>
      </c>
      <c r="B405" s="38" t="s">
        <v>693</v>
      </c>
      <c r="C405" s="39" t="s">
        <v>694</v>
      </c>
      <c r="D405" s="40" t="s">
        <v>85</v>
      </c>
      <c r="E405" s="65">
        <v>1</v>
      </c>
      <c r="F405" s="42"/>
      <c r="G405" s="43">
        <f t="shared" si="29"/>
        <v>0</v>
      </c>
      <c r="H405" s="44"/>
      <c r="I405" s="43">
        <f t="shared" si="30"/>
        <v>0</v>
      </c>
      <c r="J405" s="45">
        <v>0</v>
      </c>
      <c r="K405" s="46">
        <f t="shared" si="31"/>
        <v>0</v>
      </c>
    </row>
    <row r="406" spans="1:11" s="1" customFormat="1" ht="9.75">
      <c r="A406" s="36">
        <f t="shared" si="32"/>
        <v>262</v>
      </c>
      <c r="B406" s="38" t="s">
        <v>695</v>
      </c>
      <c r="C406" s="39" t="s">
        <v>696</v>
      </c>
      <c r="D406" s="40" t="s">
        <v>85</v>
      </c>
      <c r="E406" s="65">
        <v>1</v>
      </c>
      <c r="F406" s="42"/>
      <c r="G406" s="43">
        <f t="shared" si="29"/>
        <v>0</v>
      </c>
      <c r="H406" s="44"/>
      <c r="I406" s="43">
        <f t="shared" si="30"/>
        <v>0</v>
      </c>
      <c r="J406" s="45">
        <v>0</v>
      </c>
      <c r="K406" s="46">
        <f t="shared" si="31"/>
        <v>0</v>
      </c>
    </row>
    <row r="407" spans="1:11" s="1" customFormat="1" ht="9.75">
      <c r="A407" s="36">
        <f t="shared" si="32"/>
        <v>263</v>
      </c>
      <c r="B407" s="38" t="s">
        <v>697</v>
      </c>
      <c r="C407" s="39" t="s">
        <v>698</v>
      </c>
      <c r="D407" s="40" t="s">
        <v>85</v>
      </c>
      <c r="E407" s="65">
        <v>1</v>
      </c>
      <c r="F407" s="42"/>
      <c r="G407" s="43">
        <f t="shared" si="29"/>
        <v>0</v>
      </c>
      <c r="H407" s="44"/>
      <c r="I407" s="43">
        <f t="shared" si="30"/>
        <v>0</v>
      </c>
      <c r="J407" s="45">
        <v>0</v>
      </c>
      <c r="K407" s="46">
        <f t="shared" si="31"/>
        <v>0</v>
      </c>
    </row>
    <row r="408" spans="1:11" s="1" customFormat="1" ht="9.75">
      <c r="A408" s="36">
        <f t="shared" si="32"/>
        <v>264</v>
      </c>
      <c r="B408" s="38" t="s">
        <v>699</v>
      </c>
      <c r="C408" s="39" t="s">
        <v>700</v>
      </c>
      <c r="D408" s="40" t="s">
        <v>85</v>
      </c>
      <c r="E408" s="65">
        <v>1</v>
      </c>
      <c r="F408" s="42"/>
      <c r="G408" s="43">
        <f t="shared" si="29"/>
        <v>0</v>
      </c>
      <c r="H408" s="44"/>
      <c r="I408" s="43">
        <f t="shared" si="30"/>
        <v>0</v>
      </c>
      <c r="J408" s="45">
        <v>0</v>
      </c>
      <c r="K408" s="46">
        <f t="shared" si="31"/>
        <v>0</v>
      </c>
    </row>
    <row r="409" spans="1:11" s="1" customFormat="1" ht="9.75">
      <c r="A409" s="36">
        <f t="shared" si="32"/>
        <v>265</v>
      </c>
      <c r="B409" s="38" t="s">
        <v>701</v>
      </c>
      <c r="C409" s="39" t="s">
        <v>702</v>
      </c>
      <c r="D409" s="40" t="s">
        <v>85</v>
      </c>
      <c r="E409" s="65">
        <v>1</v>
      </c>
      <c r="F409" s="42"/>
      <c r="G409" s="43">
        <f t="shared" si="29"/>
        <v>0</v>
      </c>
      <c r="H409" s="44"/>
      <c r="I409" s="43">
        <f t="shared" si="30"/>
        <v>0</v>
      </c>
      <c r="J409" s="45">
        <v>0</v>
      </c>
      <c r="K409" s="46">
        <f t="shared" si="31"/>
        <v>0</v>
      </c>
    </row>
    <row r="410" spans="1:11" s="1" customFormat="1" ht="9.75">
      <c r="A410" s="36">
        <f t="shared" si="32"/>
        <v>266</v>
      </c>
      <c r="B410" s="38" t="s">
        <v>703</v>
      </c>
      <c r="C410" s="39" t="s">
        <v>704</v>
      </c>
      <c r="D410" s="40" t="s">
        <v>85</v>
      </c>
      <c r="E410" s="65">
        <v>1</v>
      </c>
      <c r="F410" s="42"/>
      <c r="G410" s="43">
        <f t="shared" si="29"/>
        <v>0</v>
      </c>
      <c r="H410" s="44"/>
      <c r="I410" s="43">
        <f t="shared" si="30"/>
        <v>0</v>
      </c>
      <c r="J410" s="45">
        <v>0</v>
      </c>
      <c r="K410" s="46">
        <f t="shared" si="31"/>
        <v>0</v>
      </c>
    </row>
    <row r="411" spans="1:11" s="1" customFormat="1" ht="9.75">
      <c r="A411" s="36">
        <f t="shared" si="32"/>
        <v>267</v>
      </c>
      <c r="B411" s="38" t="s">
        <v>705</v>
      </c>
      <c r="C411" s="39" t="s">
        <v>706</v>
      </c>
      <c r="D411" s="40" t="s">
        <v>85</v>
      </c>
      <c r="E411" s="65">
        <v>1</v>
      </c>
      <c r="F411" s="42"/>
      <c r="G411" s="43">
        <f t="shared" si="29"/>
        <v>0</v>
      </c>
      <c r="H411" s="44"/>
      <c r="I411" s="43">
        <f t="shared" si="30"/>
        <v>0</v>
      </c>
      <c r="J411" s="45">
        <v>0</v>
      </c>
      <c r="K411" s="46">
        <f t="shared" si="31"/>
        <v>0</v>
      </c>
    </row>
    <row r="412" spans="1:11" s="1" customFormat="1" ht="9.75">
      <c r="A412" s="36">
        <f t="shared" si="32"/>
        <v>268</v>
      </c>
      <c r="B412" s="38" t="s">
        <v>707</v>
      </c>
      <c r="C412" s="39" t="s">
        <v>708</v>
      </c>
      <c r="D412" s="40" t="s">
        <v>85</v>
      </c>
      <c r="E412" s="65">
        <v>1</v>
      </c>
      <c r="F412" s="42"/>
      <c r="G412" s="43">
        <f t="shared" si="29"/>
        <v>0</v>
      </c>
      <c r="H412" s="44"/>
      <c r="I412" s="43">
        <f t="shared" si="30"/>
        <v>0</v>
      </c>
      <c r="J412" s="45">
        <v>0</v>
      </c>
      <c r="K412" s="46">
        <f t="shared" si="31"/>
        <v>0</v>
      </c>
    </row>
    <row r="413" spans="1:11" s="19" customFormat="1" ht="12" thickBot="1">
      <c r="A413" s="48"/>
      <c r="B413" s="50" t="s">
        <v>709</v>
      </c>
      <c r="C413" s="51" t="s">
        <v>710</v>
      </c>
      <c r="D413" s="49"/>
      <c r="E413" s="49"/>
      <c r="F413" s="52"/>
      <c r="G413" s="54">
        <f>SUM(G392:G412)</f>
        <v>0</v>
      </c>
      <c r="H413" s="53"/>
      <c r="I413" s="66">
        <f>SUM(I392:I412)</f>
        <v>0</v>
      </c>
      <c r="J413" s="53"/>
      <c r="K413" s="55">
        <f>SUM(K392:K412)</f>
        <v>0.24049999999999999</v>
      </c>
    </row>
    <row r="414" spans="1:11" ht="13.5" thickBo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</row>
    <row r="415" spans="1:11" s="19" customFormat="1" ht="13.5" thickBot="1">
      <c r="A415" s="68"/>
      <c r="B415" s="69"/>
      <c r="C415" s="71" t="s">
        <v>711</v>
      </c>
      <c r="D415" s="70"/>
      <c r="E415" s="70"/>
      <c r="F415" s="70"/>
      <c r="G415" s="70"/>
      <c r="H415" s="70"/>
      <c r="I415" s="70"/>
      <c r="J415" s="209">
        <f ca="1">'KRYCÍ LIST'!E20</f>
        <v>0</v>
      </c>
      <c r="K415" s="171"/>
    </row>
  </sheetData>
  <mergeCells count="107">
    <mergeCell ref="A1:I1"/>
    <mergeCell ref="J1:K1"/>
    <mergeCell ref="A2:I2"/>
    <mergeCell ref="J2:K2"/>
    <mergeCell ref="C19:K19"/>
    <mergeCell ref="C21:K21"/>
    <mergeCell ref="C25:K25"/>
    <mergeCell ref="C27:K27"/>
    <mergeCell ref="A4:K4"/>
    <mergeCell ref="B6:B8"/>
    <mergeCell ref="C6:C8"/>
    <mergeCell ref="D6:D8"/>
    <mergeCell ref="E6:E8"/>
    <mergeCell ref="F6:I6"/>
    <mergeCell ref="F7:G7"/>
    <mergeCell ref="H7:I7"/>
    <mergeCell ref="J6:K7"/>
    <mergeCell ref="C13:K13"/>
    <mergeCell ref="C15:K15"/>
    <mergeCell ref="C17:K17"/>
    <mergeCell ref="C63:K63"/>
    <mergeCell ref="C65:K65"/>
    <mergeCell ref="C67:K67"/>
    <mergeCell ref="C69:K69"/>
    <mergeCell ref="C29:K29"/>
    <mergeCell ref="C34:K34"/>
    <mergeCell ref="C92:K92"/>
    <mergeCell ref="C94:K94"/>
    <mergeCell ref="C71:K71"/>
    <mergeCell ref="C73:K73"/>
    <mergeCell ref="C38:K38"/>
    <mergeCell ref="C42:K42"/>
    <mergeCell ref="C55:K55"/>
    <mergeCell ref="C57:K57"/>
    <mergeCell ref="C59:K59"/>
    <mergeCell ref="C61:K61"/>
    <mergeCell ref="C96:K96"/>
    <mergeCell ref="C99:K99"/>
    <mergeCell ref="C75:K75"/>
    <mergeCell ref="C78:K78"/>
    <mergeCell ref="C80:K80"/>
    <mergeCell ref="C82:K82"/>
    <mergeCell ref="C84:K84"/>
    <mergeCell ref="C86:K86"/>
    <mergeCell ref="C88:K88"/>
    <mergeCell ref="C90:K90"/>
    <mergeCell ref="B114:B116"/>
    <mergeCell ref="C114:C116"/>
    <mergeCell ref="D114:D116"/>
    <mergeCell ref="E114:E116"/>
    <mergeCell ref="F114:I114"/>
    <mergeCell ref="F115:G115"/>
    <mergeCell ref="H115:I115"/>
    <mergeCell ref="C145:K145"/>
    <mergeCell ref="C148:K148"/>
    <mergeCell ref="C151:K151"/>
    <mergeCell ref="C153:K153"/>
    <mergeCell ref="C101:K101"/>
    <mergeCell ref="C104:K104"/>
    <mergeCell ref="C111:K111"/>
    <mergeCell ref="J114:K115"/>
    <mergeCell ref="C121:K121"/>
    <mergeCell ref="C126:K126"/>
    <mergeCell ref="C134:K134"/>
    <mergeCell ref="C139:K139"/>
    <mergeCell ref="C141:K141"/>
    <mergeCell ref="C189:K189"/>
    <mergeCell ref="C191:K191"/>
    <mergeCell ref="C193:K193"/>
    <mergeCell ref="C198:K198"/>
    <mergeCell ref="C156:K156"/>
    <mergeCell ref="C159:K159"/>
    <mergeCell ref="C271:K271"/>
    <mergeCell ref="C274:K274"/>
    <mergeCell ref="C200:K200"/>
    <mergeCell ref="C202:K202"/>
    <mergeCell ref="C162:K162"/>
    <mergeCell ref="C165:K165"/>
    <mergeCell ref="C175:K175"/>
    <mergeCell ref="C179:K179"/>
    <mergeCell ref="C181:K181"/>
    <mergeCell ref="C187:K187"/>
    <mergeCell ref="C207:K207"/>
    <mergeCell ref="B210:B212"/>
    <mergeCell ref="C210:C212"/>
    <mergeCell ref="D210:D212"/>
    <mergeCell ref="E210:E212"/>
    <mergeCell ref="F210:I210"/>
    <mergeCell ref="F211:G211"/>
    <mergeCell ref="H211:I211"/>
    <mergeCell ref="J415:K415"/>
    <mergeCell ref="C280:K280"/>
    <mergeCell ref="C315:K315"/>
    <mergeCell ref="C317:K317"/>
    <mergeCell ref="F335:I335"/>
    <mergeCell ref="F336:G336"/>
    <mergeCell ref="H336:I336"/>
    <mergeCell ref="B335:B337"/>
    <mergeCell ref="C335:C337"/>
    <mergeCell ref="D335:D337"/>
    <mergeCell ref="E335:E337"/>
    <mergeCell ref="J210:K211"/>
    <mergeCell ref="J335:K336"/>
    <mergeCell ref="C276:K276"/>
    <mergeCell ref="C278:K278"/>
    <mergeCell ref="C217:K217"/>
    <mergeCell ref="C269:K269"/>
  </mergeCells>
  <phoneticPr fontId="0" type="noConversion"/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93070A5E37F4393D3E62DE903B5A4" ma:contentTypeVersion="8" ma:contentTypeDescription="Create a new document." ma:contentTypeScope="" ma:versionID="76c7547b8848a45ccd9ae0372aaab5f5">
  <xsd:schema xmlns:xsd="http://www.w3.org/2001/XMLSchema" xmlns:xs="http://www.w3.org/2001/XMLSchema" xmlns:p="http://schemas.microsoft.com/office/2006/metadata/properties" xmlns:ns3="31fbb212-a69e-45cf-9ea1-eb219b399f86" targetNamespace="http://schemas.microsoft.com/office/2006/metadata/properties" ma:root="true" ma:fieldsID="45411a652935f5a0538c07379f8d9f00" ns3:_="">
    <xsd:import namespace="31fbb212-a69e-45cf-9ea1-eb219b399f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bb212-a69e-45cf-9ea1-eb219b399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F8C26-D837-4456-BB76-1CDF3A46F6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1F9B4B-5E22-408E-818F-2ED8B821A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bb212-a69e-45cf-9ea1-eb219b399f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8BFDF9-E371-4853-8CE4-84D8EFE8A9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</vt:lpstr>
      <vt:lpstr>ROZPOČET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Hanuš</dc:creator>
  <cp:lastModifiedBy>piwell</cp:lastModifiedBy>
  <dcterms:created xsi:type="dcterms:W3CDTF">2020-04-27T12:10:18Z</dcterms:created>
  <dcterms:modified xsi:type="dcterms:W3CDTF">2020-04-30T11:16:33Z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0x0101001C793070A5E37F4393D3E62DE903B5A4</vt:lpwstr>
  </property>
</Properties>
</file>