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LUKEŠOVÁ\RADA\ROK 2020\13_2020\Chodník\"/>
    </mc:Choice>
  </mc:AlternateContent>
  <bookViews>
    <workbookView xWindow="0" yWindow="0" windowWidth="24000" windowHeight="9735"/>
  </bookViews>
  <sheets>
    <sheet name="Rekapitulace stavby" sheetId="1" r:id="rId1"/>
    <sheet name="SO 101 - Přechod pro chodce" sheetId="2" r:id="rId2"/>
    <sheet name="SO 102 a 103 - Chodník" sheetId="3" r:id="rId3"/>
    <sheet name="SO 104 - Místo pro přechá..." sheetId="4" r:id="rId4"/>
    <sheet name="SO 401 - Veřejné osvětlení " sheetId="5" r:id="rId5"/>
    <sheet name="VON - Vedlejší a ostatní ..." sheetId="6" r:id="rId6"/>
    <sheet name="Pokyny pro vyplnění" sheetId="7" r:id="rId7"/>
  </sheets>
  <definedNames>
    <definedName name="_xlnm._FilterDatabase" localSheetId="1" hidden="1">'SO 101 - Přechod pro chodce'!$C$82:$K$168</definedName>
    <definedName name="_xlnm._FilterDatabase" localSheetId="2" hidden="1">'SO 102 a 103 - Chodník'!$C$82:$K$239</definedName>
    <definedName name="_xlnm._FilterDatabase" localSheetId="3" hidden="1">'SO 104 - Místo pro přechá...'!$C$82:$K$178</definedName>
    <definedName name="_xlnm._FilterDatabase" localSheetId="4" hidden="1">'SO 401 - Veřejné osvětlení '!$C$91:$K$171</definedName>
    <definedName name="_xlnm._FilterDatabase" localSheetId="5" hidden="1">'VON - Vedlejší a ostatní ...'!$C$84:$K$129</definedName>
    <definedName name="_xlnm.Print_Titles" localSheetId="0">'Rekapitulace stavby'!$49:$49</definedName>
    <definedName name="_xlnm.Print_Titles" localSheetId="1">'SO 101 - Přechod pro chodce'!$82:$82</definedName>
    <definedName name="_xlnm.Print_Titles" localSheetId="2">'SO 102 a 103 - Chodník'!$82:$82</definedName>
    <definedName name="_xlnm.Print_Titles" localSheetId="3">'SO 104 - Místo pro přechá...'!$82:$82</definedName>
    <definedName name="_xlnm.Print_Titles" localSheetId="4">'SO 401 - Veřejné osvětlení '!$91:$91</definedName>
    <definedName name="_xlnm.Print_Titles" localSheetId="5">'VON - Vedlejší a ostatní ...'!$84:$84</definedName>
    <definedName name="_xlnm.Print_Area" localSheetId="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stavby'!$C$39:$AQ$57</definedName>
    <definedName name="_xlnm.Print_Area" localSheetId="1">'SO 101 - Přechod pro chodce'!$C$4:$J$36,'SO 101 - Přechod pro chodce'!$C$42:$J$64,'SO 101 - Přechod pro chodce'!$C$70:$K$168</definedName>
    <definedName name="_xlnm.Print_Area" localSheetId="2">'SO 102 a 103 - Chodník'!$C$4:$J$36,'SO 102 a 103 - Chodník'!$C$42:$J$64,'SO 102 a 103 - Chodník'!$C$70:$K$239</definedName>
    <definedName name="_xlnm.Print_Area" localSheetId="3">'SO 104 - Místo pro přechá...'!$C$4:$J$36,'SO 104 - Místo pro přechá...'!$C$42:$J$64,'SO 104 - Místo pro přechá...'!$C$70:$K$178</definedName>
    <definedName name="_xlnm.Print_Area" localSheetId="4">'SO 401 - Veřejné osvětlení '!$C$4:$J$36,'SO 401 - Veřejné osvětlení '!$C$42:$J$73,'SO 401 - Veřejné osvětlení '!$C$79:$K$171</definedName>
    <definedName name="_xlnm.Print_Area" localSheetId="5">'VON - Vedlejší a ostatní ...'!$C$4:$J$36,'VON - Vedlejší a ostatní ...'!$C$42:$J$66,'VON - Vedlejší a ostatní ...'!$C$72:$K$129</definedName>
  </definedNames>
  <calcPr calcId="152511"/>
</workbook>
</file>

<file path=xl/calcChain.xml><?xml version="1.0" encoding="utf-8"?>
<calcChain xmlns="http://schemas.openxmlformats.org/spreadsheetml/2006/main">
  <c r="AY56" i="1" l="1"/>
  <c r="AX56" i="1"/>
  <c r="BI128" i="6"/>
  <c r="BH128" i="6"/>
  <c r="BG128" i="6"/>
  <c r="BF128" i="6"/>
  <c r="T128" i="6"/>
  <c r="R128" i="6"/>
  <c r="P128" i="6"/>
  <c r="BK128" i="6"/>
  <c r="J128" i="6"/>
  <c r="BE128" i="6" s="1"/>
  <c r="BI127" i="6"/>
  <c r="BH127" i="6"/>
  <c r="BG127" i="6"/>
  <c r="BF127" i="6"/>
  <c r="T127" i="6"/>
  <c r="T126" i="6" s="1"/>
  <c r="R127" i="6"/>
  <c r="R126" i="6" s="1"/>
  <c r="P127" i="6"/>
  <c r="P126" i="6" s="1"/>
  <c r="BK127" i="6"/>
  <c r="BK126" i="6" s="1"/>
  <c r="J126" i="6" s="1"/>
  <c r="J65" i="6" s="1"/>
  <c r="J127" i="6"/>
  <c r="BE127" i="6" s="1"/>
  <c r="BI125" i="6"/>
  <c r="BH125" i="6"/>
  <c r="BG125" i="6"/>
  <c r="BF125" i="6"/>
  <c r="T125" i="6"/>
  <c r="T124" i="6" s="1"/>
  <c r="R125" i="6"/>
  <c r="R124" i="6" s="1"/>
  <c r="P125" i="6"/>
  <c r="P124" i="6" s="1"/>
  <c r="BK125" i="6"/>
  <c r="BK124" i="6" s="1"/>
  <c r="J124" i="6" s="1"/>
  <c r="J64" i="6" s="1"/>
  <c r="J125" i="6"/>
  <c r="BE125" i="6" s="1"/>
  <c r="BI123" i="6"/>
  <c r="BH123" i="6"/>
  <c r="BG123" i="6"/>
  <c r="BF123" i="6"/>
  <c r="T123" i="6"/>
  <c r="T122" i="6" s="1"/>
  <c r="R123" i="6"/>
  <c r="R122" i="6" s="1"/>
  <c r="P123" i="6"/>
  <c r="P122" i="6" s="1"/>
  <c r="BK123" i="6"/>
  <c r="BK122" i="6" s="1"/>
  <c r="J122" i="6" s="1"/>
  <c r="J63" i="6" s="1"/>
  <c r="J123" i="6"/>
  <c r="BE123" i="6" s="1"/>
  <c r="BI120" i="6"/>
  <c r="BH120" i="6"/>
  <c r="BG120" i="6"/>
  <c r="BF120" i="6"/>
  <c r="T120" i="6"/>
  <c r="R120" i="6"/>
  <c r="P120" i="6"/>
  <c r="BK120" i="6"/>
  <c r="J120" i="6"/>
  <c r="BE120" i="6" s="1"/>
  <c r="BI118" i="6"/>
  <c r="BH118" i="6"/>
  <c r="BG118" i="6"/>
  <c r="BF118" i="6"/>
  <c r="T118" i="6"/>
  <c r="R118" i="6"/>
  <c r="P118" i="6"/>
  <c r="BK118" i="6"/>
  <c r="J118" i="6"/>
  <c r="BE118" i="6" s="1"/>
  <c r="BI116" i="6"/>
  <c r="BH116" i="6"/>
  <c r="BG116" i="6"/>
  <c r="BF116" i="6"/>
  <c r="BE116" i="6"/>
  <c r="T116" i="6"/>
  <c r="T115" i="6" s="1"/>
  <c r="R116" i="6"/>
  <c r="P116" i="6"/>
  <c r="P115" i="6" s="1"/>
  <c r="BK116" i="6"/>
  <c r="BK115" i="6" s="1"/>
  <c r="J115" i="6" s="1"/>
  <c r="J62" i="6" s="1"/>
  <c r="J116" i="6"/>
  <c r="BI114" i="6"/>
  <c r="BH114" i="6"/>
  <c r="BG114" i="6"/>
  <c r="BF114" i="6"/>
  <c r="T114" i="6"/>
  <c r="R114" i="6"/>
  <c r="P114" i="6"/>
  <c r="BK114" i="6"/>
  <c r="J114" i="6"/>
  <c r="BE114" i="6" s="1"/>
  <c r="BI113" i="6"/>
  <c r="BH113" i="6"/>
  <c r="BG113" i="6"/>
  <c r="BF113" i="6"/>
  <c r="T113" i="6"/>
  <c r="T112" i="6" s="1"/>
  <c r="R113" i="6"/>
  <c r="R112" i="6" s="1"/>
  <c r="P113" i="6"/>
  <c r="P112" i="6" s="1"/>
  <c r="BK113" i="6"/>
  <c r="BK112" i="6" s="1"/>
  <c r="J112" i="6" s="1"/>
  <c r="J61" i="6" s="1"/>
  <c r="J113" i="6"/>
  <c r="BE113" i="6" s="1"/>
  <c r="BI110" i="6"/>
  <c r="BH110" i="6"/>
  <c r="BG110" i="6"/>
  <c r="BF110" i="6"/>
  <c r="BE110" i="6"/>
  <c r="T110" i="6"/>
  <c r="R110" i="6"/>
  <c r="P110" i="6"/>
  <c r="BK110" i="6"/>
  <c r="J110" i="6"/>
  <c r="BI108" i="6"/>
  <c r="BH108" i="6"/>
  <c r="BG108" i="6"/>
  <c r="BF108" i="6"/>
  <c r="T108" i="6"/>
  <c r="R108" i="6"/>
  <c r="P108" i="6"/>
  <c r="BK108" i="6"/>
  <c r="J108" i="6"/>
  <c r="BE108" i="6" s="1"/>
  <c r="BI106" i="6"/>
  <c r="BH106" i="6"/>
  <c r="BG106" i="6"/>
  <c r="BF106" i="6"/>
  <c r="BE106" i="6"/>
  <c r="T106" i="6"/>
  <c r="R106" i="6"/>
  <c r="P106" i="6"/>
  <c r="BK106" i="6"/>
  <c r="J106" i="6"/>
  <c r="BI104" i="6"/>
  <c r="BH104" i="6"/>
  <c r="BG104" i="6"/>
  <c r="BF104" i="6"/>
  <c r="BE104" i="6"/>
  <c r="T104" i="6"/>
  <c r="R104" i="6"/>
  <c r="P104" i="6"/>
  <c r="BK104" i="6"/>
  <c r="J104" i="6"/>
  <c r="BI102" i="6"/>
  <c r="BH102" i="6"/>
  <c r="BG102" i="6"/>
  <c r="BF102" i="6"/>
  <c r="T102" i="6"/>
  <c r="R102" i="6"/>
  <c r="P102" i="6"/>
  <c r="BK102" i="6"/>
  <c r="J102" i="6"/>
  <c r="BE102" i="6" s="1"/>
  <c r="BI101" i="6"/>
  <c r="BH101" i="6"/>
  <c r="BG101" i="6"/>
  <c r="BF101" i="6"/>
  <c r="BE101" i="6"/>
  <c r="T101" i="6"/>
  <c r="R101" i="6"/>
  <c r="P101" i="6"/>
  <c r="BK101" i="6"/>
  <c r="J101" i="6"/>
  <c r="BI99" i="6"/>
  <c r="BH99" i="6"/>
  <c r="BG99" i="6"/>
  <c r="BF99" i="6"/>
  <c r="BE99" i="6"/>
  <c r="T99" i="6"/>
  <c r="R99" i="6"/>
  <c r="P99" i="6"/>
  <c r="BK99" i="6"/>
  <c r="J99" i="6"/>
  <c r="BI97" i="6"/>
  <c r="BH97" i="6"/>
  <c r="BG97" i="6"/>
  <c r="BF97" i="6"/>
  <c r="T97" i="6"/>
  <c r="R97" i="6"/>
  <c r="P97" i="6"/>
  <c r="BK97" i="6"/>
  <c r="J97" i="6"/>
  <c r="BE97" i="6" s="1"/>
  <c r="BI96" i="6"/>
  <c r="BH96" i="6"/>
  <c r="BG96" i="6"/>
  <c r="BF96" i="6"/>
  <c r="BE96" i="6"/>
  <c r="T96" i="6"/>
  <c r="R96" i="6"/>
  <c r="P96" i="6"/>
  <c r="BK96" i="6"/>
  <c r="J96" i="6"/>
  <c r="BI94" i="6"/>
  <c r="BH94" i="6"/>
  <c r="BG94" i="6"/>
  <c r="BF94" i="6"/>
  <c r="BE94" i="6"/>
  <c r="T94" i="6"/>
  <c r="R94" i="6"/>
  <c r="P94" i="6"/>
  <c r="BK94" i="6"/>
  <c r="J94" i="6"/>
  <c r="BI92" i="6"/>
  <c r="BH92" i="6"/>
  <c r="BG92" i="6"/>
  <c r="BF92" i="6"/>
  <c r="T92" i="6"/>
  <c r="R92" i="6"/>
  <c r="P92" i="6"/>
  <c r="P91" i="6" s="1"/>
  <c r="P90" i="6" s="1"/>
  <c r="BK92" i="6"/>
  <c r="J92" i="6"/>
  <c r="BE92" i="6" s="1"/>
  <c r="BI88" i="6"/>
  <c r="F34" i="6" s="1"/>
  <c r="BD56" i="1" s="1"/>
  <c r="BH88" i="6"/>
  <c r="BG88" i="6"/>
  <c r="BF88" i="6"/>
  <c r="F31" i="6" s="1"/>
  <c r="BA56" i="1" s="1"/>
  <c r="T88" i="6"/>
  <c r="T87" i="6" s="1"/>
  <c r="T86" i="6" s="1"/>
  <c r="R88" i="6"/>
  <c r="R87" i="6" s="1"/>
  <c r="R86" i="6" s="1"/>
  <c r="P88" i="6"/>
  <c r="P87" i="6" s="1"/>
  <c r="P86" i="6" s="1"/>
  <c r="P85" i="6" s="1"/>
  <c r="AU56" i="1" s="1"/>
  <c r="BK88" i="6"/>
  <c r="BK87" i="6" s="1"/>
  <c r="J88" i="6"/>
  <c r="BE88" i="6" s="1"/>
  <c r="J81" i="6"/>
  <c r="F81" i="6"/>
  <c r="F79" i="6"/>
  <c r="E77" i="6"/>
  <c r="J51" i="6"/>
  <c r="F51" i="6"/>
  <c r="F49" i="6"/>
  <c r="E47" i="6"/>
  <c r="J18" i="6"/>
  <c r="E18" i="6"/>
  <c r="F82" i="6" s="1"/>
  <c r="J17" i="6"/>
  <c r="J12" i="6"/>
  <c r="J49" i="6" s="1"/>
  <c r="E7" i="6"/>
  <c r="E45" i="6" s="1"/>
  <c r="AY55" i="1"/>
  <c r="AX55" i="1"/>
  <c r="BI171" i="5"/>
  <c r="BH171" i="5"/>
  <c r="BG171" i="5"/>
  <c r="BF171" i="5"/>
  <c r="T171" i="5"/>
  <c r="T170" i="5" s="1"/>
  <c r="R171" i="5"/>
  <c r="R170" i="5" s="1"/>
  <c r="P171" i="5"/>
  <c r="P170" i="5" s="1"/>
  <c r="BK171" i="5"/>
  <c r="BK170" i="5" s="1"/>
  <c r="J170" i="5" s="1"/>
  <c r="J72" i="5" s="1"/>
  <c r="J171" i="5"/>
  <c r="BE171" i="5" s="1"/>
  <c r="BI168" i="5"/>
  <c r="BH168" i="5"/>
  <c r="BG168" i="5"/>
  <c r="BF168" i="5"/>
  <c r="T168" i="5"/>
  <c r="R168" i="5"/>
  <c r="P168" i="5"/>
  <c r="BK168" i="5"/>
  <c r="J168" i="5"/>
  <c r="BE168" i="5" s="1"/>
  <c r="BI167" i="5"/>
  <c r="BH167" i="5"/>
  <c r="BG167" i="5"/>
  <c r="BF167" i="5"/>
  <c r="T167" i="5"/>
  <c r="T166" i="5" s="1"/>
  <c r="T165" i="5" s="1"/>
  <c r="R167" i="5"/>
  <c r="R166" i="5" s="1"/>
  <c r="R165" i="5" s="1"/>
  <c r="P167" i="5"/>
  <c r="P166" i="5" s="1"/>
  <c r="BK167" i="5"/>
  <c r="BK166" i="5" s="1"/>
  <c r="J167" i="5"/>
  <c r="BE167" i="5" s="1"/>
  <c r="BI164" i="5"/>
  <c r="BH164" i="5"/>
  <c r="BG164" i="5"/>
  <c r="BF164" i="5"/>
  <c r="T164" i="5"/>
  <c r="R164" i="5"/>
  <c r="P164" i="5"/>
  <c r="BK164" i="5"/>
  <c r="J164" i="5"/>
  <c r="BE164" i="5" s="1"/>
  <c r="BI163" i="5"/>
  <c r="BH163" i="5"/>
  <c r="BG163" i="5"/>
  <c r="BF163" i="5"/>
  <c r="BE163" i="5"/>
  <c r="T163" i="5"/>
  <c r="R163" i="5"/>
  <c r="P163" i="5"/>
  <c r="BK163" i="5"/>
  <c r="J163" i="5"/>
  <c r="BI161" i="5"/>
  <c r="BH161" i="5"/>
  <c r="BG161" i="5"/>
  <c r="BF161" i="5"/>
  <c r="T161" i="5"/>
  <c r="R161" i="5"/>
  <c r="P161" i="5"/>
  <c r="BK161" i="5"/>
  <c r="J161" i="5"/>
  <c r="BE161" i="5" s="1"/>
  <c r="BI159" i="5"/>
  <c r="BH159" i="5"/>
  <c r="BG159" i="5"/>
  <c r="BF159" i="5"/>
  <c r="T159" i="5"/>
  <c r="R159" i="5"/>
  <c r="P159" i="5"/>
  <c r="BK159" i="5"/>
  <c r="J159" i="5"/>
  <c r="BE159" i="5" s="1"/>
  <c r="BI158" i="5"/>
  <c r="BH158" i="5"/>
  <c r="BG158" i="5"/>
  <c r="BF158" i="5"/>
  <c r="BE158" i="5"/>
  <c r="T158" i="5"/>
  <c r="R158" i="5"/>
  <c r="P158" i="5"/>
  <c r="BK158" i="5"/>
  <c r="J158" i="5"/>
  <c r="BI157" i="5"/>
  <c r="BH157" i="5"/>
  <c r="BG157" i="5"/>
  <c r="BF157" i="5"/>
  <c r="T157" i="5"/>
  <c r="R157" i="5"/>
  <c r="R156" i="5" s="1"/>
  <c r="P157" i="5"/>
  <c r="BK157" i="5"/>
  <c r="J157" i="5"/>
  <c r="BE157" i="5" s="1"/>
  <c r="BI155" i="5"/>
  <c r="BH155" i="5"/>
  <c r="BG155" i="5"/>
  <c r="BF155" i="5"/>
  <c r="T155" i="5"/>
  <c r="R155" i="5"/>
  <c r="P155" i="5"/>
  <c r="BK155" i="5"/>
  <c r="J155" i="5"/>
  <c r="BE155" i="5" s="1"/>
  <c r="BI154" i="5"/>
  <c r="BH154" i="5"/>
  <c r="BG154" i="5"/>
  <c r="BF154" i="5"/>
  <c r="T154" i="5"/>
  <c r="T153" i="5" s="1"/>
  <c r="R154" i="5"/>
  <c r="R153" i="5" s="1"/>
  <c r="P154" i="5"/>
  <c r="BK154" i="5"/>
  <c r="BK153" i="5" s="1"/>
  <c r="J153" i="5" s="1"/>
  <c r="J68" i="5" s="1"/>
  <c r="J154" i="5"/>
  <c r="BE154" i="5" s="1"/>
  <c r="BI152" i="5"/>
  <c r="BH152" i="5"/>
  <c r="BG152" i="5"/>
  <c r="BF152" i="5"/>
  <c r="T152" i="5"/>
  <c r="R152" i="5"/>
  <c r="P152" i="5"/>
  <c r="BK152" i="5"/>
  <c r="J152" i="5"/>
  <c r="BE152" i="5" s="1"/>
  <c r="BI151" i="5"/>
  <c r="BH151" i="5"/>
  <c r="BG151" i="5"/>
  <c r="BF151" i="5"/>
  <c r="BE151" i="5"/>
  <c r="T151" i="5"/>
  <c r="R151" i="5"/>
  <c r="P151" i="5"/>
  <c r="BK151" i="5"/>
  <c r="J151" i="5"/>
  <c r="BI150" i="5"/>
  <c r="BH150" i="5"/>
  <c r="BG150" i="5"/>
  <c r="BF150" i="5"/>
  <c r="T150" i="5"/>
  <c r="R150" i="5"/>
  <c r="P150" i="5"/>
  <c r="BK150" i="5"/>
  <c r="J150" i="5"/>
  <c r="BE150" i="5" s="1"/>
  <c r="BI149" i="5"/>
  <c r="BH149" i="5"/>
  <c r="BG149" i="5"/>
  <c r="BF149" i="5"/>
  <c r="T149" i="5"/>
  <c r="T148" i="5" s="1"/>
  <c r="R149" i="5"/>
  <c r="P149" i="5"/>
  <c r="BK149" i="5"/>
  <c r="BK148" i="5" s="1"/>
  <c r="J148" i="5" s="1"/>
  <c r="J67" i="5" s="1"/>
  <c r="J149" i="5"/>
  <c r="BE149" i="5" s="1"/>
  <c r="BI147" i="5"/>
  <c r="BH147" i="5"/>
  <c r="BG147" i="5"/>
  <c r="BF147" i="5"/>
  <c r="T147" i="5"/>
  <c r="R147" i="5"/>
  <c r="P147" i="5"/>
  <c r="BK147" i="5"/>
  <c r="J147" i="5"/>
  <c r="BE147" i="5" s="1"/>
  <c r="BI146" i="5"/>
  <c r="BH146" i="5"/>
  <c r="BG146" i="5"/>
  <c r="BF146" i="5"/>
  <c r="T146" i="5"/>
  <c r="R146" i="5"/>
  <c r="P146" i="5"/>
  <c r="BK146" i="5"/>
  <c r="J146" i="5"/>
  <c r="BE146" i="5" s="1"/>
  <c r="BI145" i="5"/>
  <c r="BH145" i="5"/>
  <c r="BG145" i="5"/>
  <c r="BF145" i="5"/>
  <c r="T145" i="5"/>
  <c r="R145" i="5"/>
  <c r="P145" i="5"/>
  <c r="BK145" i="5"/>
  <c r="J145" i="5"/>
  <c r="BE145" i="5" s="1"/>
  <c r="BI144" i="5"/>
  <c r="BH144" i="5"/>
  <c r="BG144" i="5"/>
  <c r="BF144" i="5"/>
  <c r="T144" i="5"/>
  <c r="R144" i="5"/>
  <c r="P144" i="5"/>
  <c r="BK144" i="5"/>
  <c r="J144" i="5"/>
  <c r="BE144" i="5" s="1"/>
  <c r="BI142" i="5"/>
  <c r="BH142" i="5"/>
  <c r="BG142" i="5"/>
  <c r="BF142" i="5"/>
  <c r="T142" i="5"/>
  <c r="R142" i="5"/>
  <c r="P142" i="5"/>
  <c r="P141" i="5" s="1"/>
  <c r="BK142" i="5"/>
  <c r="J142" i="5"/>
  <c r="BE142" i="5" s="1"/>
  <c r="BI140" i="5"/>
  <c r="BH140" i="5"/>
  <c r="BG140" i="5"/>
  <c r="BF140" i="5"/>
  <c r="T140" i="5"/>
  <c r="R140" i="5"/>
  <c r="P140" i="5"/>
  <c r="BK140" i="5"/>
  <c r="J140" i="5"/>
  <c r="BE140" i="5" s="1"/>
  <c r="BI138" i="5"/>
  <c r="BH138" i="5"/>
  <c r="BG138" i="5"/>
  <c r="BF138" i="5"/>
  <c r="BE138" i="5"/>
  <c r="T138" i="5"/>
  <c r="R138" i="5"/>
  <c r="P138" i="5"/>
  <c r="BK138" i="5"/>
  <c r="J138" i="5"/>
  <c r="BI137" i="5"/>
  <c r="BH137" i="5"/>
  <c r="BG137" i="5"/>
  <c r="BF137" i="5"/>
  <c r="T137" i="5"/>
  <c r="R137" i="5"/>
  <c r="P137" i="5"/>
  <c r="BK137" i="5"/>
  <c r="J137" i="5"/>
  <c r="BE137" i="5" s="1"/>
  <c r="BI136" i="5"/>
  <c r="BH136" i="5"/>
  <c r="BG136" i="5"/>
  <c r="BF136" i="5"/>
  <c r="T136" i="5"/>
  <c r="R136" i="5"/>
  <c r="P136" i="5"/>
  <c r="BK136" i="5"/>
  <c r="J136" i="5"/>
  <c r="BE136" i="5" s="1"/>
  <c r="BI135" i="5"/>
  <c r="BH135" i="5"/>
  <c r="BG135" i="5"/>
  <c r="BF135" i="5"/>
  <c r="T135" i="5"/>
  <c r="R135" i="5"/>
  <c r="P135" i="5"/>
  <c r="BK135" i="5"/>
  <c r="J135" i="5"/>
  <c r="BE135" i="5" s="1"/>
  <c r="BI134" i="5"/>
  <c r="BH134" i="5"/>
  <c r="BG134" i="5"/>
  <c r="BF134" i="5"/>
  <c r="T134" i="5"/>
  <c r="R134" i="5"/>
  <c r="P134" i="5"/>
  <c r="BK134" i="5"/>
  <c r="J134" i="5"/>
  <c r="BE134" i="5" s="1"/>
  <c r="BI133" i="5"/>
  <c r="BH133" i="5"/>
  <c r="BG133" i="5"/>
  <c r="BF133" i="5"/>
  <c r="T133" i="5"/>
  <c r="T132" i="5" s="1"/>
  <c r="R133" i="5"/>
  <c r="P133" i="5"/>
  <c r="BK133" i="5"/>
  <c r="BK132" i="5" s="1"/>
  <c r="J132" i="5" s="1"/>
  <c r="J65" i="5" s="1"/>
  <c r="J133" i="5"/>
  <c r="BE133" i="5" s="1"/>
  <c r="BI131" i="5"/>
  <c r="BH131" i="5"/>
  <c r="BG131" i="5"/>
  <c r="BF131" i="5"/>
  <c r="T131" i="5"/>
  <c r="R131" i="5"/>
  <c r="P131" i="5"/>
  <c r="BK131" i="5"/>
  <c r="J131" i="5"/>
  <c r="BE131" i="5" s="1"/>
  <c r="BI130" i="5"/>
  <c r="BH130" i="5"/>
  <c r="BG130" i="5"/>
  <c r="BF130" i="5"/>
  <c r="T130" i="5"/>
  <c r="R130" i="5"/>
  <c r="P130" i="5"/>
  <c r="BK130" i="5"/>
  <c r="J130" i="5"/>
  <c r="BE130" i="5" s="1"/>
  <c r="BI129" i="5"/>
  <c r="BH129" i="5"/>
  <c r="BG129" i="5"/>
  <c r="BF129" i="5"/>
  <c r="T129" i="5"/>
  <c r="R129" i="5"/>
  <c r="P129" i="5"/>
  <c r="BK129" i="5"/>
  <c r="J129" i="5"/>
  <c r="BE129" i="5" s="1"/>
  <c r="BI128" i="5"/>
  <c r="BH128" i="5"/>
  <c r="BG128" i="5"/>
  <c r="BF128" i="5"/>
  <c r="T128" i="5"/>
  <c r="R128" i="5"/>
  <c r="P128" i="5"/>
  <c r="BK128" i="5"/>
  <c r="J128" i="5"/>
  <c r="BE128" i="5" s="1"/>
  <c r="BI127" i="5"/>
  <c r="BH127" i="5"/>
  <c r="BG127" i="5"/>
  <c r="BF127" i="5"/>
  <c r="T127" i="5"/>
  <c r="R127" i="5"/>
  <c r="P127" i="5"/>
  <c r="P126" i="5" s="1"/>
  <c r="BK127" i="5"/>
  <c r="BK126" i="5" s="1"/>
  <c r="J127" i="5"/>
  <c r="BE127" i="5" s="1"/>
  <c r="BI124" i="5"/>
  <c r="BH124" i="5"/>
  <c r="BG124" i="5"/>
  <c r="BF124" i="5"/>
  <c r="T124" i="5"/>
  <c r="T123" i="5" s="1"/>
  <c r="R124" i="5"/>
  <c r="R123" i="5" s="1"/>
  <c r="P124" i="5"/>
  <c r="P123" i="5" s="1"/>
  <c r="BK124" i="5"/>
  <c r="BK123" i="5" s="1"/>
  <c r="J123" i="5" s="1"/>
  <c r="J62" i="5" s="1"/>
  <c r="J124" i="5"/>
  <c r="BE124" i="5" s="1"/>
  <c r="BI121" i="5"/>
  <c r="BH121" i="5"/>
  <c r="BG121" i="5"/>
  <c r="BF121" i="5"/>
  <c r="T121" i="5"/>
  <c r="T120" i="5" s="1"/>
  <c r="R121" i="5"/>
  <c r="R120" i="5" s="1"/>
  <c r="P121" i="5"/>
  <c r="P120" i="5" s="1"/>
  <c r="BK121" i="5"/>
  <c r="BK120" i="5" s="1"/>
  <c r="J120" i="5" s="1"/>
  <c r="J61" i="5" s="1"/>
  <c r="J121" i="5"/>
  <c r="BE121" i="5" s="1"/>
  <c r="BI118" i="5"/>
  <c r="BH118" i="5"/>
  <c r="BG118" i="5"/>
  <c r="BF118" i="5"/>
  <c r="T118" i="5"/>
  <c r="T117" i="5" s="1"/>
  <c r="R118" i="5"/>
  <c r="R117" i="5" s="1"/>
  <c r="P118" i="5"/>
  <c r="P117" i="5" s="1"/>
  <c r="BK118" i="5"/>
  <c r="BK117" i="5" s="1"/>
  <c r="J117" i="5" s="1"/>
  <c r="J60" i="5" s="1"/>
  <c r="J118" i="5"/>
  <c r="BE118" i="5" s="1"/>
  <c r="BI116" i="5"/>
  <c r="BH116" i="5"/>
  <c r="BG116" i="5"/>
  <c r="BF116" i="5"/>
  <c r="T116" i="5"/>
  <c r="T115" i="5" s="1"/>
  <c r="R116" i="5"/>
  <c r="R115" i="5" s="1"/>
  <c r="P116" i="5"/>
  <c r="P115" i="5" s="1"/>
  <c r="BK116" i="5"/>
  <c r="BK115" i="5" s="1"/>
  <c r="J115" i="5" s="1"/>
  <c r="J59" i="5" s="1"/>
  <c r="J116" i="5"/>
  <c r="BE116" i="5" s="1"/>
  <c r="BI111" i="5"/>
  <c r="BH111" i="5"/>
  <c r="BG111" i="5"/>
  <c r="BF111" i="5"/>
  <c r="T111" i="5"/>
  <c r="R111" i="5"/>
  <c r="P111" i="5"/>
  <c r="BK111" i="5"/>
  <c r="J111" i="5"/>
  <c r="BE111" i="5" s="1"/>
  <c r="BI109" i="5"/>
  <c r="BH109" i="5"/>
  <c r="BG109" i="5"/>
  <c r="BF109" i="5"/>
  <c r="T109" i="5"/>
  <c r="R109" i="5"/>
  <c r="P109" i="5"/>
  <c r="BK109" i="5"/>
  <c r="J109" i="5"/>
  <c r="BE109" i="5" s="1"/>
  <c r="BI108" i="5"/>
  <c r="BH108" i="5"/>
  <c r="BG108" i="5"/>
  <c r="BF108" i="5"/>
  <c r="T108" i="5"/>
  <c r="R108" i="5"/>
  <c r="P108" i="5"/>
  <c r="BK108" i="5"/>
  <c r="J108" i="5"/>
  <c r="BE108" i="5" s="1"/>
  <c r="BI107" i="5"/>
  <c r="BH107" i="5"/>
  <c r="BG107" i="5"/>
  <c r="BF107" i="5"/>
  <c r="T107" i="5"/>
  <c r="R107" i="5"/>
  <c r="P107" i="5"/>
  <c r="BK107" i="5"/>
  <c r="J107" i="5"/>
  <c r="BE107" i="5" s="1"/>
  <c r="BI105" i="5"/>
  <c r="BH105" i="5"/>
  <c r="BG105" i="5"/>
  <c r="BF105" i="5"/>
  <c r="T105" i="5"/>
  <c r="R105" i="5"/>
  <c r="P105" i="5"/>
  <c r="BK105" i="5"/>
  <c r="J105" i="5"/>
  <c r="BE105" i="5" s="1"/>
  <c r="BI103" i="5"/>
  <c r="BH103" i="5"/>
  <c r="BG103" i="5"/>
  <c r="BF103" i="5"/>
  <c r="T103" i="5"/>
  <c r="R103" i="5"/>
  <c r="P103" i="5"/>
  <c r="BK103" i="5"/>
  <c r="J103" i="5"/>
  <c r="BE103" i="5" s="1"/>
  <c r="BI102" i="5"/>
  <c r="BH102" i="5"/>
  <c r="BG102" i="5"/>
  <c r="BF102" i="5"/>
  <c r="T102" i="5"/>
  <c r="R102" i="5"/>
  <c r="P102" i="5"/>
  <c r="BK102" i="5"/>
  <c r="J102" i="5"/>
  <c r="BE102" i="5" s="1"/>
  <c r="BI100" i="5"/>
  <c r="BH100" i="5"/>
  <c r="BG100" i="5"/>
  <c r="BF100" i="5"/>
  <c r="T100" i="5"/>
  <c r="R100" i="5"/>
  <c r="P100" i="5"/>
  <c r="BK100" i="5"/>
  <c r="J100" i="5"/>
  <c r="BE100" i="5" s="1"/>
  <c r="BI99" i="5"/>
  <c r="BH99" i="5"/>
  <c r="BG99" i="5"/>
  <c r="BF99" i="5"/>
  <c r="BE99" i="5"/>
  <c r="T99" i="5"/>
  <c r="R99" i="5"/>
  <c r="P99" i="5"/>
  <c r="BK99" i="5"/>
  <c r="J99" i="5"/>
  <c r="BI95" i="5"/>
  <c r="BH95" i="5"/>
  <c r="BG95" i="5"/>
  <c r="BF95" i="5"/>
  <c r="T95" i="5"/>
  <c r="R95" i="5"/>
  <c r="P95" i="5"/>
  <c r="BK95" i="5"/>
  <c r="J95" i="5"/>
  <c r="BE95" i="5" s="1"/>
  <c r="J88" i="5"/>
  <c r="F88" i="5"/>
  <c r="F86" i="5"/>
  <c r="E84" i="5"/>
  <c r="J51" i="5"/>
  <c r="F51" i="5"/>
  <c r="F49" i="5"/>
  <c r="E47" i="5"/>
  <c r="J18" i="5"/>
  <c r="E18" i="5"/>
  <c r="F52" i="5" s="1"/>
  <c r="J17" i="5"/>
  <c r="J12" i="5"/>
  <c r="J86" i="5" s="1"/>
  <c r="E7" i="5"/>
  <c r="E45" i="5" s="1"/>
  <c r="AY54" i="1"/>
  <c r="AX54" i="1"/>
  <c r="BI178" i="4"/>
  <c r="BH178" i="4"/>
  <c r="BG178" i="4"/>
  <c r="BF178" i="4"/>
  <c r="T178" i="4"/>
  <c r="T177" i="4" s="1"/>
  <c r="R178" i="4"/>
  <c r="R177" i="4" s="1"/>
  <c r="P178" i="4"/>
  <c r="P177" i="4" s="1"/>
  <c r="BK178" i="4"/>
  <c r="BK177" i="4" s="1"/>
  <c r="J177" i="4" s="1"/>
  <c r="J63" i="4" s="1"/>
  <c r="J178" i="4"/>
  <c r="BE178" i="4" s="1"/>
  <c r="BI175" i="4"/>
  <c r="BH175" i="4"/>
  <c r="BG175" i="4"/>
  <c r="BF175" i="4"/>
  <c r="T175" i="4"/>
  <c r="R175" i="4"/>
  <c r="P175" i="4"/>
  <c r="BK175" i="4"/>
  <c r="J175" i="4"/>
  <c r="BE175" i="4" s="1"/>
  <c r="BI173" i="4"/>
  <c r="BH173" i="4"/>
  <c r="BG173" i="4"/>
  <c r="BF173" i="4"/>
  <c r="T173" i="4"/>
  <c r="R173" i="4"/>
  <c r="P173" i="4"/>
  <c r="BK173" i="4"/>
  <c r="J173" i="4"/>
  <c r="BE173" i="4" s="1"/>
  <c r="BI172" i="4"/>
  <c r="BH172" i="4"/>
  <c r="BG172" i="4"/>
  <c r="BF172" i="4"/>
  <c r="T172" i="4"/>
  <c r="R172" i="4"/>
  <c r="P172" i="4"/>
  <c r="BK172" i="4"/>
  <c r="J172" i="4"/>
  <c r="BE172" i="4" s="1"/>
  <c r="BI170" i="4"/>
  <c r="BH170" i="4"/>
  <c r="BG170" i="4"/>
  <c r="BF170" i="4"/>
  <c r="T170" i="4"/>
  <c r="R170" i="4"/>
  <c r="P170" i="4"/>
  <c r="BK170" i="4"/>
  <c r="J170" i="4"/>
  <c r="BE170" i="4" s="1"/>
  <c r="BI169" i="4"/>
  <c r="BH169" i="4"/>
  <c r="BG169" i="4"/>
  <c r="BF169" i="4"/>
  <c r="T169" i="4"/>
  <c r="R169" i="4"/>
  <c r="P169" i="4"/>
  <c r="BK169" i="4"/>
  <c r="BK168" i="4" s="1"/>
  <c r="J168" i="4" s="1"/>
  <c r="J62" i="4" s="1"/>
  <c r="J169" i="4"/>
  <c r="BE169" i="4" s="1"/>
  <c r="BI166" i="4"/>
  <c r="BH166" i="4"/>
  <c r="BG166" i="4"/>
  <c r="BF166" i="4"/>
  <c r="T166" i="4"/>
  <c r="R166" i="4"/>
  <c r="P166" i="4"/>
  <c r="BK166" i="4"/>
  <c r="J166" i="4"/>
  <c r="BE166" i="4" s="1"/>
  <c r="BI165" i="4"/>
  <c r="BH165" i="4"/>
  <c r="BG165" i="4"/>
  <c r="BF165" i="4"/>
  <c r="T165" i="4"/>
  <c r="R165" i="4"/>
  <c r="P165" i="4"/>
  <c r="BK165" i="4"/>
  <c r="J165" i="4"/>
  <c r="BE165" i="4" s="1"/>
  <c r="BI164" i="4"/>
  <c r="BH164" i="4"/>
  <c r="BG164" i="4"/>
  <c r="BF164" i="4"/>
  <c r="T164" i="4"/>
  <c r="R164" i="4"/>
  <c r="P164" i="4"/>
  <c r="BK164" i="4"/>
  <c r="J164" i="4"/>
  <c r="BE164" i="4" s="1"/>
  <c r="BI162" i="4"/>
  <c r="BH162" i="4"/>
  <c r="BG162" i="4"/>
  <c r="BF162" i="4"/>
  <c r="T162" i="4"/>
  <c r="R162" i="4"/>
  <c r="P162" i="4"/>
  <c r="BK162" i="4"/>
  <c r="J162" i="4"/>
  <c r="BE162" i="4" s="1"/>
  <c r="BI160" i="4"/>
  <c r="BH160" i="4"/>
  <c r="BG160" i="4"/>
  <c r="BF160" i="4"/>
  <c r="T160" i="4"/>
  <c r="R160" i="4"/>
  <c r="P160" i="4"/>
  <c r="BK160" i="4"/>
  <c r="J160" i="4"/>
  <c r="BE160" i="4" s="1"/>
  <c r="BI157" i="4"/>
  <c r="BH157" i="4"/>
  <c r="BG157" i="4"/>
  <c r="BF157" i="4"/>
  <c r="BE157" i="4"/>
  <c r="T157" i="4"/>
  <c r="R157" i="4"/>
  <c r="P157" i="4"/>
  <c r="BK157" i="4"/>
  <c r="J157" i="4"/>
  <c r="BI156" i="4"/>
  <c r="BH156" i="4"/>
  <c r="BG156" i="4"/>
  <c r="BF156" i="4"/>
  <c r="T156" i="4"/>
  <c r="R156" i="4"/>
  <c r="P156" i="4"/>
  <c r="BK156" i="4"/>
  <c r="J156" i="4"/>
  <c r="BE156" i="4" s="1"/>
  <c r="BI155" i="4"/>
  <c r="BH155" i="4"/>
  <c r="BG155" i="4"/>
  <c r="BF155" i="4"/>
  <c r="T155" i="4"/>
  <c r="R155" i="4"/>
  <c r="P155" i="4"/>
  <c r="BK155" i="4"/>
  <c r="J155" i="4"/>
  <c r="BE155" i="4" s="1"/>
  <c r="BI151" i="4"/>
  <c r="BH151" i="4"/>
  <c r="BG151" i="4"/>
  <c r="BF151" i="4"/>
  <c r="T151" i="4"/>
  <c r="R151" i="4"/>
  <c r="P151" i="4"/>
  <c r="BK151" i="4"/>
  <c r="J151" i="4"/>
  <c r="BE151" i="4" s="1"/>
  <c r="BI149" i="4"/>
  <c r="BH149" i="4"/>
  <c r="BG149" i="4"/>
  <c r="BF149" i="4"/>
  <c r="T149" i="4"/>
  <c r="R149" i="4"/>
  <c r="P149" i="4"/>
  <c r="BK149" i="4"/>
  <c r="J149" i="4"/>
  <c r="BE149" i="4" s="1"/>
  <c r="BI148" i="4"/>
  <c r="BH148" i="4"/>
  <c r="BG148" i="4"/>
  <c r="BF148" i="4"/>
  <c r="T148" i="4"/>
  <c r="R148" i="4"/>
  <c r="P148" i="4"/>
  <c r="BK148" i="4"/>
  <c r="J148" i="4"/>
  <c r="BE148" i="4" s="1"/>
  <c r="BI145" i="4"/>
  <c r="BH145" i="4"/>
  <c r="BG145" i="4"/>
  <c r="BF145" i="4"/>
  <c r="T145" i="4"/>
  <c r="R145" i="4"/>
  <c r="P145" i="4"/>
  <c r="BK145" i="4"/>
  <c r="J145" i="4"/>
  <c r="BE145" i="4" s="1"/>
  <c r="BI144" i="4"/>
  <c r="BH144" i="4"/>
  <c r="BG144" i="4"/>
  <c r="BF144" i="4"/>
  <c r="T144" i="4"/>
  <c r="R144" i="4"/>
  <c r="P144" i="4"/>
  <c r="BK144" i="4"/>
  <c r="J144" i="4"/>
  <c r="BE144" i="4" s="1"/>
  <c r="BI142" i="4"/>
  <c r="BH142" i="4"/>
  <c r="BG142" i="4"/>
  <c r="BF142" i="4"/>
  <c r="T142" i="4"/>
  <c r="R142" i="4"/>
  <c r="P142" i="4"/>
  <c r="BK142" i="4"/>
  <c r="J142" i="4"/>
  <c r="BE142" i="4" s="1"/>
  <c r="BI138" i="4"/>
  <c r="BH138" i="4"/>
  <c r="BG138" i="4"/>
  <c r="BF138" i="4"/>
  <c r="T138" i="4"/>
  <c r="R138" i="4"/>
  <c r="P138" i="4"/>
  <c r="BK138" i="4"/>
  <c r="J138" i="4"/>
  <c r="BE138" i="4" s="1"/>
  <c r="BI133" i="4"/>
  <c r="BH133" i="4"/>
  <c r="BG133" i="4"/>
  <c r="BF133" i="4"/>
  <c r="T133" i="4"/>
  <c r="R133" i="4"/>
  <c r="P133" i="4"/>
  <c r="BK133" i="4"/>
  <c r="J133" i="4"/>
  <c r="BE133" i="4" s="1"/>
  <c r="BI131" i="4"/>
  <c r="BH131" i="4"/>
  <c r="BG131" i="4"/>
  <c r="BF131" i="4"/>
  <c r="T131" i="4"/>
  <c r="R131" i="4"/>
  <c r="P131" i="4"/>
  <c r="BK131" i="4"/>
  <c r="J131" i="4"/>
  <c r="BE131" i="4" s="1"/>
  <c r="BI129" i="4"/>
  <c r="BH129" i="4"/>
  <c r="BG129" i="4"/>
  <c r="BF129" i="4"/>
  <c r="T129" i="4"/>
  <c r="R129" i="4"/>
  <c r="P129" i="4"/>
  <c r="BK129" i="4"/>
  <c r="J129" i="4"/>
  <c r="BE129" i="4" s="1"/>
  <c r="BI125" i="4"/>
  <c r="BH125" i="4"/>
  <c r="BG125" i="4"/>
  <c r="BF125" i="4"/>
  <c r="T125" i="4"/>
  <c r="R125" i="4"/>
  <c r="P125" i="4"/>
  <c r="BK125" i="4"/>
  <c r="J125" i="4"/>
  <c r="BE125" i="4" s="1"/>
  <c r="BI123" i="4"/>
  <c r="BH123" i="4"/>
  <c r="BG123" i="4"/>
  <c r="BF123" i="4"/>
  <c r="BE123" i="4"/>
  <c r="T123" i="4"/>
  <c r="R123" i="4"/>
  <c r="P123" i="4"/>
  <c r="BK123" i="4"/>
  <c r="J123" i="4"/>
  <c r="BI121" i="4"/>
  <c r="BH121" i="4"/>
  <c r="BG121" i="4"/>
  <c r="BF121" i="4"/>
  <c r="T121" i="4"/>
  <c r="R121" i="4"/>
  <c r="P121" i="4"/>
  <c r="BK121" i="4"/>
  <c r="J121" i="4"/>
  <c r="BE121" i="4" s="1"/>
  <c r="BI116" i="4"/>
  <c r="BH116" i="4"/>
  <c r="BG116" i="4"/>
  <c r="BF116" i="4"/>
  <c r="T116" i="4"/>
  <c r="R116" i="4"/>
  <c r="P116" i="4"/>
  <c r="P115" i="4" s="1"/>
  <c r="BK116" i="4"/>
  <c r="J116" i="4"/>
  <c r="BE116" i="4" s="1"/>
  <c r="BI112" i="4"/>
  <c r="BH112" i="4"/>
  <c r="BG112" i="4"/>
  <c r="BF112" i="4"/>
  <c r="T112" i="4"/>
  <c r="T111" i="4" s="1"/>
  <c r="R112" i="4"/>
  <c r="R111" i="4" s="1"/>
  <c r="P112" i="4"/>
  <c r="P111" i="4" s="1"/>
  <c r="BK112" i="4"/>
  <c r="BK111" i="4" s="1"/>
  <c r="J111" i="4" s="1"/>
  <c r="J59" i="4" s="1"/>
  <c r="J112" i="4"/>
  <c r="BE112" i="4" s="1"/>
  <c r="BI106" i="4"/>
  <c r="BH106" i="4"/>
  <c r="BG106" i="4"/>
  <c r="BF106" i="4"/>
  <c r="T106" i="4"/>
  <c r="R106" i="4"/>
  <c r="P106" i="4"/>
  <c r="BK106" i="4"/>
  <c r="J106" i="4"/>
  <c r="BE106" i="4" s="1"/>
  <c r="BI104" i="4"/>
  <c r="BH104" i="4"/>
  <c r="BG104" i="4"/>
  <c r="BF104" i="4"/>
  <c r="T104" i="4"/>
  <c r="R104" i="4"/>
  <c r="P104" i="4"/>
  <c r="BK104" i="4"/>
  <c r="J104" i="4"/>
  <c r="BE104" i="4" s="1"/>
  <c r="BI103" i="4"/>
  <c r="BH103" i="4"/>
  <c r="BG103" i="4"/>
  <c r="BF103" i="4"/>
  <c r="T103" i="4"/>
  <c r="R103" i="4"/>
  <c r="P103" i="4"/>
  <c r="BK103" i="4"/>
  <c r="J103" i="4"/>
  <c r="BE103" i="4" s="1"/>
  <c r="BI101" i="4"/>
  <c r="BH101" i="4"/>
  <c r="BG101" i="4"/>
  <c r="BF101" i="4"/>
  <c r="T101" i="4"/>
  <c r="R101" i="4"/>
  <c r="P101" i="4"/>
  <c r="BK101" i="4"/>
  <c r="J101" i="4"/>
  <c r="BE101" i="4" s="1"/>
  <c r="BI98" i="4"/>
  <c r="BH98" i="4"/>
  <c r="BG98" i="4"/>
  <c r="BF98" i="4"/>
  <c r="BE98" i="4"/>
  <c r="T98" i="4"/>
  <c r="R98" i="4"/>
  <c r="P98" i="4"/>
  <c r="BK98" i="4"/>
  <c r="J98" i="4"/>
  <c r="BI96" i="4"/>
  <c r="BH96" i="4"/>
  <c r="BG96" i="4"/>
  <c r="BF96" i="4"/>
  <c r="T96" i="4"/>
  <c r="R96" i="4"/>
  <c r="P96" i="4"/>
  <c r="BK96" i="4"/>
  <c r="J96" i="4"/>
  <c r="BE96" i="4" s="1"/>
  <c r="BI94" i="4"/>
  <c r="BH94" i="4"/>
  <c r="BG94" i="4"/>
  <c r="BF94" i="4"/>
  <c r="T94" i="4"/>
  <c r="R94" i="4"/>
  <c r="P94" i="4"/>
  <c r="BK94" i="4"/>
  <c r="J94" i="4"/>
  <c r="BE94" i="4" s="1"/>
  <c r="BI92" i="4"/>
  <c r="BH92" i="4"/>
  <c r="BG92" i="4"/>
  <c r="BF92" i="4"/>
  <c r="T92" i="4"/>
  <c r="R92" i="4"/>
  <c r="P92" i="4"/>
  <c r="BK92" i="4"/>
  <c r="J92" i="4"/>
  <c r="BE92" i="4" s="1"/>
  <c r="BI90" i="4"/>
  <c r="BH90" i="4"/>
  <c r="BG90" i="4"/>
  <c r="BF90" i="4"/>
  <c r="T90" i="4"/>
  <c r="R90" i="4"/>
  <c r="P90" i="4"/>
  <c r="BK90" i="4"/>
  <c r="J90" i="4"/>
  <c r="BE90" i="4" s="1"/>
  <c r="BI88" i="4"/>
  <c r="BH88" i="4"/>
  <c r="BG88" i="4"/>
  <c r="BF88" i="4"/>
  <c r="T88" i="4"/>
  <c r="R88" i="4"/>
  <c r="P88" i="4"/>
  <c r="BK88" i="4"/>
  <c r="J88" i="4"/>
  <c r="BE88" i="4" s="1"/>
  <c r="BI86" i="4"/>
  <c r="BH86" i="4"/>
  <c r="BG86" i="4"/>
  <c r="BF86" i="4"/>
  <c r="BE86" i="4"/>
  <c r="T86" i="4"/>
  <c r="R86" i="4"/>
  <c r="P86" i="4"/>
  <c r="P85" i="4" s="1"/>
  <c r="BK86" i="4"/>
  <c r="J86" i="4"/>
  <c r="J79" i="4"/>
  <c r="F79" i="4"/>
  <c r="F77" i="4"/>
  <c r="E75" i="4"/>
  <c r="J51" i="4"/>
  <c r="F51" i="4"/>
  <c r="F49" i="4"/>
  <c r="E47" i="4"/>
  <c r="J18" i="4"/>
  <c r="E18" i="4"/>
  <c r="F80" i="4" s="1"/>
  <c r="J17" i="4"/>
  <c r="J12" i="4"/>
  <c r="J49" i="4" s="1"/>
  <c r="E7" i="4"/>
  <c r="E45" i="4" s="1"/>
  <c r="AY53" i="1"/>
  <c r="AX53" i="1"/>
  <c r="BI239" i="3"/>
  <c r="BH239" i="3"/>
  <c r="BG239" i="3"/>
  <c r="BF239" i="3"/>
  <c r="T239" i="3"/>
  <c r="R239" i="3"/>
  <c r="P239" i="3"/>
  <c r="BK239" i="3"/>
  <c r="J239" i="3"/>
  <c r="BE239" i="3" s="1"/>
  <c r="BI238" i="3"/>
  <c r="BH238" i="3"/>
  <c r="BG238" i="3"/>
  <c r="BF238" i="3"/>
  <c r="T238" i="3"/>
  <c r="R238" i="3"/>
  <c r="P238" i="3"/>
  <c r="BK238" i="3"/>
  <c r="J238" i="3"/>
  <c r="BE238" i="3" s="1"/>
  <c r="BI235" i="3"/>
  <c r="BH235" i="3"/>
  <c r="BG235" i="3"/>
  <c r="BF235" i="3"/>
  <c r="T235" i="3"/>
  <c r="R235" i="3"/>
  <c r="P235" i="3"/>
  <c r="BK235" i="3"/>
  <c r="J235" i="3"/>
  <c r="BE235" i="3" s="1"/>
  <c r="BI234" i="3"/>
  <c r="BH234" i="3"/>
  <c r="BG234" i="3"/>
  <c r="BF234" i="3"/>
  <c r="T234" i="3"/>
  <c r="R234" i="3"/>
  <c r="P234" i="3"/>
  <c r="BK234" i="3"/>
  <c r="J234" i="3"/>
  <c r="BE234" i="3" s="1"/>
  <c r="BI233" i="3"/>
  <c r="BH233" i="3"/>
  <c r="BG233" i="3"/>
  <c r="BF233" i="3"/>
  <c r="T233" i="3"/>
  <c r="R233" i="3"/>
  <c r="P233" i="3"/>
  <c r="BK233" i="3"/>
  <c r="J233" i="3"/>
  <c r="BE233" i="3" s="1"/>
  <c r="BI231" i="3"/>
  <c r="BH231" i="3"/>
  <c r="BG231" i="3"/>
  <c r="BF231" i="3"/>
  <c r="T231" i="3"/>
  <c r="R231" i="3"/>
  <c r="P231" i="3"/>
  <c r="P230" i="3" s="1"/>
  <c r="BK231" i="3"/>
  <c r="BK230" i="3" s="1"/>
  <c r="J230" i="3" s="1"/>
  <c r="J62" i="3" s="1"/>
  <c r="J231" i="3"/>
  <c r="BE231" i="3" s="1"/>
  <c r="BI229" i="3"/>
  <c r="BH229" i="3"/>
  <c r="BG229" i="3"/>
  <c r="BF229" i="3"/>
  <c r="T229" i="3"/>
  <c r="R229" i="3"/>
  <c r="P229" i="3"/>
  <c r="BK229" i="3"/>
  <c r="J229" i="3"/>
  <c r="BE229" i="3" s="1"/>
  <c r="BI223" i="3"/>
  <c r="BH223" i="3"/>
  <c r="BG223" i="3"/>
  <c r="BF223" i="3"/>
  <c r="T223" i="3"/>
  <c r="R223" i="3"/>
  <c r="P223" i="3"/>
  <c r="BK223" i="3"/>
  <c r="J223" i="3"/>
  <c r="BE223" i="3" s="1"/>
  <c r="BI215" i="3"/>
  <c r="BH215" i="3"/>
  <c r="BG215" i="3"/>
  <c r="BF215" i="3"/>
  <c r="T215" i="3"/>
  <c r="R215" i="3"/>
  <c r="P215" i="3"/>
  <c r="BK215" i="3"/>
  <c r="J215" i="3"/>
  <c r="BE215" i="3" s="1"/>
  <c r="BI213" i="3"/>
  <c r="BH213" i="3"/>
  <c r="BG213" i="3"/>
  <c r="BF213" i="3"/>
  <c r="BE213" i="3"/>
  <c r="T213" i="3"/>
  <c r="R213" i="3"/>
  <c r="P213" i="3"/>
  <c r="BK213" i="3"/>
  <c r="J213" i="3"/>
  <c r="BI211" i="3"/>
  <c r="BH211" i="3"/>
  <c r="BG211" i="3"/>
  <c r="BF211" i="3"/>
  <c r="T211" i="3"/>
  <c r="R211" i="3"/>
  <c r="P211" i="3"/>
  <c r="BK211" i="3"/>
  <c r="J211" i="3"/>
  <c r="BE211" i="3" s="1"/>
  <c r="BI209" i="3"/>
  <c r="BH209" i="3"/>
  <c r="BG209" i="3"/>
  <c r="BF209" i="3"/>
  <c r="T209" i="3"/>
  <c r="R209" i="3"/>
  <c r="P209" i="3"/>
  <c r="BK209" i="3"/>
  <c r="J209" i="3"/>
  <c r="BE209" i="3" s="1"/>
  <c r="BI207" i="3"/>
  <c r="BH207" i="3"/>
  <c r="BG207" i="3"/>
  <c r="BF207" i="3"/>
  <c r="T207" i="3"/>
  <c r="R207" i="3"/>
  <c r="P207" i="3"/>
  <c r="BK207" i="3"/>
  <c r="J207" i="3"/>
  <c r="BE207" i="3" s="1"/>
  <c r="BI204" i="3"/>
  <c r="BH204" i="3"/>
  <c r="BG204" i="3"/>
  <c r="BF204" i="3"/>
  <c r="T204" i="3"/>
  <c r="R204" i="3"/>
  <c r="P204" i="3"/>
  <c r="BK204" i="3"/>
  <c r="J204" i="3"/>
  <c r="BE204" i="3" s="1"/>
  <c r="BI200" i="3"/>
  <c r="BH200" i="3"/>
  <c r="BG200" i="3"/>
  <c r="BF200" i="3"/>
  <c r="T200" i="3"/>
  <c r="R200" i="3"/>
  <c r="P200" i="3"/>
  <c r="BK200" i="3"/>
  <c r="J200" i="3"/>
  <c r="BE200" i="3" s="1"/>
  <c r="BI197" i="3"/>
  <c r="BH197" i="3"/>
  <c r="BG197" i="3"/>
  <c r="BF197" i="3"/>
  <c r="BE197" i="3"/>
  <c r="T197" i="3"/>
  <c r="R197" i="3"/>
  <c r="P197" i="3"/>
  <c r="BK197" i="3"/>
  <c r="J197" i="3"/>
  <c r="BI196" i="3"/>
  <c r="BH196" i="3"/>
  <c r="BG196" i="3"/>
  <c r="BF196" i="3"/>
  <c r="T196" i="3"/>
  <c r="R196" i="3"/>
  <c r="P196" i="3"/>
  <c r="BK196" i="3"/>
  <c r="J196" i="3"/>
  <c r="BE196" i="3" s="1"/>
  <c r="BI192" i="3"/>
  <c r="BH192" i="3"/>
  <c r="BG192" i="3"/>
  <c r="BF192" i="3"/>
  <c r="T192" i="3"/>
  <c r="R192" i="3"/>
  <c r="P192" i="3"/>
  <c r="BK192" i="3"/>
  <c r="J192" i="3"/>
  <c r="BE192" i="3" s="1"/>
  <c r="BI187" i="3"/>
  <c r="BH187" i="3"/>
  <c r="BG187" i="3"/>
  <c r="BF187" i="3"/>
  <c r="T187" i="3"/>
  <c r="R187" i="3"/>
  <c r="P187" i="3"/>
  <c r="BK187" i="3"/>
  <c r="J187" i="3"/>
  <c r="BE187" i="3" s="1"/>
  <c r="BI185" i="3"/>
  <c r="BH185" i="3"/>
  <c r="BG185" i="3"/>
  <c r="BF185" i="3"/>
  <c r="T185" i="3"/>
  <c r="R185" i="3"/>
  <c r="P185" i="3"/>
  <c r="BK185" i="3"/>
  <c r="J185" i="3"/>
  <c r="BE185" i="3" s="1"/>
  <c r="BI177" i="3"/>
  <c r="BH177" i="3"/>
  <c r="BG177" i="3"/>
  <c r="BF177" i="3"/>
  <c r="T177" i="3"/>
  <c r="R177" i="3"/>
  <c r="P177" i="3"/>
  <c r="BK177" i="3"/>
  <c r="J177" i="3"/>
  <c r="BE177" i="3" s="1"/>
  <c r="BI175" i="3"/>
  <c r="BH175" i="3"/>
  <c r="BG175" i="3"/>
  <c r="BF175" i="3"/>
  <c r="BE175" i="3"/>
  <c r="T175" i="3"/>
  <c r="R175" i="3"/>
  <c r="P175" i="3"/>
  <c r="P174" i="3" s="1"/>
  <c r="BK175" i="3"/>
  <c r="J175" i="3"/>
  <c r="BI172" i="3"/>
  <c r="BH172" i="3"/>
  <c r="BG172" i="3"/>
  <c r="BF172" i="3"/>
  <c r="T172" i="3"/>
  <c r="R172" i="3"/>
  <c r="P172" i="3"/>
  <c r="BK172" i="3"/>
  <c r="J172" i="3"/>
  <c r="BE172" i="3" s="1"/>
  <c r="BI171" i="3"/>
  <c r="BH171" i="3"/>
  <c r="BG171" i="3"/>
  <c r="BF171" i="3"/>
  <c r="T171" i="3"/>
  <c r="R171" i="3"/>
  <c r="P171" i="3"/>
  <c r="BK171" i="3"/>
  <c r="J171" i="3"/>
  <c r="BE171" i="3" s="1"/>
  <c r="BI168" i="3"/>
  <c r="BH168" i="3"/>
  <c r="BG168" i="3"/>
  <c r="BF168" i="3"/>
  <c r="T168" i="3"/>
  <c r="R168" i="3"/>
  <c r="P168" i="3"/>
  <c r="BK168" i="3"/>
  <c r="J168" i="3"/>
  <c r="BE168" i="3" s="1"/>
  <c r="BI165" i="3"/>
  <c r="BH165" i="3"/>
  <c r="BG165" i="3"/>
  <c r="BF165" i="3"/>
  <c r="T165" i="3"/>
  <c r="R165" i="3"/>
  <c r="P165" i="3"/>
  <c r="BK165" i="3"/>
  <c r="J165" i="3"/>
  <c r="BE165" i="3" s="1"/>
  <c r="BI161" i="3"/>
  <c r="BH161" i="3"/>
  <c r="BG161" i="3"/>
  <c r="BF161" i="3"/>
  <c r="T161" i="3"/>
  <c r="R161" i="3"/>
  <c r="P161" i="3"/>
  <c r="BK161" i="3"/>
  <c r="J161" i="3"/>
  <c r="BE161" i="3" s="1"/>
  <c r="BI159" i="3"/>
  <c r="BH159" i="3"/>
  <c r="BG159" i="3"/>
  <c r="BF159" i="3"/>
  <c r="T159" i="3"/>
  <c r="R159" i="3"/>
  <c r="P159" i="3"/>
  <c r="BK159" i="3"/>
  <c r="J159" i="3"/>
  <c r="BE159" i="3" s="1"/>
  <c r="BI157" i="3"/>
  <c r="BH157" i="3"/>
  <c r="BG157" i="3"/>
  <c r="BF157" i="3"/>
  <c r="T157" i="3"/>
  <c r="R157" i="3"/>
  <c r="P157" i="3"/>
  <c r="BK157" i="3"/>
  <c r="J157" i="3"/>
  <c r="BE157" i="3" s="1"/>
  <c r="BI153" i="3"/>
  <c r="BH153" i="3"/>
  <c r="BG153" i="3"/>
  <c r="BF153" i="3"/>
  <c r="T153" i="3"/>
  <c r="R153" i="3"/>
  <c r="P153" i="3"/>
  <c r="BK153" i="3"/>
  <c r="J153" i="3"/>
  <c r="BE153" i="3" s="1"/>
  <c r="BI151" i="3"/>
  <c r="BH151" i="3"/>
  <c r="BG151" i="3"/>
  <c r="BF151" i="3"/>
  <c r="T151" i="3"/>
  <c r="R151" i="3"/>
  <c r="P151" i="3"/>
  <c r="BK151" i="3"/>
  <c r="J151" i="3"/>
  <c r="BE151" i="3" s="1"/>
  <c r="BI149" i="3"/>
  <c r="BH149" i="3"/>
  <c r="BG149" i="3"/>
  <c r="BF149" i="3"/>
  <c r="T149" i="3"/>
  <c r="R149" i="3"/>
  <c r="P149" i="3"/>
  <c r="BK149" i="3"/>
  <c r="J149" i="3"/>
  <c r="BE149" i="3" s="1"/>
  <c r="BI143" i="3"/>
  <c r="BH143" i="3"/>
  <c r="BG143" i="3"/>
  <c r="BF143" i="3"/>
  <c r="T143" i="3"/>
  <c r="T142" i="3" s="1"/>
  <c r="R143" i="3"/>
  <c r="P143" i="3"/>
  <c r="BK143" i="3"/>
  <c r="J143" i="3"/>
  <c r="BE143" i="3" s="1"/>
  <c r="BI139" i="3"/>
  <c r="BH139" i="3"/>
  <c r="BG139" i="3"/>
  <c r="BF139" i="3"/>
  <c r="T139" i="3"/>
  <c r="T138" i="3" s="1"/>
  <c r="R139" i="3"/>
  <c r="R138" i="3" s="1"/>
  <c r="P139" i="3"/>
  <c r="P138" i="3" s="1"/>
  <c r="BK139" i="3"/>
  <c r="BK138" i="3" s="1"/>
  <c r="J138" i="3" s="1"/>
  <c r="J59" i="3" s="1"/>
  <c r="J139" i="3"/>
  <c r="BE139" i="3" s="1"/>
  <c r="BI136" i="3"/>
  <c r="BH136" i="3"/>
  <c r="BG136" i="3"/>
  <c r="BF136" i="3"/>
  <c r="T136" i="3"/>
  <c r="R136" i="3"/>
  <c r="P136" i="3"/>
  <c r="BK136" i="3"/>
  <c r="J136" i="3"/>
  <c r="BE136" i="3" s="1"/>
  <c r="BI135" i="3"/>
  <c r="BH135" i="3"/>
  <c r="BG135" i="3"/>
  <c r="BF135" i="3"/>
  <c r="T135" i="3"/>
  <c r="R135" i="3"/>
  <c r="P135" i="3"/>
  <c r="BK135" i="3"/>
  <c r="J135" i="3"/>
  <c r="BE135" i="3" s="1"/>
  <c r="BI133" i="3"/>
  <c r="BH133" i="3"/>
  <c r="BG133" i="3"/>
  <c r="BF133" i="3"/>
  <c r="T133" i="3"/>
  <c r="R133" i="3"/>
  <c r="P133" i="3"/>
  <c r="BK133" i="3"/>
  <c r="J133" i="3"/>
  <c r="BE133" i="3" s="1"/>
  <c r="BI131" i="3"/>
  <c r="BH131" i="3"/>
  <c r="BG131" i="3"/>
  <c r="BF131" i="3"/>
  <c r="T131" i="3"/>
  <c r="R131" i="3"/>
  <c r="P131" i="3"/>
  <c r="BK131" i="3"/>
  <c r="J131" i="3"/>
  <c r="BE131" i="3" s="1"/>
  <c r="BI130" i="3"/>
  <c r="BH130" i="3"/>
  <c r="BG130" i="3"/>
  <c r="BF130" i="3"/>
  <c r="T130" i="3"/>
  <c r="R130" i="3"/>
  <c r="P130" i="3"/>
  <c r="BK130" i="3"/>
  <c r="J130" i="3"/>
  <c r="BE130" i="3" s="1"/>
  <c r="BI128" i="3"/>
  <c r="BH128" i="3"/>
  <c r="BG128" i="3"/>
  <c r="BF128" i="3"/>
  <c r="T128" i="3"/>
  <c r="R128" i="3"/>
  <c r="P128" i="3"/>
  <c r="BK128" i="3"/>
  <c r="J128" i="3"/>
  <c r="BE128" i="3" s="1"/>
  <c r="BI127" i="3"/>
  <c r="BH127" i="3"/>
  <c r="BG127" i="3"/>
  <c r="BF127" i="3"/>
  <c r="T127" i="3"/>
  <c r="R127" i="3"/>
  <c r="P127" i="3"/>
  <c r="BK127" i="3"/>
  <c r="J127" i="3"/>
  <c r="BE127" i="3" s="1"/>
  <c r="BI121" i="3"/>
  <c r="BH121" i="3"/>
  <c r="BG121" i="3"/>
  <c r="BF121" i="3"/>
  <c r="T121" i="3"/>
  <c r="R121" i="3"/>
  <c r="P121" i="3"/>
  <c r="BK121" i="3"/>
  <c r="J121" i="3"/>
  <c r="BE121" i="3" s="1"/>
  <c r="BI119" i="3"/>
  <c r="BH119" i="3"/>
  <c r="BG119" i="3"/>
  <c r="BF119" i="3"/>
  <c r="T119" i="3"/>
  <c r="R119" i="3"/>
  <c r="P119" i="3"/>
  <c r="BK119" i="3"/>
  <c r="J119" i="3"/>
  <c r="BE119" i="3" s="1"/>
  <c r="BI118" i="3"/>
  <c r="BH118" i="3"/>
  <c r="BG118" i="3"/>
  <c r="BF118" i="3"/>
  <c r="T118" i="3"/>
  <c r="R118" i="3"/>
  <c r="P118" i="3"/>
  <c r="BK118" i="3"/>
  <c r="J118" i="3"/>
  <c r="BE118" i="3" s="1"/>
  <c r="BI115" i="3"/>
  <c r="BH115" i="3"/>
  <c r="BG115" i="3"/>
  <c r="BF115" i="3"/>
  <c r="T115" i="3"/>
  <c r="R115" i="3"/>
  <c r="P115" i="3"/>
  <c r="BK115" i="3"/>
  <c r="J115" i="3"/>
  <c r="BE115" i="3" s="1"/>
  <c r="BI113" i="3"/>
  <c r="BH113" i="3"/>
  <c r="BG113" i="3"/>
  <c r="BF113" i="3"/>
  <c r="T113" i="3"/>
  <c r="R113" i="3"/>
  <c r="P113" i="3"/>
  <c r="BK113" i="3"/>
  <c r="J113" i="3"/>
  <c r="BE113" i="3" s="1"/>
  <c r="BI112" i="3"/>
  <c r="BH112" i="3"/>
  <c r="BG112" i="3"/>
  <c r="BF112" i="3"/>
  <c r="BE112" i="3"/>
  <c r="T112" i="3"/>
  <c r="R112" i="3"/>
  <c r="P112" i="3"/>
  <c r="BK112" i="3"/>
  <c r="J112" i="3"/>
  <c r="BI109" i="3"/>
  <c r="BH109" i="3"/>
  <c r="BG109" i="3"/>
  <c r="BF109" i="3"/>
  <c r="T109" i="3"/>
  <c r="R109" i="3"/>
  <c r="P109" i="3"/>
  <c r="BK109" i="3"/>
  <c r="J109" i="3"/>
  <c r="BE109" i="3" s="1"/>
  <c r="BI107" i="3"/>
  <c r="BH107" i="3"/>
  <c r="BG107" i="3"/>
  <c r="BF107" i="3"/>
  <c r="T107" i="3"/>
  <c r="R107" i="3"/>
  <c r="P107" i="3"/>
  <c r="BK107" i="3"/>
  <c r="J107" i="3"/>
  <c r="BE107" i="3" s="1"/>
  <c r="BI104" i="3"/>
  <c r="BH104" i="3"/>
  <c r="BG104" i="3"/>
  <c r="BF104" i="3"/>
  <c r="T104" i="3"/>
  <c r="R104" i="3"/>
  <c r="P104" i="3"/>
  <c r="BK104" i="3"/>
  <c r="J104" i="3"/>
  <c r="BE104" i="3" s="1"/>
  <c r="BI102" i="3"/>
  <c r="BH102" i="3"/>
  <c r="BG102" i="3"/>
  <c r="BF102" i="3"/>
  <c r="T102" i="3"/>
  <c r="R102" i="3"/>
  <c r="P102" i="3"/>
  <c r="BK102" i="3"/>
  <c r="J102" i="3"/>
  <c r="BE102" i="3" s="1"/>
  <c r="BI101" i="3"/>
  <c r="BH101" i="3"/>
  <c r="BG101" i="3"/>
  <c r="BF101" i="3"/>
  <c r="T101" i="3"/>
  <c r="R101" i="3"/>
  <c r="P101" i="3"/>
  <c r="BK101" i="3"/>
  <c r="J101" i="3"/>
  <c r="BE101" i="3" s="1"/>
  <c r="BI99" i="3"/>
  <c r="BH99" i="3"/>
  <c r="BG99" i="3"/>
  <c r="BF99" i="3"/>
  <c r="BE99" i="3"/>
  <c r="T99" i="3"/>
  <c r="R99" i="3"/>
  <c r="P99" i="3"/>
  <c r="BK99" i="3"/>
  <c r="J99" i="3"/>
  <c r="BI97" i="3"/>
  <c r="BH97" i="3"/>
  <c r="BG97" i="3"/>
  <c r="BF97" i="3"/>
  <c r="T97" i="3"/>
  <c r="R97" i="3"/>
  <c r="P97" i="3"/>
  <c r="BK97" i="3"/>
  <c r="J97" i="3"/>
  <c r="BE97" i="3" s="1"/>
  <c r="BI95" i="3"/>
  <c r="BH95" i="3"/>
  <c r="BG95" i="3"/>
  <c r="BF95" i="3"/>
  <c r="T95" i="3"/>
  <c r="R95" i="3"/>
  <c r="P95" i="3"/>
  <c r="BK95" i="3"/>
  <c r="J95" i="3"/>
  <c r="BE95" i="3" s="1"/>
  <c r="BI92" i="3"/>
  <c r="BH92" i="3"/>
  <c r="BG92" i="3"/>
  <c r="BF92" i="3"/>
  <c r="T92" i="3"/>
  <c r="R92" i="3"/>
  <c r="P92" i="3"/>
  <c r="BK92" i="3"/>
  <c r="J92" i="3"/>
  <c r="BE92" i="3" s="1"/>
  <c r="BI89" i="3"/>
  <c r="BH89" i="3"/>
  <c r="BG89" i="3"/>
  <c r="BF89" i="3"/>
  <c r="T89" i="3"/>
  <c r="R89" i="3"/>
  <c r="P89" i="3"/>
  <c r="BK89" i="3"/>
  <c r="J89" i="3"/>
  <c r="BE89" i="3" s="1"/>
  <c r="BI86" i="3"/>
  <c r="BH86" i="3"/>
  <c r="F33" i="3" s="1"/>
  <c r="BC53" i="1" s="1"/>
  <c r="BG86" i="3"/>
  <c r="BF86" i="3"/>
  <c r="T86" i="3"/>
  <c r="T85" i="3" s="1"/>
  <c r="R86" i="3"/>
  <c r="P86" i="3"/>
  <c r="BK86" i="3"/>
  <c r="J86" i="3"/>
  <c r="BE86" i="3" s="1"/>
  <c r="J79" i="3"/>
  <c r="F79" i="3"/>
  <c r="F77" i="3"/>
  <c r="E75" i="3"/>
  <c r="J51" i="3"/>
  <c r="F51" i="3"/>
  <c r="F49" i="3"/>
  <c r="E47" i="3"/>
  <c r="J18" i="3"/>
  <c r="E18" i="3"/>
  <c r="F52" i="3" s="1"/>
  <c r="J17" i="3"/>
  <c r="J12" i="3"/>
  <c r="J77" i="3" s="1"/>
  <c r="E7" i="3"/>
  <c r="E45" i="3" s="1"/>
  <c r="AY52" i="1"/>
  <c r="AX52" i="1"/>
  <c r="BI168" i="2"/>
  <c r="BH168" i="2"/>
  <c r="BG168" i="2"/>
  <c r="BF168" i="2"/>
  <c r="T168" i="2"/>
  <c r="T167" i="2" s="1"/>
  <c r="R168" i="2"/>
  <c r="R167" i="2" s="1"/>
  <c r="P168" i="2"/>
  <c r="P167" i="2" s="1"/>
  <c r="BK168" i="2"/>
  <c r="BK167" i="2" s="1"/>
  <c r="J167" i="2" s="1"/>
  <c r="J168" i="2"/>
  <c r="BE168" i="2" s="1"/>
  <c r="J63" i="2"/>
  <c r="BI165" i="2"/>
  <c r="BH165" i="2"/>
  <c r="BG165" i="2"/>
  <c r="BF165" i="2"/>
  <c r="T165" i="2"/>
  <c r="R165" i="2"/>
  <c r="P165" i="2"/>
  <c r="BK165" i="2"/>
  <c r="J165" i="2"/>
  <c r="BE165" i="2" s="1"/>
  <c r="BI163" i="2"/>
  <c r="BH163" i="2"/>
  <c r="BG163" i="2"/>
  <c r="BF163" i="2"/>
  <c r="T163" i="2"/>
  <c r="R163" i="2"/>
  <c r="P163" i="2"/>
  <c r="BK163" i="2"/>
  <c r="J163" i="2"/>
  <c r="BE163" i="2" s="1"/>
  <c r="BI161" i="2"/>
  <c r="BH161" i="2"/>
  <c r="BG161" i="2"/>
  <c r="BF161" i="2"/>
  <c r="T161" i="2"/>
  <c r="R161" i="2"/>
  <c r="P161" i="2"/>
  <c r="BK161" i="2"/>
  <c r="J161" i="2"/>
  <c r="BE161" i="2" s="1"/>
  <c r="BI160" i="2"/>
  <c r="BH160" i="2"/>
  <c r="BG160" i="2"/>
  <c r="BF160" i="2"/>
  <c r="T160" i="2"/>
  <c r="T159" i="2" s="1"/>
  <c r="R160" i="2"/>
  <c r="P160" i="2"/>
  <c r="BK160" i="2"/>
  <c r="J160" i="2"/>
  <c r="BE160" i="2" s="1"/>
  <c r="BI157" i="2"/>
  <c r="BH157" i="2"/>
  <c r="BG157" i="2"/>
  <c r="BF157" i="2"/>
  <c r="T157" i="2"/>
  <c r="R157" i="2"/>
  <c r="P157" i="2"/>
  <c r="BK157" i="2"/>
  <c r="J157" i="2"/>
  <c r="BE157" i="2" s="1"/>
  <c r="BI156" i="2"/>
  <c r="BH156" i="2"/>
  <c r="BG156" i="2"/>
  <c r="BF156" i="2"/>
  <c r="BE156" i="2"/>
  <c r="T156" i="2"/>
  <c r="R156" i="2"/>
  <c r="P156" i="2"/>
  <c r="BK156" i="2"/>
  <c r="J156" i="2"/>
  <c r="BI154" i="2"/>
  <c r="BH154" i="2"/>
  <c r="BG154" i="2"/>
  <c r="BF154" i="2"/>
  <c r="T154" i="2"/>
  <c r="R154" i="2"/>
  <c r="P154" i="2"/>
  <c r="BK154" i="2"/>
  <c r="J154" i="2"/>
  <c r="BE154" i="2" s="1"/>
  <c r="BI152" i="2"/>
  <c r="BH152" i="2"/>
  <c r="BG152" i="2"/>
  <c r="BF152" i="2"/>
  <c r="T152" i="2"/>
  <c r="R152" i="2"/>
  <c r="P152" i="2"/>
  <c r="BK152" i="2"/>
  <c r="J152" i="2"/>
  <c r="BE152" i="2" s="1"/>
  <c r="BI150" i="2"/>
  <c r="BH150" i="2"/>
  <c r="BG150" i="2"/>
  <c r="BF150" i="2"/>
  <c r="T150" i="2"/>
  <c r="R150" i="2"/>
  <c r="P150" i="2"/>
  <c r="BK150" i="2"/>
  <c r="J150" i="2"/>
  <c r="BE150" i="2" s="1"/>
  <c r="BI148" i="2"/>
  <c r="BH148" i="2"/>
  <c r="BG148" i="2"/>
  <c r="BF148" i="2"/>
  <c r="T148" i="2"/>
  <c r="R148" i="2"/>
  <c r="P148" i="2"/>
  <c r="BK148" i="2"/>
  <c r="J148" i="2"/>
  <c r="BE148" i="2" s="1"/>
  <c r="BI145" i="2"/>
  <c r="BH145" i="2"/>
  <c r="BG145" i="2"/>
  <c r="BF145" i="2"/>
  <c r="T145" i="2"/>
  <c r="R145" i="2"/>
  <c r="P145" i="2"/>
  <c r="BK145" i="2"/>
  <c r="J145" i="2"/>
  <c r="BE145" i="2" s="1"/>
  <c r="BI144" i="2"/>
  <c r="BH144" i="2"/>
  <c r="BG144" i="2"/>
  <c r="BF144" i="2"/>
  <c r="BE144" i="2"/>
  <c r="T144" i="2"/>
  <c r="R144" i="2"/>
  <c r="P144" i="2"/>
  <c r="BK144" i="2"/>
  <c r="J144" i="2"/>
  <c r="BI141" i="2"/>
  <c r="BH141" i="2"/>
  <c r="BG141" i="2"/>
  <c r="BF141" i="2"/>
  <c r="T141" i="2"/>
  <c r="R141" i="2"/>
  <c r="P141" i="2"/>
  <c r="BK141" i="2"/>
  <c r="J141" i="2"/>
  <c r="BE141" i="2" s="1"/>
  <c r="BI139" i="2"/>
  <c r="BH139" i="2"/>
  <c r="BG139" i="2"/>
  <c r="BF139" i="2"/>
  <c r="T139" i="2"/>
  <c r="R139" i="2"/>
  <c r="P139" i="2"/>
  <c r="BK139" i="2"/>
  <c r="J139" i="2"/>
  <c r="BE139" i="2" s="1"/>
  <c r="BI137" i="2"/>
  <c r="BH137" i="2"/>
  <c r="BG137" i="2"/>
  <c r="BF137" i="2"/>
  <c r="T137" i="2"/>
  <c r="R137" i="2"/>
  <c r="P137" i="2"/>
  <c r="BK137" i="2"/>
  <c r="J137" i="2"/>
  <c r="BE137" i="2" s="1"/>
  <c r="BI135" i="2"/>
  <c r="BH135" i="2"/>
  <c r="BG135" i="2"/>
  <c r="BF135" i="2"/>
  <c r="T135" i="2"/>
  <c r="R135" i="2"/>
  <c r="P135" i="2"/>
  <c r="BK135" i="2"/>
  <c r="J135" i="2"/>
  <c r="BE135" i="2" s="1"/>
  <c r="BI133" i="2"/>
  <c r="BH133" i="2"/>
  <c r="BG133" i="2"/>
  <c r="BF133" i="2"/>
  <c r="T133" i="2"/>
  <c r="T132" i="2" s="1"/>
  <c r="R133" i="2"/>
  <c r="P133" i="2"/>
  <c r="BK133" i="2"/>
  <c r="J133" i="2"/>
  <c r="BE133" i="2" s="1"/>
  <c r="BI130" i="2"/>
  <c r="BH130" i="2"/>
  <c r="BG130" i="2"/>
  <c r="BF130" i="2"/>
  <c r="T130" i="2"/>
  <c r="R130" i="2"/>
  <c r="P130" i="2"/>
  <c r="BK130" i="2"/>
  <c r="J130" i="2"/>
  <c r="BE130" i="2" s="1"/>
  <c r="BI129" i="2"/>
  <c r="BH129" i="2"/>
  <c r="BG129" i="2"/>
  <c r="BF129" i="2"/>
  <c r="T129" i="2"/>
  <c r="R129" i="2"/>
  <c r="P129" i="2"/>
  <c r="BK129" i="2"/>
  <c r="J129" i="2"/>
  <c r="BE129" i="2" s="1"/>
  <c r="BI126" i="2"/>
  <c r="BH126" i="2"/>
  <c r="BG126" i="2"/>
  <c r="BF126" i="2"/>
  <c r="T126" i="2"/>
  <c r="R126" i="2"/>
  <c r="P126" i="2"/>
  <c r="BK126" i="2"/>
  <c r="J126" i="2"/>
  <c r="BE126" i="2" s="1"/>
  <c r="BI124" i="2"/>
  <c r="BH124" i="2"/>
  <c r="BG124" i="2"/>
  <c r="BF124" i="2"/>
  <c r="T124" i="2"/>
  <c r="R124" i="2"/>
  <c r="P124" i="2"/>
  <c r="BK124" i="2"/>
  <c r="J124" i="2"/>
  <c r="BE124" i="2" s="1"/>
  <c r="BI122" i="2"/>
  <c r="BH122" i="2"/>
  <c r="BG122" i="2"/>
  <c r="BF122" i="2"/>
  <c r="T122" i="2"/>
  <c r="R122" i="2"/>
  <c r="P122" i="2"/>
  <c r="BK122" i="2"/>
  <c r="J122" i="2"/>
  <c r="BE122" i="2" s="1"/>
  <c r="BI120" i="2"/>
  <c r="BH120" i="2"/>
  <c r="BG120" i="2"/>
  <c r="BF120" i="2"/>
  <c r="T120" i="2"/>
  <c r="R120" i="2"/>
  <c r="P120" i="2"/>
  <c r="BK120" i="2"/>
  <c r="J120" i="2"/>
  <c r="BE120" i="2" s="1"/>
  <c r="BI116" i="2"/>
  <c r="BH116" i="2"/>
  <c r="BG116" i="2"/>
  <c r="BF116" i="2"/>
  <c r="T116" i="2"/>
  <c r="R116" i="2"/>
  <c r="P116" i="2"/>
  <c r="BK116" i="2"/>
  <c r="J116" i="2"/>
  <c r="BE116" i="2" s="1"/>
  <c r="BI114" i="2"/>
  <c r="BH114" i="2"/>
  <c r="BG114" i="2"/>
  <c r="BF114" i="2"/>
  <c r="T114" i="2"/>
  <c r="R114" i="2"/>
  <c r="P114" i="2"/>
  <c r="BK114" i="2"/>
  <c r="J114" i="2"/>
  <c r="BE114" i="2" s="1"/>
  <c r="BI112" i="2"/>
  <c r="BH112" i="2"/>
  <c r="BG112" i="2"/>
  <c r="BF112" i="2"/>
  <c r="T112" i="2"/>
  <c r="R112" i="2"/>
  <c r="P112" i="2"/>
  <c r="BK112" i="2"/>
  <c r="BK111" i="2" s="1"/>
  <c r="J111" i="2" s="1"/>
  <c r="J60" i="2" s="1"/>
  <c r="J112" i="2"/>
  <c r="BE112" i="2" s="1"/>
  <c r="BI108" i="2"/>
  <c r="BH108" i="2"/>
  <c r="BG108" i="2"/>
  <c r="BF108" i="2"/>
  <c r="T108" i="2"/>
  <c r="T107" i="2" s="1"/>
  <c r="R108" i="2"/>
  <c r="R107" i="2" s="1"/>
  <c r="P108" i="2"/>
  <c r="P107" i="2" s="1"/>
  <c r="BK108" i="2"/>
  <c r="BK107" i="2" s="1"/>
  <c r="J107" i="2" s="1"/>
  <c r="J59" i="2" s="1"/>
  <c r="J108" i="2"/>
  <c r="BE108" i="2" s="1"/>
  <c r="BI104" i="2"/>
  <c r="BH104" i="2"/>
  <c r="BG104" i="2"/>
  <c r="BF104" i="2"/>
  <c r="T104" i="2"/>
  <c r="R104" i="2"/>
  <c r="P104" i="2"/>
  <c r="BK104" i="2"/>
  <c r="J104" i="2"/>
  <c r="BE104" i="2" s="1"/>
  <c r="BI102" i="2"/>
  <c r="BH102" i="2"/>
  <c r="BG102" i="2"/>
  <c r="BF102" i="2"/>
  <c r="T102" i="2"/>
  <c r="R102" i="2"/>
  <c r="P102" i="2"/>
  <c r="BK102" i="2"/>
  <c r="J102" i="2"/>
  <c r="BE102" i="2" s="1"/>
  <c r="BI101" i="2"/>
  <c r="BH101" i="2"/>
  <c r="BG101" i="2"/>
  <c r="BF101" i="2"/>
  <c r="BE101" i="2"/>
  <c r="T101" i="2"/>
  <c r="R101" i="2"/>
  <c r="P101" i="2"/>
  <c r="BK101" i="2"/>
  <c r="J101" i="2"/>
  <c r="BI99" i="2"/>
  <c r="BH99" i="2"/>
  <c r="BG99" i="2"/>
  <c r="BF99" i="2"/>
  <c r="T99" i="2"/>
  <c r="R99" i="2"/>
  <c r="P99" i="2"/>
  <c r="BK99" i="2"/>
  <c r="J99" i="2"/>
  <c r="BE99" i="2" s="1"/>
  <c r="BI96" i="2"/>
  <c r="BH96" i="2"/>
  <c r="BG96" i="2"/>
  <c r="BF96" i="2"/>
  <c r="T96" i="2"/>
  <c r="R96" i="2"/>
  <c r="P96" i="2"/>
  <c r="BK96" i="2"/>
  <c r="J96" i="2"/>
  <c r="BE96" i="2" s="1"/>
  <c r="BI94" i="2"/>
  <c r="BH94" i="2"/>
  <c r="BG94" i="2"/>
  <c r="BF94" i="2"/>
  <c r="T94" i="2"/>
  <c r="R94" i="2"/>
  <c r="P94" i="2"/>
  <c r="BK94" i="2"/>
  <c r="J94" i="2"/>
  <c r="BE94" i="2" s="1"/>
  <c r="BI92" i="2"/>
  <c r="BH92" i="2"/>
  <c r="BG92" i="2"/>
  <c r="BF92" i="2"/>
  <c r="T92" i="2"/>
  <c r="R92" i="2"/>
  <c r="P92" i="2"/>
  <c r="BK92" i="2"/>
  <c r="J92" i="2"/>
  <c r="BE92" i="2" s="1"/>
  <c r="BI90" i="2"/>
  <c r="BH90" i="2"/>
  <c r="BG90" i="2"/>
  <c r="BF90" i="2"/>
  <c r="T90" i="2"/>
  <c r="R90" i="2"/>
  <c r="P90" i="2"/>
  <c r="BK90" i="2"/>
  <c r="J90" i="2"/>
  <c r="BE90" i="2" s="1"/>
  <c r="BI88" i="2"/>
  <c r="BH88" i="2"/>
  <c r="BG88" i="2"/>
  <c r="BF88" i="2"/>
  <c r="BE88" i="2"/>
  <c r="T88" i="2"/>
  <c r="R88" i="2"/>
  <c r="P88" i="2"/>
  <c r="BK88" i="2"/>
  <c r="J88" i="2"/>
  <c r="BI86" i="2"/>
  <c r="BH86" i="2"/>
  <c r="BG86" i="2"/>
  <c r="BF86" i="2"/>
  <c r="T86" i="2"/>
  <c r="R86" i="2"/>
  <c r="P86" i="2"/>
  <c r="BK86" i="2"/>
  <c r="J86" i="2"/>
  <c r="BE86" i="2" s="1"/>
  <c r="J79" i="2"/>
  <c r="F79" i="2"/>
  <c r="F77" i="2"/>
  <c r="E75" i="2"/>
  <c r="J51" i="2"/>
  <c r="F51" i="2"/>
  <c r="F49" i="2"/>
  <c r="E47" i="2"/>
  <c r="J18" i="2"/>
  <c r="E18" i="2"/>
  <c r="F52" i="2" s="1"/>
  <c r="J17" i="2"/>
  <c r="J12" i="2"/>
  <c r="J77" i="2" s="1"/>
  <c r="E7" i="2"/>
  <c r="E45" i="2" s="1"/>
  <c r="AS51" i="1"/>
  <c r="L47" i="1"/>
  <c r="AM46" i="1"/>
  <c r="L46" i="1"/>
  <c r="AM44" i="1"/>
  <c r="L44" i="1"/>
  <c r="L42" i="1"/>
  <c r="L41" i="1"/>
  <c r="T85" i="2" l="1"/>
  <c r="R85" i="3"/>
  <c r="F32" i="3"/>
  <c r="BB53" i="1" s="1"/>
  <c r="BK174" i="3"/>
  <c r="J174" i="3" s="1"/>
  <c r="J61" i="3" s="1"/>
  <c r="P237" i="3"/>
  <c r="BK85" i="4"/>
  <c r="T94" i="5"/>
  <c r="T93" i="5" s="1"/>
  <c r="F33" i="5"/>
  <c r="BC55" i="1" s="1"/>
  <c r="R132" i="5"/>
  <c r="P156" i="5"/>
  <c r="P165" i="5"/>
  <c r="F33" i="6"/>
  <c r="BC56" i="1" s="1"/>
  <c r="BK91" i="6"/>
  <c r="T91" i="6"/>
  <c r="T90" i="6" s="1"/>
  <c r="T85" i="6" s="1"/>
  <c r="R115" i="6"/>
  <c r="E73" i="3"/>
  <c r="R85" i="2"/>
  <c r="F32" i="2"/>
  <c r="BB52" i="1" s="1"/>
  <c r="BK237" i="3"/>
  <c r="J237" i="3" s="1"/>
  <c r="J63" i="3" s="1"/>
  <c r="F31" i="4"/>
  <c r="BA54" i="1" s="1"/>
  <c r="F34" i="4"/>
  <c r="BD54" i="1" s="1"/>
  <c r="R115" i="4"/>
  <c r="P168" i="4"/>
  <c r="F30" i="5"/>
  <c r="AZ55" i="1" s="1"/>
  <c r="R94" i="5"/>
  <c r="R93" i="5" s="1"/>
  <c r="F32" i="5"/>
  <c r="BB55" i="1" s="1"/>
  <c r="P148" i="5"/>
  <c r="BK156" i="5"/>
  <c r="J156" i="5" s="1"/>
  <c r="J69" i="5" s="1"/>
  <c r="T156" i="5"/>
  <c r="F30" i="6"/>
  <c r="AZ56" i="1" s="1"/>
  <c r="F32" i="6"/>
  <c r="BB56" i="1" s="1"/>
  <c r="R91" i="6"/>
  <c r="R90" i="6" s="1"/>
  <c r="R85" i="6" s="1"/>
  <c r="E73" i="2"/>
  <c r="J30" i="3"/>
  <c r="AV53" i="1" s="1"/>
  <c r="F30" i="4"/>
  <c r="AZ54" i="1" s="1"/>
  <c r="BK159" i="2"/>
  <c r="J159" i="2" s="1"/>
  <c r="J62" i="2" s="1"/>
  <c r="BK142" i="3"/>
  <c r="J142" i="3" s="1"/>
  <c r="J60" i="3" s="1"/>
  <c r="R141" i="5"/>
  <c r="P153" i="5"/>
  <c r="E75" i="6"/>
  <c r="BK85" i="2"/>
  <c r="F34" i="2"/>
  <c r="BD52" i="1" s="1"/>
  <c r="R111" i="2"/>
  <c r="P159" i="2"/>
  <c r="BK85" i="3"/>
  <c r="F34" i="3"/>
  <c r="BD53" i="1" s="1"/>
  <c r="P142" i="3"/>
  <c r="R230" i="3"/>
  <c r="R174" i="3" s="1"/>
  <c r="R237" i="3"/>
  <c r="E73" i="4"/>
  <c r="R85" i="4"/>
  <c r="F32" i="4"/>
  <c r="BB54" i="1" s="1"/>
  <c r="BB51" i="1" s="1"/>
  <c r="T115" i="4"/>
  <c r="BK147" i="4"/>
  <c r="J147" i="4" s="1"/>
  <c r="J61" i="4" s="1"/>
  <c r="R168" i="4"/>
  <c r="R147" i="4" s="1"/>
  <c r="BK94" i="5"/>
  <c r="F34" i="5"/>
  <c r="BD55" i="1" s="1"/>
  <c r="R126" i="5"/>
  <c r="P132" i="5"/>
  <c r="P125" i="5" s="1"/>
  <c r="T141" i="5"/>
  <c r="R148" i="5"/>
  <c r="F33" i="2"/>
  <c r="BC52" i="1" s="1"/>
  <c r="P111" i="2"/>
  <c r="P85" i="2"/>
  <c r="P84" i="2" s="1"/>
  <c r="P83" i="2" s="1"/>
  <c r="AU52" i="1" s="1"/>
  <c r="T111" i="2"/>
  <c r="T84" i="2" s="1"/>
  <c r="T83" i="2" s="1"/>
  <c r="P132" i="2"/>
  <c r="R159" i="2"/>
  <c r="R132" i="2" s="1"/>
  <c r="P85" i="3"/>
  <c r="P84" i="3" s="1"/>
  <c r="P83" i="3" s="1"/>
  <c r="AU53" i="1" s="1"/>
  <c r="J31" i="3"/>
  <c r="AW53" i="1" s="1"/>
  <c r="R142" i="3"/>
  <c r="T230" i="3"/>
  <c r="T174" i="3" s="1"/>
  <c r="T84" i="3" s="1"/>
  <c r="T83" i="3" s="1"/>
  <c r="T237" i="3"/>
  <c r="T85" i="4"/>
  <c r="F33" i="4"/>
  <c r="BC54" i="1" s="1"/>
  <c r="BK115" i="4"/>
  <c r="J115" i="4" s="1"/>
  <c r="J60" i="4" s="1"/>
  <c r="P147" i="4"/>
  <c r="P84" i="4" s="1"/>
  <c r="P83" i="4" s="1"/>
  <c r="AU54" i="1" s="1"/>
  <c r="T168" i="4"/>
  <c r="T147" i="4" s="1"/>
  <c r="P94" i="5"/>
  <c r="P93" i="5" s="1"/>
  <c r="F31" i="5"/>
  <c r="BA55" i="1" s="1"/>
  <c r="T126" i="5"/>
  <c r="T125" i="5" s="1"/>
  <c r="T92" i="5" s="1"/>
  <c r="BK141" i="5"/>
  <c r="J141" i="5" s="1"/>
  <c r="J66" i="5" s="1"/>
  <c r="J85" i="2"/>
  <c r="J58" i="2" s="1"/>
  <c r="J87" i="6"/>
  <c r="J58" i="6" s="1"/>
  <c r="BK86" i="6"/>
  <c r="J91" i="6"/>
  <c r="J60" i="6" s="1"/>
  <c r="BK90" i="6"/>
  <c r="J90" i="6" s="1"/>
  <c r="J59" i="6" s="1"/>
  <c r="J49" i="2"/>
  <c r="F80" i="2"/>
  <c r="F30" i="2"/>
  <c r="AZ52" i="1" s="1"/>
  <c r="F31" i="2"/>
  <c r="BA52" i="1" s="1"/>
  <c r="J31" i="2"/>
  <c r="AW52" i="1" s="1"/>
  <c r="J85" i="3"/>
  <c r="J58" i="3" s="1"/>
  <c r="BK84" i="3"/>
  <c r="J85" i="4"/>
  <c r="J58" i="4" s="1"/>
  <c r="BK84" i="4"/>
  <c r="J94" i="5"/>
  <c r="J58" i="5" s="1"/>
  <c r="BK93" i="5"/>
  <c r="J126" i="5"/>
  <c r="J64" i="5" s="1"/>
  <c r="BK125" i="5"/>
  <c r="J125" i="5" s="1"/>
  <c r="J63" i="5" s="1"/>
  <c r="J166" i="5"/>
  <c r="J71" i="5" s="1"/>
  <c r="BK165" i="5"/>
  <c r="J165" i="5" s="1"/>
  <c r="J70" i="5" s="1"/>
  <c r="J30" i="2"/>
  <c r="AV52" i="1" s="1"/>
  <c r="J49" i="3"/>
  <c r="F80" i="3"/>
  <c r="F30" i="3"/>
  <c r="AZ53" i="1" s="1"/>
  <c r="F31" i="3"/>
  <c r="BA53" i="1" s="1"/>
  <c r="F52" i="4"/>
  <c r="J77" i="4"/>
  <c r="J30" i="4"/>
  <c r="AV54" i="1" s="1"/>
  <c r="J31" i="4"/>
  <c r="AW54" i="1" s="1"/>
  <c r="J49" i="5"/>
  <c r="E82" i="5"/>
  <c r="F89" i="5"/>
  <c r="J30" i="5"/>
  <c r="AV55" i="1" s="1"/>
  <c r="J31" i="5"/>
  <c r="AW55" i="1" s="1"/>
  <c r="F52" i="6"/>
  <c r="J79" i="6"/>
  <c r="J30" i="6"/>
  <c r="AV56" i="1" s="1"/>
  <c r="J31" i="6"/>
  <c r="AW56" i="1" s="1"/>
  <c r="AT52" i="1" l="1"/>
  <c r="W28" i="1"/>
  <c r="AX51" i="1"/>
  <c r="R84" i="2"/>
  <c r="R83" i="2" s="1"/>
  <c r="R84" i="3"/>
  <c r="R83" i="3" s="1"/>
  <c r="P92" i="5"/>
  <c r="AU55" i="1" s="1"/>
  <c r="AU51" i="1" s="1"/>
  <c r="R84" i="4"/>
  <c r="R83" i="4" s="1"/>
  <c r="AT56" i="1"/>
  <c r="T84" i="4"/>
  <c r="T83" i="4" s="1"/>
  <c r="BC51" i="1"/>
  <c r="R125" i="5"/>
  <c r="R92" i="5" s="1"/>
  <c r="BK132" i="2"/>
  <c r="AT55" i="1"/>
  <c r="BD51" i="1"/>
  <c r="W30" i="1" s="1"/>
  <c r="AT53" i="1"/>
  <c r="J93" i="5"/>
  <c r="J57" i="5" s="1"/>
  <c r="BK92" i="5"/>
  <c r="J92" i="5" s="1"/>
  <c r="J84" i="4"/>
  <c r="J57" i="4" s="1"/>
  <c r="BK83" i="4"/>
  <c r="J83" i="4" s="1"/>
  <c r="J84" i="3"/>
  <c r="J57" i="3" s="1"/>
  <c r="BK83" i="3"/>
  <c r="J83" i="3" s="1"/>
  <c r="AT54" i="1"/>
  <c r="AZ51" i="1"/>
  <c r="J86" i="6"/>
  <c r="J57" i="6" s="1"/>
  <c r="BK85" i="6"/>
  <c r="J85" i="6" s="1"/>
  <c r="BA51" i="1"/>
  <c r="J132" i="2" l="1"/>
  <c r="J61" i="2" s="1"/>
  <c r="BK84" i="2"/>
  <c r="W29" i="1"/>
  <c r="AY51" i="1"/>
  <c r="J56" i="6"/>
  <c r="J27" i="6"/>
  <c r="AW51" i="1"/>
  <c r="AK27" i="1" s="1"/>
  <c r="W27" i="1"/>
  <c r="W26" i="1"/>
  <c r="AV51" i="1"/>
  <c r="J27" i="3"/>
  <c r="J56" i="3"/>
  <c r="J56" i="4"/>
  <c r="J27" i="4"/>
  <c r="J56" i="5"/>
  <c r="J27" i="5"/>
  <c r="BK83" i="2" l="1"/>
  <c r="J83" i="2" s="1"/>
  <c r="J84" i="2"/>
  <c r="J57" i="2" s="1"/>
  <c r="J36" i="4"/>
  <c r="AG54" i="1"/>
  <c r="AN54" i="1" s="1"/>
  <c r="AK26" i="1"/>
  <c r="AT51" i="1"/>
  <c r="AG53" i="1"/>
  <c r="AN53" i="1" s="1"/>
  <c r="J36" i="3"/>
  <c r="AG55" i="1"/>
  <c r="AN55" i="1" s="1"/>
  <c r="J36" i="5"/>
  <c r="J36" i="6"/>
  <c r="AG56" i="1"/>
  <c r="AN56" i="1" s="1"/>
  <c r="J56" i="2" l="1"/>
  <c r="J27" i="2"/>
  <c r="AG52" i="1" l="1"/>
  <c r="J36" i="2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<sst xmlns="http://schemas.openxmlformats.org/spreadsheetml/2006/main" count="6070" uniqueCount="1002">
  <si>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</si>
  <si>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</si>
  <si>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</si>
  <si>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</si>
  <si>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</si>
  <si>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</si>
  <si>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</si>
  <si>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{53017b91-183f-44b9-8e93-8c2c1909f5ea}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</si>
  <si>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</si>
  <si>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</si>
  <si>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</si>
  <si>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</si>
  <si>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</si>
  <si>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</si>
  <si>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</si>
  <si>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</si>
  <si>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3/2020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</si>
  <si>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</si>
  <si>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</si>
  <si>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Chodník a přechod pro chodce, lokalita Pražská - Příbramská</t>
  </si>
  <si>
    <t>KSO:</t>
  </si>
  <si>
    <t/>
  </si>
  <si>
    <t>CC-CZ:</t>
  </si>
  <si>
    <t>Místo:</t>
  </si>
  <si>
    <t>Hořovice</t>
  </si>
  <si>
    <t>Datum:</t>
  </si>
  <si>
    <t>11.3.2020</t>
  </si>
  <si>
    <t>Zadavatel:</t>
  </si>
  <si>
    <t>IČ:</t>
  </si>
  <si>
    <t>Město Hořovice</t>
  </si>
  <si>
    <t>DIČ:</t>
  </si>
  <si>
    <t>Uchazeč:</t>
  </si>
  <si>
    <t>Vyplň údaj</t>
  </si>
  <si>
    <t>Projektant:</t>
  </si>
  <si>
    <t>Ing. Robert Juřina</t>
  </si>
  <si>
    <t>True</t>
  </si>
  <si>
    <t>Poznámka:</t>
  </si>
  <si>
    <t>Soupis prací je sestaven s využitím položek Cenové soustavy ÚRS. Cenové a technické_x000D_
podmínky položek Cenové soustavy ÚRS, které nejsou uvedeny v soupisu prací_x000D_
(informace z tzv. úvodních částí katalogů) jsou neomezeně dálkově k dispozici na_x000D_
www.cs-urs.cz. Položky soupisu prací, které nemají ve sloupci „Cenová soustava“_x000D_
uveden žádný údaj, nepochází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</si>
  <si>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</si>
  <si>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</si>
  <si>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</si>
  <si>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</si>
  <si>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</si>
  <si>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</si>
  <si>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</si>
  <si>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</si>
  <si>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</si>
  <si>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</si>
  <si>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</si>
  <si>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</si>
  <si>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</si>
  <si>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</si>
  <si>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</si>
  <si>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</si>
  <si>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</si>
  <si>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</si>
  <si>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</si>
  <si>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</si>
  <si>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</si>
  <si>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</si>
  <si>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</si>
  <si>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</si>
  <si>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</si>
  <si>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</si>
  <si>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</si>
  <si>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</si>
  <si>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</si>
  <si>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</si>
  <si>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</si>
  <si>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</si>
  <si>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</si>
  <si>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</si>
  <si>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</si>
  <si>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</si>
  <si>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</si>
  <si>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</si>
  <si>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</si>
  <si>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</si>
  <si>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Přechod pro chodce</t>
  </si>
  <si>
    <t>STA</t>
  </si>
  <si>
    <t>1</t>
  </si>
  <si>
    <t>{0cc9689a-aa7d-4c57-aa6c-ec0eca6e272d}</t>
  </si>
  <si>
    <t>822 29</t>
  </si>
  <si>
    <t>2</t>
  </si>
  <si>
    <t>SO 102 a 103</t>
  </si>
  <si>
    <t>Chodník</t>
  </si>
  <si>
    <t>{38784958-0892-4a47-9a9b-699a56945658}</t>
  </si>
  <si>
    <t>SO 104</t>
  </si>
  <si>
    <t>Místo pro přecházení</t>
  </si>
  <si>
    <t>{0fdb895c-6894-47f2-abb7-d97e8a243759}</t>
  </si>
  <si>
    <t>SO 401</t>
  </si>
  <si>
    <t xml:space="preserve">Veřejné osvětlení </t>
  </si>
  <si>
    <t>ING</t>
  </si>
  <si>
    <t>{3701bfb2-3189-4d01-b8e5-4583b686c298}</t>
  </si>
  <si>
    <t>828 8</t>
  </si>
  <si>
    <t>VON</t>
  </si>
  <si>
    <t xml:space="preserve">Vedlejší a ostatní náklady </t>
  </si>
  <si>
    <t>{b4f0cca1-1bf7-4c15-978e-4981ed32620c}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</si>
  <si>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</si>
  <si>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</si>
  <si>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</si>
  <si>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</si>
  <si>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</si>
  <si>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</si>
  <si>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</si>
  <si>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101 - Přechod pro chodce</t>
  </si>
  <si>
    <t xml:space="preserve">Soupis prací je sestaven s využitím položek Cenové soustavy ÚRS. Cenové a technické_x000D_
podmínky položek Cenové soustavy ÚRS, které nejsou uvedeny v soupisu prací_x000D_
(informace z tzv. úvodních částí katalogů) jsou neomezeně dálkově k dispozici na_x000D_
www.cs-urs.cz. Položky soupisu prací, které nemají ve sloupci „Cenová soustava“ uveden žádný údaj, nepochází z Cenové soustavy ÚRS a jejich cena byla určena odborným odhadem zpracovatele projektové dokumentace na základě jeho odborné způsobilosti nebo na základě průzkumu trhu (ceníky výrobců či dodavatelů dostupné na internetu nebo jejich cenové nabídky._x000D_
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</si>
  <si>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</si>
  <si>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</si>
  <si>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</si>
  <si>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</si>
  <si>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</si>
  <si>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</si>
  <si>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</si>
  <si>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</si>
  <si>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</t>
  </si>
  <si>
    <t xml:space="preserve">    9 - Ostatní konstrukce a práce-bourání</t>
  </si>
  <si>
    <t xml:space="preserve">  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</si>
  <si>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</si>
  <si>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</si>
  <si>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</si>
  <si>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</si>
  <si>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</si>
  <si>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</si>
  <si>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</si>
  <si>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</si>
  <si>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</si>
  <si>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</si>
  <si>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</si>
  <si>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</si>
  <si>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</si>
  <si>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</si>
  <si>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</si>
  <si>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</si>
  <si>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</si>
  <si>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</si>
  <si>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</si>
  <si>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</si>
  <si>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113106123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</si>
  <si>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ze zámkové dlažby</t>
  </si>
  <si>
    <t>m2</t>
  </si>
  <si>
    <t>CS ÚRS 2017 01</t>
  </si>
  <si>
    <t>4</t>
  </si>
  <si>
    <t>774797390</t>
  </si>
  <si>
    <t>P</t>
  </si>
  <si>
    <t>Poznámka k položce:
dle bilancí zemních prací</t>
  </si>
  <si>
    <t>113107143</t>
  </si>
  <si>
    <t>Odstranění podkladů nebo krytů s přemístěním hmot na skládku na vzdálenost do 3 m nebo s naložením na dopravní prostředek v ploše jednotlivě do 50 m2 živičných, o tl. vrstvy přes 100 do 150 mm</t>
  </si>
  <si>
    <t>384477600</t>
  </si>
  <si>
    <t>VV</t>
  </si>
  <si>
    <t>5,75 "obnovená asfaltová vrstva</t>
  </si>
  <si>
    <t>3</t>
  </si>
  <si>
    <t>113201111</t>
  </si>
  <si>
    <t xml:space="preserve">Vytrhání obrub s vybouráním lože, s přemístěním hmot na skládku na vzdálenost do 3 m nebo s naložením na dopravní prostředek chodníkových </t>
  </si>
  <si>
    <t>m</t>
  </si>
  <si>
    <t>602223255</t>
  </si>
  <si>
    <t>113201112</t>
  </si>
  <si>
    <t xml:space="preserve">Vytrhání obrub s vybouráním lože, s přemístěním hmot na skládku na vzdálenost do 3 m nebo s naložením na dopravní prostředek silničních </t>
  </si>
  <si>
    <t>2124354510</t>
  </si>
  <si>
    <t>5</t>
  </si>
  <si>
    <t>132203302</t>
  </si>
  <si>
    <t>Hloubení rýh pro drény ve sklonu terénu do 15 st. v jakémkoliv množství, s úpravou do předepsaného spádu, v suchu, mokru i ve vodě sběrné i svodné DN do 200 hloubky do 1,10 m v hornině tř. 3</t>
  </si>
  <si>
    <t>1757094654</t>
  </si>
  <si>
    <t>25</t>
  </si>
  <si>
    <t>6</t>
  </si>
  <si>
    <t>162701105</t>
  </si>
  <si>
    <t>Vodorovné přemístění do 10000 m výkopku/sypaniny z horniny tř. 1 až 4</t>
  </si>
  <si>
    <t>m3</t>
  </si>
  <si>
    <t>-1786723617</t>
  </si>
  <si>
    <t>Poznámka k položce:
skládka v Želči</t>
  </si>
  <si>
    <t>25*0,3*0,3 "hloubení rýh pro drenáž</t>
  </si>
  <si>
    <t>7</t>
  </si>
  <si>
    <t>167101101</t>
  </si>
  <si>
    <t>Nakládání, skládání a překládání neulehlého výkopku nebo sypaniny nakládání, množství do 100 m3, z hornin tř. 1 až 4</t>
  </si>
  <si>
    <t>483943799</t>
  </si>
  <si>
    <t>25*0,3*0,3</t>
  </si>
  <si>
    <t>8</t>
  </si>
  <si>
    <t>171201201</t>
  </si>
  <si>
    <t>Uložení sypaniny na skládky</t>
  </si>
  <si>
    <t>786669842</t>
  </si>
  <si>
    <t>9</t>
  </si>
  <si>
    <t>171201211</t>
  </si>
  <si>
    <t>Uložení sypaniny poplatek za uložení sypaniny na skládce ( skládkovné )</t>
  </si>
  <si>
    <t>t</t>
  </si>
  <si>
    <t>2139189937</t>
  </si>
  <si>
    <t>2,25*1,75 'Přepočtené koeficientem množství</t>
  </si>
  <si>
    <t>10</t>
  </si>
  <si>
    <t>181951102</t>
  </si>
  <si>
    <t>Úprava pláně vyrovnáním výškových rozdílů v hornině tř. 1 až 4 se zhutněním</t>
  </si>
  <si>
    <t>775560907</t>
  </si>
  <si>
    <t>Součet</t>
  </si>
  <si>
    <t>Zakládání</t>
  </si>
  <si>
    <t>11</t>
  </si>
  <si>
    <t>212752311</t>
  </si>
  <si>
    <t>Trativody z drenážních trubek se zřízením štěrkopískového lože pod trubky a s jejich obsypem v průměrném celkovém množství do 0,15 m3/m v otevřeném výkopu z trubek plastových tuhých SN 8 DN 100</t>
  </si>
  <si>
    <t>554744268</t>
  </si>
  <si>
    <t>Poznámka k položce:
lože frakce 16-32 mm</t>
  </si>
  <si>
    <t>Komunikace</t>
  </si>
  <si>
    <t>12</t>
  </si>
  <si>
    <t>565135111</t>
  </si>
  <si>
    <t>Asfaltový beton vrstva podkladní ACP 16 (obalované kamenivo střednězrnné - OKS) s rozprostřením a zhutněním v pruhu šířky do 3 m, po zhutnění tl. 50 mm</t>
  </si>
  <si>
    <t>-1057516747</t>
  </si>
  <si>
    <t>13</t>
  </si>
  <si>
    <t>573111112</t>
  </si>
  <si>
    <t>Postřik infiltrační PI z asfaltu silničního s posypem kamenivem, v množství 1,00 kg/m2</t>
  </si>
  <si>
    <t>-194942462</t>
  </si>
  <si>
    <t>14</t>
  </si>
  <si>
    <t>573211108</t>
  </si>
  <si>
    <t>Postřik spojovací PS bez posypu kamenivem z asfaltu silničního, v množství 0,40 kg/m2</t>
  </si>
  <si>
    <t>366294</t>
  </si>
  <si>
    <t>Poznámka k položce:
2 vrstvy</t>
  </si>
  <si>
    <t>5,75*2 'Přepočtené koeficientem množství</t>
  </si>
  <si>
    <t>577134131</t>
  </si>
  <si>
    <t>Asfaltový beton vrstva obrusná ACO 11 (ABS) s rozprostřením a se zhutněním z modifikovaného asfaltu v pruhu šířky do 3 m, po zhutnění tl. 40 mm</t>
  </si>
  <si>
    <t>1203505173</t>
  </si>
  <si>
    <t>16</t>
  </si>
  <si>
    <t>577155112</t>
  </si>
  <si>
    <t>Asfaltový beton vrstva ložní ACL 16 (ABH) s rozprostřením a zhutněním z nemodifikovaného asfaltu v pruhu šířky do 3 m, po zhutnění tl. 60 mm</t>
  </si>
  <si>
    <t>1041383951</t>
  </si>
  <si>
    <t>17</t>
  </si>
  <si>
    <t>596211220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</si>
  <si>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B, pro plochy do 50 m2</t>
  </si>
  <si>
    <t>2132154767</t>
  </si>
  <si>
    <t>Poznámka k položce:
slepecká dlažba+stávající</t>
  </si>
  <si>
    <t>18</t>
  </si>
  <si>
    <t>M</t>
  </si>
  <si>
    <t>592453090.R</t>
  </si>
  <si>
    <t>dlažba skladebná betonová základní pro nevidomé 20 x 10 x 8 cm barevná</t>
  </si>
  <si>
    <t>-1065043116</t>
  </si>
  <si>
    <t xml:space="preserve">Poznámka k položce:
ztatné 10%
</t>
  </si>
  <si>
    <t>10,38*1,1 'Přepočtené koeficientem množství</t>
  </si>
  <si>
    <t>19</t>
  </si>
  <si>
    <t>596212225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</si>
  <si>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B, pro plochy Příplatek k cenám více než dvou barev za dlažbu z prvků</t>
  </si>
  <si>
    <t>-1798708094</t>
  </si>
  <si>
    <t>20</t>
  </si>
  <si>
    <t>599141111</t>
  </si>
  <si>
    <t>Vyplnění spár mezi silničními dílci jakékoliv tloušťky živičnou zálivkou</t>
  </si>
  <si>
    <t>1369120343</t>
  </si>
  <si>
    <t>6,18+5,43+0,5*4</t>
  </si>
  <si>
    <t>Ostatní konstrukce a práce-bourání</t>
  </si>
  <si>
    <t>914111111</t>
  </si>
  <si>
    <t>Montáž svislé dopravní značky základní velikosti do 1 m2 objímkami na sloupky nebo konzoly</t>
  </si>
  <si>
    <t>kus</t>
  </si>
  <si>
    <t>-1505137651</t>
  </si>
  <si>
    <t>Poznámka k položce:
na sloupy VO</t>
  </si>
  <si>
    <t>22</t>
  </si>
  <si>
    <t>404442310</t>
  </si>
  <si>
    <t>značka dopravní svislá reflexní AL- NK 500 x 500 mm</t>
  </si>
  <si>
    <t>920594076</t>
  </si>
  <si>
    <t>Poznámka k položce:
2 x IP 6</t>
  </si>
  <si>
    <t>23</t>
  </si>
  <si>
    <t>915231112</t>
  </si>
  <si>
    <t>Vodorovné dopravní značení stříkaným plastem přechody pro chodce, šipky, symboly nápisy bílé retroreflexní</t>
  </si>
  <si>
    <t>1794624808</t>
  </si>
  <si>
    <t>12,17 "V7</t>
  </si>
  <si>
    <t>24</t>
  </si>
  <si>
    <t>915621111</t>
  </si>
  <si>
    <t>Předznačení pro vodorovné značení stříkané barvou nebo prováděné z nátěrových hmot plošné šipky, symboly, nápisy</t>
  </si>
  <si>
    <t>-1494887458</t>
  </si>
  <si>
    <t>916131213.R</t>
  </si>
  <si>
    <t>Osazení silničního obrubníku betonového se zřízením lože, s vyplněním a zatřením spár cementovou maltou stojatého s boční opěrou z betonu prostého tř. C 25/30, do lože z betonu prostého téže značky</t>
  </si>
  <si>
    <t>77450512</t>
  </si>
  <si>
    <t>2*1</t>
  </si>
  <si>
    <t>9,5</t>
  </si>
  <si>
    <t>26</t>
  </si>
  <si>
    <t>592174690</t>
  </si>
  <si>
    <t>obrubník betonový silniční přechodový L + P vibrolisovaný 100x15x15-25 cm</t>
  </si>
  <si>
    <t>152177524</t>
  </si>
  <si>
    <t>27</t>
  </si>
  <si>
    <t>592174950</t>
  </si>
  <si>
    <t>obrubník betonový silniční nájezdový 100x15x15 cm</t>
  </si>
  <si>
    <t>1877196020</t>
  </si>
  <si>
    <t>Poznámka k položce:
prořez 5%</t>
  </si>
  <si>
    <t>9,5*1,05 'Přepočtené koeficientem množství</t>
  </si>
  <si>
    <t>28</t>
  </si>
  <si>
    <t>916231113</t>
  </si>
  <si>
    <t>Osazení chodníkového obrubníku betonového se zřízením lože, s vyplněním a zatřením spár cementovou maltou ležatého s boční opěrou z betonu prostého, do lože z betonu prostého téže značky</t>
  </si>
  <si>
    <t>2071861015</t>
  </si>
  <si>
    <t>Poznámka k položce:
dle bilancí zemních prací, stávající obrubníky</t>
  </si>
  <si>
    <t>29</t>
  </si>
  <si>
    <t>916991121.R</t>
  </si>
  <si>
    <t>Lože pod obrubníky, krajníky nebo obruby z dlažebních kostek z betonu prostého tř. C 25/30</t>
  </si>
  <si>
    <t>950926880</t>
  </si>
  <si>
    <t>0,44*0,1*11,5+0,33*0,1*8 "lože navíc nad 10 cm o 10 cm</t>
  </si>
  <si>
    <t>30</t>
  </si>
  <si>
    <t>919726122</t>
  </si>
  <si>
    <t>Geotextilie netkaná pro ochranu, separaci nebo filtraci měrná hmotnost přes 200 do 300 g/m2</t>
  </si>
  <si>
    <t>892103585</t>
  </si>
  <si>
    <t>25*0,4*3</t>
  </si>
  <si>
    <t>31</t>
  </si>
  <si>
    <t>919735113</t>
  </si>
  <si>
    <t>Řezání stávajícího živičného krytu nebo podkladu hloubky přes 100 do 150 mm</t>
  </si>
  <si>
    <t>1880003722</t>
  </si>
  <si>
    <t>32</t>
  </si>
  <si>
    <t>938908411</t>
  </si>
  <si>
    <t>Čištění vozovek splachováním vodou povrchu podkladu nebo krytu živičného, betonového nebo dlážděného</t>
  </si>
  <si>
    <t>-360446940</t>
  </si>
  <si>
    <t>33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</si>
  <si>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</si>
  <si>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</si>
  <si>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207753286</t>
  </si>
  <si>
    <t xml:space="preserve">Poznámka k položce:
materiál bude použit </t>
  </si>
  <si>
    <t>997</t>
  </si>
  <si>
    <t>Přesun sutě</t>
  </si>
  <si>
    <t>34</t>
  </si>
  <si>
    <t>997221815</t>
  </si>
  <si>
    <t>Poplatek za uložení stavebního odpadu na skládce (skládkovné) betonového</t>
  </si>
  <si>
    <t>383501609</t>
  </si>
  <si>
    <t>35</t>
  </si>
  <si>
    <t>997221845</t>
  </si>
  <si>
    <t>Poplatek za uložení stavebního odpadu na skládce (skládkovné) z asfaltových povrchů</t>
  </si>
  <si>
    <t>-56491896</t>
  </si>
  <si>
    <t>1,817</t>
  </si>
  <si>
    <t>36</t>
  </si>
  <si>
    <t>997321511</t>
  </si>
  <si>
    <t>Vodorovná doprava suti a vybouraných hmot bez naložení, s vyložením a hrubým urovnáním po suchu, na vzdálenost do 1 km</t>
  </si>
  <si>
    <t>1386288222</t>
  </si>
  <si>
    <t>3,335+1,817</t>
  </si>
  <si>
    <t>37</t>
  </si>
  <si>
    <t>997321519</t>
  </si>
  <si>
    <t>Vodorovná doprava suti a vybouraných hmot bez naložení, s vyložením a hrubým urovnáním po suchu, na vzdálenost Příplatek k cenám za každý další i započatý 1 km přes 1 km</t>
  </si>
  <si>
    <t>-393990476</t>
  </si>
  <si>
    <t>5,152*9 'Přepočtené koeficientem množství</t>
  </si>
  <si>
    <t>998</t>
  </si>
  <si>
    <t>Přesun hmot</t>
  </si>
  <si>
    <t>38</t>
  </si>
  <si>
    <t>998223011</t>
  </si>
  <si>
    <t>Přesun hmot pro pozemní komunikace s krytem dlážděným dopravní vzdálenost do 200 m jakékoliv délky objektu</t>
  </si>
  <si>
    <t>-290565167</t>
  </si>
  <si>
    <t>SO 102 a 103 - Chodník</t>
  </si>
  <si>
    <t>113107122</t>
  </si>
  <si>
    <t>Odstranění podkladů nebo krytů s přemístěním hmot na skládku na vzdálenost do 3 m nebo s naložením na dopravní prostředek v ploše jednotlivě do 50 m2 z kameniva hrubého drceného, o tl. vrstvy přes 100 do 200 mm</t>
  </si>
  <si>
    <t>-61756132</t>
  </si>
  <si>
    <t>Poznámka k položce:
dle bilancí zemních  prací</t>
  </si>
  <si>
    <t>45 "Výkopy stávající konstrukce chodníku v tl. 17 cm</t>
  </si>
  <si>
    <t>113107141</t>
  </si>
  <si>
    <t>Odstranění podkladů nebo krytů s přemístěním hmot na skládku na vzdálenost do 3 m nebo s naložením na dopravní prostředek v ploše jednotlivě do 50 m2 živičných, o tl. vrstvy do 50 mm</t>
  </si>
  <si>
    <t>-272037391</t>
  </si>
  <si>
    <t>45 "odstranění stávajícího asfaltového chodníku</t>
  </si>
  <si>
    <t>113107142</t>
  </si>
  <si>
    <t>Odstranění podkladů nebo krytů s přemístěním hmot na skládku na vzdálenost do 3 m nebo s naložením na dopravní prostředek v ploše jednotlivě do 50 m2 živičných, o tl. vrstvy přes 50 do 100 mm</t>
  </si>
  <si>
    <t>-1035426659</t>
  </si>
  <si>
    <t>7,5</t>
  </si>
  <si>
    <t>11,62 "obnovená asfaltová vrstva</t>
  </si>
  <si>
    <t>121101102</t>
  </si>
  <si>
    <t>Sejmutí ornice nebo lesní půdy s vodorovným přemístěním na hromady v místě upotřebení nebo na dočasné či trvalé skládky se složením, na vzdálenost přes 50 do 100 m</t>
  </si>
  <si>
    <t>-782037103</t>
  </si>
  <si>
    <t>493*0,2</t>
  </si>
  <si>
    <t>122201101</t>
  </si>
  <si>
    <t>Odkopávky a prokopávky nezapažené s přehozením výkopku na vzdálenost do 3 m nebo s naložením na dopravní prostředek v hornině tř. 3 do 100 m3</t>
  </si>
  <si>
    <t>-1701032402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</si>
  <si>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</si>
  <si>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</si>
  <si>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-2003342663</t>
  </si>
  <si>
    <t>46,56+48,24+155,67+10 "délka + 10 m napojení</t>
  </si>
  <si>
    <t>260,47*0,3*0,3+98,6+24,65-134,1*0,15-6,71 "hloubení rýh pro drenáž+sejmutá ornice+odkopávky-rozprostřená ornice-násypy</t>
  </si>
  <si>
    <t>260,47*0,3*0,3+40</t>
  </si>
  <si>
    <t>171101103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</si>
  <si>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96 do 100 % PS</t>
  </si>
  <si>
    <t>-264536454</t>
  </si>
  <si>
    <t>6,71 "Násypy výkopové zeminy do zelených pásů</t>
  </si>
  <si>
    <t>119,867*1,75 'Přepočtené koeficientem množství</t>
  </si>
  <si>
    <t>181301102</t>
  </si>
  <si>
    <t>Rozprostření a urovnání ornice v rovině nebo ve svahu sklonu do 1:5 při souvislé ploše do 500 m2, tl. vrstvy přes 100 do 150 mm</t>
  </si>
  <si>
    <t>-1383630064</t>
  </si>
  <si>
    <t>134,1 "Vrácení ornice v tl. 15 cm</t>
  </si>
  <si>
    <t>181411131</t>
  </si>
  <si>
    <t>Založení trávníku na půdě předem připravené plochy do 1000 m2 výsevem včetně utažení parkového v rovině nebo na svahu do 1:5</t>
  </si>
  <si>
    <t>72837511</t>
  </si>
  <si>
    <t>005724150</t>
  </si>
  <si>
    <t>osivo směs travní parková směs exclusive</t>
  </si>
  <si>
    <t>kg</t>
  </si>
  <si>
    <t>266444774</t>
  </si>
  <si>
    <t>160*0,025 'Přepočtené koeficientem množství</t>
  </si>
  <si>
    <t>158,59+145,98+46,55+6,9 "chodník</t>
  </si>
  <si>
    <t>3,06 "slepecká dlažba</t>
  </si>
  <si>
    <t>19,53 "SO 101</t>
  </si>
  <si>
    <t>183403153</t>
  </si>
  <si>
    <t>Obdělání půdy hrabáním v rovině nebo na svahu do 1:5</t>
  </si>
  <si>
    <t>-334842875</t>
  </si>
  <si>
    <t>184802111</t>
  </si>
  <si>
    <t>Chemické odplevelení před založením kultury nad 20 m2 postřikem na široko v rovině a svahu do 1:5</t>
  </si>
  <si>
    <t>-182603643</t>
  </si>
  <si>
    <t>Poznámka k položce:
chemické odplevelení postřikem neselektivním listovým herbicidem</t>
  </si>
  <si>
    <t>184802611</t>
  </si>
  <si>
    <t>Chemické odplevelení po založení kultury v rovině nebo na svahu do 1:5 postřikem na široko</t>
  </si>
  <si>
    <t>-1286063095</t>
  </si>
  <si>
    <t>185802113</t>
  </si>
  <si>
    <t>Hnojení půdy nebo trávníku v rovině nebo na svahu do 1:5 umělým hnojivem na široko</t>
  </si>
  <si>
    <t>ha</t>
  </si>
  <si>
    <t>785095580</t>
  </si>
  <si>
    <t>134,1/10000</t>
  </si>
  <si>
    <t>103715000</t>
  </si>
  <si>
    <t>substrát pro trávníky A  VL</t>
  </si>
  <si>
    <t>1552083775</t>
  </si>
  <si>
    <t>Poznámka k položce:
minerální hmojivo</t>
  </si>
  <si>
    <t>185803111</t>
  </si>
  <si>
    <t>Ošetření trávníku shrabáním v rovině a svahu do 1:5</t>
  </si>
  <si>
    <t>1285056666</t>
  </si>
  <si>
    <t>185851121</t>
  </si>
  <si>
    <t>Dovoz vody pro zálivku rostlin na vzdálenost do 1000 m</t>
  </si>
  <si>
    <t>-871743614</t>
  </si>
  <si>
    <t>134,1/1000</t>
  </si>
  <si>
    <t>564851111</t>
  </si>
  <si>
    <t>Podklad ze štěrkodrti ŠD s rozprostřením a zhutněním, po zhutnění tl. 150 mm</t>
  </si>
  <si>
    <t>1403615409</t>
  </si>
  <si>
    <t>Poznámka k položce:
frakce 0-32 mm</t>
  </si>
  <si>
    <t>11,62*2 'Přepočtené koeficientem množství</t>
  </si>
  <si>
    <t>596211223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</si>
  <si>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B, pro plochy přes 300 m2</t>
  </si>
  <si>
    <t>1106835157</t>
  </si>
  <si>
    <t>3,06*1,1 'Přepočtené koeficientem množství</t>
  </si>
  <si>
    <t>592453110</t>
  </si>
  <si>
    <t>dlažba skladebná betonová základní 20 x 10 x 8 cm přírodní</t>
  </si>
  <si>
    <t>-2132637767</t>
  </si>
  <si>
    <t>Poznámka k položce:
ztratné 4%</t>
  </si>
  <si>
    <t>358,02*1,04 'Přepočtené koeficientem množství</t>
  </si>
  <si>
    <t>0,75+5,01+3,48+2,46+0,5*2+5,21+5,43+0,5*2+1,01+0,5*2</t>
  </si>
  <si>
    <t>911111111.R</t>
  </si>
  <si>
    <t>Montáž a dodávka zábradlí ocelového zabetonovaného</t>
  </si>
  <si>
    <t>-1305701009</t>
  </si>
  <si>
    <t xml:space="preserve">Poznámka k položce:
Zábradlí bude s nátěrem červeno bílými pruhy po 1,25 m.  
Cena včetně nátěru, betonových základů, PKO. 
</t>
  </si>
  <si>
    <t>1 "IS 24b - přesun na stožár VO</t>
  </si>
  <si>
    <t>1 "IS 3b - přesun na stožár VO</t>
  </si>
  <si>
    <t>1 " P2 - přesun na stožár VO</t>
  </si>
  <si>
    <t>1 "E2b - přesun na stožár VO</t>
  </si>
  <si>
    <t>1 "B 24b - přesun</t>
  </si>
  <si>
    <t>1 "informační tabule - přesun</t>
  </si>
  <si>
    <t>39</t>
  </si>
  <si>
    <t>914431112</t>
  </si>
  <si>
    <t>Montáž dopravního zrcadla na sloupky nebo konzoly velikosti do 1 m2</t>
  </si>
  <si>
    <t>630721093</t>
  </si>
  <si>
    <t>Poznámka k položce:
přesunuté zrcadlo</t>
  </si>
  <si>
    <t>40</t>
  </si>
  <si>
    <t>914511112</t>
  </si>
  <si>
    <t>Montáž sloupku dopravních značek délky do 3,5 m do hliníkové patky</t>
  </si>
  <si>
    <t>1096534499</t>
  </si>
  <si>
    <t>1 "zrcadlo</t>
  </si>
  <si>
    <t>41</t>
  </si>
  <si>
    <t>3*1</t>
  </si>
  <si>
    <t>5,21+5,26+0,79+5,01+3,32+2,46</t>
  </si>
  <si>
    <t>42</t>
  </si>
  <si>
    <t>43</t>
  </si>
  <si>
    <t>4*1,05 'Přepočtené koeficientem množství</t>
  </si>
  <si>
    <t>44</t>
  </si>
  <si>
    <t>592174650</t>
  </si>
  <si>
    <t>obrubník betonový silniční vibrolisovaný 100x15x25 cm</t>
  </si>
  <si>
    <t>2059361691</t>
  </si>
  <si>
    <t>22,05*1,05 'Přepočtené koeficientem množství</t>
  </si>
  <si>
    <t>45</t>
  </si>
  <si>
    <t>113,89+0,58+18,07+20,9+5,95+44,63+20,71+11,29+5,03+5</t>
  </si>
  <si>
    <t>46</t>
  </si>
  <si>
    <t>592174090</t>
  </si>
  <si>
    <t>obrubník betonový chodníkový vibrolisovaný 100x8x25 cm</t>
  </si>
  <si>
    <t>2105749931</t>
  </si>
  <si>
    <t>47</t>
  </si>
  <si>
    <t>0,44*0,1*29,05+0,33*0,1*246,05 "lože navíc nad 10 cm o 10 cm</t>
  </si>
  <si>
    <t>48</t>
  </si>
  <si>
    <t>260,47*0,4*3</t>
  </si>
  <si>
    <t>49</t>
  </si>
  <si>
    <t>50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</si>
  <si>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</si>
  <si>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</si>
  <si>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-163468975</t>
  </si>
  <si>
    <t>51</t>
  </si>
  <si>
    <t>966006221</t>
  </si>
  <si>
    <t>Odstranění trubkového nástavce ze sloupku s odklizením materiálu na vzdálenost do 20 m nebo s naložením na dopravní prostředek včetně demontáže dopravní značky</t>
  </si>
  <si>
    <t>1989458600</t>
  </si>
  <si>
    <t>52</t>
  </si>
  <si>
    <t>966006231</t>
  </si>
  <si>
    <t>Odstranění dopravního zrcadla a demontáž zrcadlové části s odklizením materiálu na vzdálenost do 20 m nebo s naložením na dopravní prostředek včetně sloupku nebo konzole</t>
  </si>
  <si>
    <t>265250822</t>
  </si>
  <si>
    <t>53</t>
  </si>
  <si>
    <t>4,41+1,65+3,672</t>
  </si>
  <si>
    <t>54</t>
  </si>
  <si>
    <t>997221855</t>
  </si>
  <si>
    <t>Poplatek za uložení stavebního odpadu na skládce (skládkovné) z kameniva</t>
  </si>
  <si>
    <t>448639604</t>
  </si>
  <si>
    <t>55</t>
  </si>
  <si>
    <t>56</t>
  </si>
  <si>
    <t>23,013*9 'Přepočtené koeficientem množství</t>
  </si>
  <si>
    <t>57</t>
  </si>
  <si>
    <t>58</t>
  </si>
  <si>
    <t>998223091</t>
  </si>
  <si>
    <t>Přesun hmot pro pozemní komunikace s krytem dlážděným Příplatek k ceně za zvětšený přesun přes vymezenou největší dopravní vzdálenost do 1000 m</t>
  </si>
  <si>
    <t>-13109292</t>
  </si>
  <si>
    <t>SO 104 - Místo pro přecházení</t>
  </si>
  <si>
    <t>Poznámka k položce:
Místo pro přecházení
dle bilancí zemních prací</t>
  </si>
  <si>
    <t>1005052295</t>
  </si>
  <si>
    <t>1714849161</t>
  </si>
  <si>
    <t>-127442712</t>
  </si>
  <si>
    <t>6,55 "obnovená asfaltová vrstva</t>
  </si>
  <si>
    <t>-219537105</t>
  </si>
  <si>
    <t>-465179732</t>
  </si>
  <si>
    <t>20*0,3*0,3 "hloubení rýh pro drenáž</t>
  </si>
  <si>
    <t>-1335098134</t>
  </si>
  <si>
    <t>20*0,3*0,3</t>
  </si>
  <si>
    <t>1822004374</t>
  </si>
  <si>
    <t>-731468630</t>
  </si>
  <si>
    <t>1,8*1,75 'Přepočtené koeficientem množství</t>
  </si>
  <si>
    <t>-2026442140</t>
  </si>
  <si>
    <t>13,56 "zámková dlažba</t>
  </si>
  <si>
    <t>3,81" slepecká dlažba</t>
  </si>
  <si>
    <t>-840810716</t>
  </si>
  <si>
    <t>1287369863</t>
  </si>
  <si>
    <t>2086690050</t>
  </si>
  <si>
    <t>573302474</t>
  </si>
  <si>
    <t>46426167</t>
  </si>
  <si>
    <t>6,55*2 'Přepočtené koeficientem množství</t>
  </si>
  <si>
    <t>-1961392310</t>
  </si>
  <si>
    <t>-1619693337</t>
  </si>
  <si>
    <t>Poznámka k položce:
slepecká dlažba+stávající z SO 101</t>
  </si>
  <si>
    <t>13,56 "zámvá dlažba</t>
  </si>
  <si>
    <t>3,81 "slepecká dlažba</t>
  </si>
  <si>
    <t>3,81  "slepecká dlažba</t>
  </si>
  <si>
    <t>3,81*1,1 'Přepočtené koeficientem množství</t>
  </si>
  <si>
    <t>-1563241967</t>
  </si>
  <si>
    <t>Poznámka k položce:
zbytek dodaná z SO 101</t>
  </si>
  <si>
    <t>118858228</t>
  </si>
  <si>
    <t>1+0,5+4,1+1,14+0,5+0,5+1+4+2+0,5</t>
  </si>
  <si>
    <t>915321115</t>
  </si>
  <si>
    <t>Vodorovné značení předformovaným termoplastem vodící pás pro slabozraké z 6 proužků</t>
  </si>
  <si>
    <t>641183321</t>
  </si>
  <si>
    <t>915611111</t>
  </si>
  <si>
    <t>Předznačení pro vodorovné značení stříkané barvou nebo prováděné z nátěrových hmot liniové dělicí čáry, vodicí proužky</t>
  </si>
  <si>
    <t>-743206872</t>
  </si>
  <si>
    <t>6*6 "6 m délky*6 proužků</t>
  </si>
  <si>
    <t>4*1</t>
  </si>
  <si>
    <t xml:space="preserve">1 </t>
  </si>
  <si>
    <t>-1640702889</t>
  </si>
  <si>
    <t>8*1,05 'Přepočtené koeficientem množství</t>
  </si>
  <si>
    <t>0,44*0,1*13 "lože navíc nad 10 cm o 10 cm</t>
  </si>
  <si>
    <t>704893662</t>
  </si>
  <si>
    <t>20*0,4*3</t>
  </si>
  <si>
    <t>-2131149447</t>
  </si>
  <si>
    <t>1315848294</t>
  </si>
  <si>
    <t>-67552342</t>
  </si>
  <si>
    <t>705135064</t>
  </si>
  <si>
    <t>0,781+2,07</t>
  </si>
  <si>
    <t>-1133382353</t>
  </si>
  <si>
    <t>2,32+0,784+3,77+2,07</t>
  </si>
  <si>
    <t>8,944*9 'Přepočtené koeficientem množství</t>
  </si>
  <si>
    <t xml:space="preserve">SO 401 - Veřejné osvětlení </t>
  </si>
  <si>
    <t xml:space="preserve">    4 - Vodorovné konstrukce</t>
  </si>
  <si>
    <t xml:space="preserve">    8 - Trubní vedení</t>
  </si>
  <si>
    <t xml:space="preserve">    99 - Přesun hmot</t>
  </si>
  <si>
    <t>PSV - Práce a dodávky PSV</t>
  </si>
  <si>
    <t xml:space="preserve">    741 - Elektroinstalace - silnoproud</t>
  </si>
  <si>
    <t xml:space="preserve">    742 - Elektromontáže - rozvodný systém</t>
  </si>
  <si>
    <t xml:space="preserve">    743 - Elektromontáže - hrubá montáž</t>
  </si>
  <si>
    <t xml:space="preserve">    744 - Elektromontáže - rozvody vodičů měděných</t>
  </si>
  <si>
    <t xml:space="preserve">    746 - Elektromontáže - soubory pro vodiče</t>
  </si>
  <si>
    <t xml:space="preserve">    748 - Elektromontáže - osvětlovací zařízení a svítidla</t>
  </si>
  <si>
    <t>M - Práce a dodávky M</t>
  </si>
  <si>
    <t xml:space="preserve">    21-M -  Elektromontáže</t>
  </si>
  <si>
    <t xml:space="preserve">    58-M - Revize vyhrazených technických zařízení</t>
  </si>
  <si>
    <t>131201101</t>
  </si>
  <si>
    <t>Hloubení jam nezapažených v hornině tř. 3 objemu do 100 m3</t>
  </si>
  <si>
    <t>-1691856145</t>
  </si>
  <si>
    <t xml:space="preserve">1*1*1*8 "stožár </t>
  </si>
  <si>
    <t>2*2*2*4 "startovací a cílová jáma</t>
  </si>
  <si>
    <t>131201109</t>
  </si>
  <si>
    <t>Hloubení nezapažených jam a zářezů kromě zářezů se šikmými stěnami pro podzemní vedení s urovnáním dna do předepsaného profilu a spádu Příplatek k cenám za lepivost horniny tř. 3</t>
  </si>
  <si>
    <t>-1225724386</t>
  </si>
  <si>
    <t>132201101</t>
  </si>
  <si>
    <t>Hloubení rýh š do 600 mm v hornině tř. 3 objemu do 100 m3</t>
  </si>
  <si>
    <t>-1962108698</t>
  </si>
  <si>
    <t>(1,5+6+1,5+25+8)*0,5*1 "délka*šířka*hloubka</t>
  </si>
  <si>
    <t>132201109</t>
  </si>
  <si>
    <t>Hloubení zapažených i nezapažených rýh šířky do 600 mm s urovnáním dna do předepsaného profilu a spádu v hornině tř. 3 Příplatek k cenám za lepivost horniny tř. 3</t>
  </si>
  <si>
    <t>1472496835</t>
  </si>
  <si>
    <t>141721111</t>
  </si>
  <si>
    <t>Řízený zemní protlak v hornině tř. 1 až 4, včetně protlačení trub v hloubce do 6 m vnějšího průměru vrtu do 63 mm</t>
  </si>
  <si>
    <t>-1261092911</t>
  </si>
  <si>
    <t>7*2</t>
  </si>
  <si>
    <t>Vodorovné přemístění výkopku nebo sypaniny po suchu na obvyklém dopravním prostředku, bez naložení výkopku, avšak se složením bez rozhrnutí z horniny tř. 1 až 4 na vzdálenost přes 9 000 do 10 000 m</t>
  </si>
  <si>
    <t>-877247177</t>
  </si>
  <si>
    <t>40+21-48,8 "hloubení jam+hlobubení rýh-zásyp rýh</t>
  </si>
  <si>
    <t>-1135668595</t>
  </si>
  <si>
    <t>-445613718</t>
  </si>
  <si>
    <t>-1501889105</t>
  </si>
  <si>
    <t>12,2*1,75 'Přepočtené koeficientem množství</t>
  </si>
  <si>
    <t>174101101</t>
  </si>
  <si>
    <t>Zásyp jam, šachet rýh nebo kolem objektů sypaninou se zhutněním</t>
  </si>
  <si>
    <t>1883834034</t>
  </si>
  <si>
    <t>(1,5+6+1,5+25+8)*0,5*0,8 "délka*šířka*hloubka</t>
  </si>
  <si>
    <t>275313611</t>
  </si>
  <si>
    <t>Základové patky z betonu tř. C 16/20</t>
  </si>
  <si>
    <t>536816541</t>
  </si>
  <si>
    <t>Vodorovné konstrukce</t>
  </si>
  <si>
    <t>451572111</t>
  </si>
  <si>
    <t>Lože pod potrubí, stoky a drobné objekty v otevřeném výkopu z kameniva drobného těženého 0 až 4 mm</t>
  </si>
  <si>
    <t>-488611193</t>
  </si>
  <si>
    <t>(1,5+6+1,5+25+8)*0,5*0,2 "délka*šířka*hloubka</t>
  </si>
  <si>
    <t>Trubní vedení</t>
  </si>
  <si>
    <t>899722113</t>
  </si>
  <si>
    <t>Krytí potrubí z plastů výstražnou fólií z PVC šířky 34cm</t>
  </si>
  <si>
    <t>1066036275</t>
  </si>
  <si>
    <t>42+14</t>
  </si>
  <si>
    <t>99</t>
  </si>
  <si>
    <t>998231311</t>
  </si>
  <si>
    <t>Přesun hmot pro sadovnické a krajinářské úpravy vodorovně do 5000 m</t>
  </si>
  <si>
    <t>729089017</t>
  </si>
  <si>
    <t>PSV</t>
  </si>
  <si>
    <t>Práce a dodávky PSV</t>
  </si>
  <si>
    <t>741</t>
  </si>
  <si>
    <t>Elektroinstalace - silnoproud</t>
  </si>
  <si>
    <t>741810002</t>
  </si>
  <si>
    <t>Zkoušky a prohlídky elektrických rozvodů a zařízení celková prohlídka a vyhotovení revizní zprávy pro objem montážních prací přes 100 do 500 tis. Kč</t>
  </si>
  <si>
    <t>-1367961036</t>
  </si>
  <si>
    <t>741910131</t>
  </si>
  <si>
    <t>Montáž výložníků bez kabelových lávek a osazení úchytných prvků typových, šířky do 400 mm závěsných se závěsem a 1 oboustranným ramenem</t>
  </si>
  <si>
    <t>-1158733576</t>
  </si>
  <si>
    <t>348444710.1</t>
  </si>
  <si>
    <t xml:space="preserve">výložník pro osvětlení přechodu 3,5m_x000D_
</t>
  </si>
  <si>
    <t>1373851220</t>
  </si>
  <si>
    <t>348444710.2</t>
  </si>
  <si>
    <t>výložník pro osvětlení přechodu 3m</t>
  </si>
  <si>
    <t>200139527</t>
  </si>
  <si>
    <t>348444710.3</t>
  </si>
  <si>
    <t>výložník pro osvětlení přechodu 2,5m</t>
  </si>
  <si>
    <t>-1897912999</t>
  </si>
  <si>
    <t>742</t>
  </si>
  <si>
    <t>Elektromontáže - rozvodný systém</t>
  </si>
  <si>
    <t>742112200</t>
  </si>
  <si>
    <t>Montáž rozvodnic oceloplechových nebo plastových bez zapojení vodičů pro síť veřejného osvětlení, typ KS 4</t>
  </si>
  <si>
    <t>CS ÚRS 2013 01</t>
  </si>
  <si>
    <t>-299285866</t>
  </si>
  <si>
    <t>1136641</t>
  </si>
  <si>
    <t>Svorky a svorkovnice Svorky řadové a stož STOZAROVA SVORKOVNICE SR721-14</t>
  </si>
  <si>
    <t>KS</t>
  </si>
  <si>
    <t>759851906</t>
  </si>
  <si>
    <t>742122001</t>
  </si>
  <si>
    <t>Montáž kabelové spojky nebo svorkovnice do 15 žil</t>
  </si>
  <si>
    <t>-1465939836</t>
  </si>
  <si>
    <t>1136641.R</t>
  </si>
  <si>
    <t>Kabelová spojka CYKY 4x10mm</t>
  </si>
  <si>
    <t>1047152882</t>
  </si>
  <si>
    <t>742993105.1</t>
  </si>
  <si>
    <t>Napojení nového rozvodu VO ve stávající lampě nebo rozvaděči</t>
  </si>
  <si>
    <t>kpl</t>
  </si>
  <si>
    <t>-1154093610</t>
  </si>
  <si>
    <t>742993105.2</t>
  </si>
  <si>
    <t>Odstranění stožáru VO a betonových patek, naložení na dopravní prostředek a přesun</t>
  </si>
  <si>
    <t>27664584</t>
  </si>
  <si>
    <t>Poznámka k položce:
4 x přesunutý stožár</t>
  </si>
  <si>
    <t>742993110.1</t>
  </si>
  <si>
    <t>Revize, seřízení a uvedení do provozu VO</t>
  </si>
  <si>
    <t>-31795630</t>
  </si>
  <si>
    <t>743</t>
  </si>
  <si>
    <t>Elektromontáže - hrubá montáž</t>
  </si>
  <si>
    <t>741110003</t>
  </si>
  <si>
    <t>Montáž trubek elektroinstalačních s nasunutím nebo našroubováním do krabic plastových tuhých, uložených pevně, vnější D přes 35 mm</t>
  </si>
  <si>
    <t>272438407</t>
  </si>
  <si>
    <t>60+8</t>
  </si>
  <si>
    <t>345713610</t>
  </si>
  <si>
    <t>trubka elektroinstalační tuhá dvouplášťová korugovaná D 41/50 mm, HDPE</t>
  </si>
  <si>
    <t>352218468</t>
  </si>
  <si>
    <t>345713680</t>
  </si>
  <si>
    <t>trubka elektroinstalační tuhá dvouplášťová korugovaná D 136/160 mm, HDPE</t>
  </si>
  <si>
    <t>-475957157</t>
  </si>
  <si>
    <t>743612111</t>
  </si>
  <si>
    <t>Montáž uzemňovacího vedení s upevněním, propojením a připojením pomocí svorek v zemi s izolací spojů vodičů FeZn pásku průřezu do 120 mm2 v městské zástavbě</t>
  </si>
  <si>
    <t>-641611264</t>
  </si>
  <si>
    <t>354420620</t>
  </si>
  <si>
    <t>pás zemnící 30 x 4 mm FeZn</t>
  </si>
  <si>
    <t>26369946</t>
  </si>
  <si>
    <t>744</t>
  </si>
  <si>
    <t>Elektromontáže - rozvody vodičů měděných</t>
  </si>
  <si>
    <t>744431100</t>
  </si>
  <si>
    <t>Montáž kabelů měděných do l kV bez ukončení, uložených volně sk. 1 - CYKY, NYM, NYY, YSLY, počtu a průřezu žil 2x1,5 až 6 mm2, 3x1,5 až 6 mm2, 4x1,5 až 4 mm2, 5x1,5 až 2,5 mm2, 7x1,5 až 2,5 mm2</t>
  </si>
  <si>
    <t>-2075538683</t>
  </si>
  <si>
    <t>341110300</t>
  </si>
  <si>
    <t>kabely silové s měděným jádrem pro jmenovité napětí 750 V CYKY -  RE průřez   Cu číslo  bázová cena mm2       kg/m      Kč/m 3 x 1,5     0,044       9,77</t>
  </si>
  <si>
    <t>-1965533289</t>
  </si>
  <si>
    <t>741122222</t>
  </si>
  <si>
    <t>Montáž kabelů měděných bez ukončení uložených volně nebo v liště plných kulatých (CYKY) počtu a průřezu žil 4x10 mm2</t>
  </si>
  <si>
    <t>348296941</t>
  </si>
  <si>
    <t>341110760</t>
  </si>
  <si>
    <t>kabel silový s Cu jádrem CYKY 4x10 mm2</t>
  </si>
  <si>
    <t>-945333307</t>
  </si>
  <si>
    <t>746</t>
  </si>
  <si>
    <t>Elektromontáže - soubory pro vodiče</t>
  </si>
  <si>
    <t>746212110</t>
  </si>
  <si>
    <t>Ukončení vodičů izolovaných s označením a zapojením na svorkovnici s otevřením a uzavřením krytu, průřezu žíly do 2,5 mm2</t>
  </si>
  <si>
    <t>-2097003980</t>
  </si>
  <si>
    <t>741130024</t>
  </si>
  <si>
    <t>Ukončení vodičů izolovaných s označením a zapojením na svorkovnici s otevřením a uzavřením krytu, průřezu žíly do 10 mm2</t>
  </si>
  <si>
    <t>-1087612250</t>
  </si>
  <si>
    <t>748</t>
  </si>
  <si>
    <t>Elektromontáže - osvětlovací zařízení a svítidla</t>
  </si>
  <si>
    <t>741373002</t>
  </si>
  <si>
    <t>Montáž svítidel výbojkových se zapojením vodičů průmyslových nebo venkovních na výložník</t>
  </si>
  <si>
    <t>-569846117</t>
  </si>
  <si>
    <t>347742000.1</t>
  </si>
  <si>
    <t>LED svítidlo pro osvětlení přechodu, 83W, 13 000lm, 5000K</t>
  </si>
  <si>
    <t>1011697657</t>
  </si>
  <si>
    <t>748719211</t>
  </si>
  <si>
    <t>Montáž stožárů osvětlení, bez zemních prací ostatních ocelových samostatně stojících, délky do 12 m</t>
  </si>
  <si>
    <t>77669922</t>
  </si>
  <si>
    <t>Poznámka k položce:
2 x nový
1 x přesunutý</t>
  </si>
  <si>
    <t>316741070.1</t>
  </si>
  <si>
    <t>stožár osvětlovací PC 6 -159/133/114 pozinkovaný -uliční</t>
  </si>
  <si>
    <t>-1520986661</t>
  </si>
  <si>
    <t>748739100</t>
  </si>
  <si>
    <t>Montáž patic stožárů osvětlení ostatních betonových</t>
  </si>
  <si>
    <t>277140311</t>
  </si>
  <si>
    <t>592133000.R</t>
  </si>
  <si>
    <t>patice stožáru osvětlení ostatní betonová</t>
  </si>
  <si>
    <t>1609266419</t>
  </si>
  <si>
    <t>Práce a dodávky M</t>
  </si>
  <si>
    <t>21-M</t>
  </si>
  <si>
    <t xml:space="preserve"> Elektromontáže</t>
  </si>
  <si>
    <t>210204201V</t>
  </si>
  <si>
    <t>Dodávka a montáž elektrovýzbroje stožárů osvětlení 1 okruh</t>
  </si>
  <si>
    <t>64</t>
  </si>
  <si>
    <t>-2125155914</t>
  </si>
  <si>
    <t>210204211V</t>
  </si>
  <si>
    <t>Dodávka a montáž drobného materiálu (svorky, stahováky, šrouby atd.)</t>
  </si>
  <si>
    <t>sada</t>
  </si>
  <si>
    <t>1409102826</t>
  </si>
  <si>
    <t xml:space="preserve">Poznámka k položce:
Ochranná manžeta stožáru plastová pr.133
Štítek označovací na stožár vč. osazení
Zinkový sprej
Opatření vodiče smršťovací bužírkou zž
Trubice smršťovací d 25 x 1000 m zž
</t>
  </si>
  <si>
    <t>58-M</t>
  </si>
  <si>
    <t>Revize vyhrazených technických zařízení</t>
  </si>
  <si>
    <t>580108011.R</t>
  </si>
  <si>
    <t>Ostatní elektrické spotřebiče a zdroje kontrola stavu stožárového svítidla parkového nebo sadového, o počtu světel přes 2</t>
  </si>
  <si>
    <t>1990871054</t>
  </si>
  <si>
    <t xml:space="preserve">VON - Vedlejší a ostatní náklady </t>
  </si>
  <si>
    <t>VRN - Vedlejší rozpočtové náklady</t>
  </si>
  <si>
    <t xml:space="preserve">    0 -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</si>
  <si>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</si>
  <si>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</si>
  <si>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</si>
  <si>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</si>
  <si>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VRN9 - Ostatní náklady</t>
  </si>
  <si>
    <t>913111115.R</t>
  </si>
  <si>
    <t>Montáž a demontáž dočasných dopravních značek samostatných značek základních, včetně pronájmu a demontáže, včetně vyřízení všech potřebných povolení Dle PD po celou dobu výstavby</t>
  </si>
  <si>
    <t>353751588</t>
  </si>
  <si>
    <t>Poznámka k položce:
Zpracování DIO, vč. zařízení a odstranění přechodného dopravního značení. Zajištění vydání všech potřebných rozhodnutí a stanovení pro přechodnou úpravu provozu na pozemních komunikacích dle zpracované PD a dle vyjádření dotčených orgánů.
-          Soustavní péče zhotovitele o kvalitní přechodné značení
-          Zabezpečení změny dopravního značení</t>
  </si>
  <si>
    <t>VRN</t>
  </si>
  <si>
    <t>Vedlejší rozpočtové náklady</t>
  </si>
  <si>
    <t>012203000</t>
  </si>
  <si>
    <t>Průzkumné, geodetické a projektové práce geodetické práce při provádění stavby</t>
  </si>
  <si>
    <t>1024</t>
  </si>
  <si>
    <t>-302218191</t>
  </si>
  <si>
    <t>Poznámka k položce:
Veškeré geodetické činnosti spojené s vytyčením stavebních objektů, inženýrských objektů a inženýrských sítí (vč. úhrady za jejich vytýčení). Geodetické vytýčení staveniště v terénu před zahájením stavebních prací (směrové, výškové)</t>
  </si>
  <si>
    <t>012303000</t>
  </si>
  <si>
    <t xml:space="preserve">Geodetické práce po výstavbě - geodetické zaměření ve formátu Microstation_x000D_
</t>
  </si>
  <si>
    <t>1414090405</t>
  </si>
  <si>
    <t>Poznámka k položce:
Veškeré geodetické činnosti spojené se zdokumentováním skutečného provedení stavby stavebních objektů, inženýrských objektů a inženýrských sítí. Geodetické zaměření provést ve III. třídě přesnosti ve formátu .dgn V7 (Microstation)</t>
  </si>
  <si>
    <t>013244000</t>
  </si>
  <si>
    <t>Průzkumné, geodetické a projektové práce projektové práce dokumentace stavby (výkresová a textová) pro provádění stavby - Náklady na vyhotovení detailní realizační dokumentace stavby</t>
  </si>
  <si>
    <t>-971800849</t>
  </si>
  <si>
    <t>013254000</t>
  </si>
  <si>
    <t>Průzkumné, geodetické a projektové práce projektové práce dokumentace stavby (výkresová a textová) skutečného provedení stavby</t>
  </si>
  <si>
    <t>1720966629</t>
  </si>
  <si>
    <t>Poznámka k položce:
Vyhotovení dokumentace skutečného provedení stavby v rozsahu a podrobnosti dle zadávací dokumentace. Dodavatel provádí tyto projekční práce průběžně po celou dobu realizace stavby - 4 vyhotovení v tištěné podobě a 1 vyhotovení v el. podobě na CD.</t>
  </si>
  <si>
    <t>013194000</t>
  </si>
  <si>
    <t>Doklady potřebné ke kolaudaci jinde neuvedené</t>
  </si>
  <si>
    <t>424120872</t>
  </si>
  <si>
    <t xml:space="preserve">Poznámka k položce:
Veškeré jiné administrativní a správní úkony vyplývající ze zadávací dokumentace veřejné zakázky nutné k řádnému dokončení a předání díla.
</t>
  </si>
  <si>
    <t>022002000</t>
  </si>
  <si>
    <t>Ochrana stávajících inženýrských sítí před poškozením</t>
  </si>
  <si>
    <t>243016214</t>
  </si>
  <si>
    <t>043002000-1</t>
  </si>
  <si>
    <t>Inženýrská činnost - zkouška modulu přetvárnosti</t>
  </si>
  <si>
    <t>-5897418</t>
  </si>
  <si>
    <t xml:space="preserve">Poznámka k položce:
Jedná se o kontrolní zkoušku pro potřebu objednatele. Povinné zkoušky k jednotlivým konstrukčním vrstvám včetně zemního tělesa komunikace v rozsahu dle platných ČSN jsou zahrnuty v příslušných položkách. </t>
  </si>
  <si>
    <t>043002000-2</t>
  </si>
  <si>
    <t>Inženýrská činnost - zkouška míry zhutnění</t>
  </si>
  <si>
    <t>81812742</t>
  </si>
  <si>
    <t>043002000-3</t>
  </si>
  <si>
    <t>Inženýrská činnost - zkouška vlhkosti</t>
  </si>
  <si>
    <t>-506146565</t>
  </si>
  <si>
    <t>043002000-4</t>
  </si>
  <si>
    <t>Inženýrská činnost - zkouška únosnosti zemní pláně</t>
  </si>
  <si>
    <t>901569041</t>
  </si>
  <si>
    <t>043002000-5</t>
  </si>
  <si>
    <t>Inženýrská činnost - zkouška nivelační</t>
  </si>
  <si>
    <t>899753192</t>
  </si>
  <si>
    <t>VRN1</t>
  </si>
  <si>
    <t>Průzkumné, geodetické a projektové práce</t>
  </si>
  <si>
    <t>011314000</t>
  </si>
  <si>
    <t>Náklady na zajištění záchranného archeologického výzkumu v průběhu realizace stavby</t>
  </si>
  <si>
    <t>2105333463</t>
  </si>
  <si>
    <t>013002000.1</t>
  </si>
  <si>
    <t>Hlavní tituly průvodních činností a nákladů průzkumné, geodetické a projektové práce projektové práce - geometrický plán pro KN včetně věcných břemen - je-li potřeba</t>
  </si>
  <si>
    <t>-1998459757</t>
  </si>
  <si>
    <t>VRN3</t>
  </si>
  <si>
    <t>Zařízení staveniště</t>
  </si>
  <si>
    <t>032002000</t>
  </si>
  <si>
    <t>Hlavní tituly průvodních činností a nákladů zařízení staveniště vybavení staveniště</t>
  </si>
  <si>
    <t>743885891</t>
  </si>
  <si>
    <t xml:space="preserve">Poznámka k položce:
Součástí položky je zejména :
- náklady na stavební buňky (kanceláře, stavební sklady, mobilní WC atd.)
- zřízení provozorních komunikací (lávky, můstky, zábrany atd.)
- skládky na staveništi
- zabezpečení staveniště (ohrazení prováděných objektů a osvětlení staveniště, atd.)
- kontejnery na odpad.
Součástí je také :
- zajištění bezpečnosti (BOZP) během výstavby
- zpracování plánu organizace výstavby aj."
Návrh zařízení staveniště provede dodavatel stavby, daný návrh zohlední do jednotkové ceny této položky.
</t>
  </si>
  <si>
    <t>034203000</t>
  </si>
  <si>
    <t>Zařízení staveniště zabezpečení staveniště oplocení staveniště - dodávka, montáž a demontáž</t>
  </si>
  <si>
    <t>808457206</t>
  </si>
  <si>
    <t>Poznámka k položce:
Staveništěm bude komunikace. Nebezpečná místa (zejména výkopy) budou ohrazena - zabezpečena proti pádu ve tmě nebo nevidomé osoby (zarážka pro bílou hůl ve výšce 100 - 250 mm), samotné označení výstražnými páskami je nedostačující.</t>
  </si>
  <si>
    <t>039002000</t>
  </si>
  <si>
    <t>Hlavní tituly průvodních činností a nákladů zařízení staveniště zrušení zařízení staveniště</t>
  </si>
  <si>
    <t>-1325806321</t>
  </si>
  <si>
    <t>Poznámka k položce:
Veškeré činnosti spojené se zrušením staveniště včetně uvedení částí neřešených projektovou dokumentací dotčených stavbou do původního stavu.</t>
  </si>
  <si>
    <t>VRN6</t>
  </si>
  <si>
    <t>Územní vlivy</t>
  </si>
  <si>
    <t>060001000</t>
  </si>
  <si>
    <t>Odvodnění staveniště</t>
  </si>
  <si>
    <t>-1046071079</t>
  </si>
  <si>
    <t>VRN7</t>
  </si>
  <si>
    <t>Provozní vlivy</t>
  </si>
  <si>
    <t>075002000</t>
  </si>
  <si>
    <t>Ochrana stávající zeleně</t>
  </si>
  <si>
    <t>1050212934</t>
  </si>
  <si>
    <t>VRN9</t>
  </si>
  <si>
    <t>Ostatní náklady</t>
  </si>
  <si>
    <t>091003000</t>
  </si>
  <si>
    <t>Náklady na případné zábory veřejného prostranství</t>
  </si>
  <si>
    <t>974723703</t>
  </si>
  <si>
    <t>092002000</t>
  </si>
  <si>
    <t>Čištění přilehlých komunikací, chodníků</t>
  </si>
  <si>
    <t>89224642</t>
  </si>
  <si>
    <t>Poznámka k položce:
Čištění bude prováděno při znečištění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</si>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</sst>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8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left" vertical="center"/>
    </xf>
    <xf numFmtId="0" fontId="12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left" vertical="center"/>
    </xf>
    <xf numFmtId="0" fontId="14" fillId="3" borderId="0" xfId="1" applyFont="1" applyFill="1" applyAlignment="1" applyProtection="1">
      <alignment vertical="center"/>
    </xf>
    <xf numFmtId="0" fontId="46" fillId="3" borderId="0" xfId="1" applyFill="1"/>
    <xf numFmtId="0" fontId="0" fillId="3" borderId="0" xfId="0" applyFill="1"/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30" fillId="3" borderId="0" xfId="1" applyFont="1" applyFill="1" applyAlignment="1">
      <alignment vertical="center"/>
    </xf>
    <xf numFmtId="0" fontId="12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4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4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9" fillId="0" borderId="29" xfId="0" applyFont="1" applyBorder="1" applyAlignment="1" applyProtection="1">
      <alignment vertical="center" wrapText="1"/>
      <protection locked="0"/>
    </xf>
    <xf numFmtId="0" fontId="39" fillId="0" borderId="30" xfId="0" applyFont="1" applyBorder="1" applyAlignment="1" applyProtection="1">
      <alignment vertical="center" wrapText="1"/>
      <protection locked="0"/>
    </xf>
    <xf numFmtId="0" fontId="39" fillId="0" borderId="31" xfId="0" applyFont="1" applyBorder="1" applyAlignment="1" applyProtection="1">
      <alignment vertical="center" wrapText="1"/>
      <protection locked="0"/>
    </xf>
    <xf numFmtId="0" fontId="39" fillId="0" borderId="32" xfId="0" applyFont="1" applyBorder="1" applyAlignment="1" applyProtection="1">
      <alignment horizontal="center" vertical="center" wrapText="1"/>
      <protection locked="0"/>
    </xf>
    <xf numFmtId="0" fontId="39" fillId="0" borderId="33" xfId="0" applyFont="1" applyBorder="1" applyAlignment="1" applyProtection="1">
      <alignment horizontal="center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33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49" fontId="42" fillId="0" borderId="1" xfId="0" applyNumberFormat="1" applyFont="1" applyBorder="1" applyAlignment="1" applyProtection="1">
      <alignment vertical="center" wrapText="1"/>
      <protection locked="0"/>
    </xf>
    <xf numFmtId="0" fontId="39" fillId="0" borderId="35" xfId="0" applyFont="1" applyBorder="1" applyAlignment="1" applyProtection="1">
      <alignment vertical="center" wrapText="1"/>
      <protection locked="0"/>
    </xf>
    <xf numFmtId="0" fontId="43" fillId="0" borderId="34" xfId="0" applyFont="1" applyBorder="1" applyAlignment="1" applyProtection="1">
      <alignment vertical="center" wrapText="1"/>
      <protection locked="0"/>
    </xf>
    <xf numFmtId="0" fontId="39" fillId="0" borderId="36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top"/>
      <protection locked="0"/>
    </xf>
    <xf numFmtId="0" fontId="39" fillId="0" borderId="0" xfId="0" applyFont="1" applyAlignment="1" applyProtection="1">
      <alignment vertical="top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39" fillId="0" borderId="31" xfId="0" applyFont="1" applyBorder="1" applyAlignment="1" applyProtection="1">
      <alignment horizontal="left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center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2" borderId="1" xfId="0" applyFont="1" applyFill="1" applyBorder="1" applyAlignment="1" applyProtection="1">
      <alignment horizontal="left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39" fillId="0" borderId="29" xfId="0" applyFont="1" applyBorder="1" applyAlignment="1" applyProtection="1">
      <alignment horizontal="left" vertical="center" wrapText="1"/>
      <protection locked="0"/>
    </xf>
    <xf numFmtId="0" fontId="39" fillId="0" borderId="30" xfId="0" applyFont="1" applyBorder="1" applyAlignment="1" applyProtection="1">
      <alignment horizontal="left" vertical="center" wrapText="1"/>
      <protection locked="0"/>
    </xf>
    <xf numFmtId="0" fontId="39" fillId="0" borderId="3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2" fillId="0" borderId="35" xfId="0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vertical="center" wrapText="1"/>
      <protection locked="0"/>
    </xf>
    <xf numFmtId="0" fontId="42" fillId="0" borderId="36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1" xfId="0" applyFont="1" applyBorder="1" applyAlignment="1" applyProtection="1">
      <alignment horizontal="center" vertical="top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2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4" fillId="0" borderId="34" xfId="0" applyFont="1" applyBorder="1" applyAlignment="1" applyProtection="1">
      <protection locked="0"/>
    </xf>
    <xf numFmtId="0" fontId="39" fillId="0" borderId="32" xfId="0" applyFont="1" applyBorder="1" applyAlignment="1" applyProtection="1">
      <alignment vertical="top"/>
      <protection locked="0"/>
    </xf>
    <xf numFmtId="0" fontId="39" fillId="0" borderId="33" xfId="0" applyFont="1" applyBorder="1" applyAlignment="1" applyProtection="1">
      <alignment vertical="top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35" xfId="0" applyFont="1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vertical="top"/>
      <protection locked="0"/>
    </xf>
    <xf numFmtId="0" fontId="39" fillId="0" borderId="36" xfId="0" applyFont="1" applyBorder="1" applyAlignment="1" applyProtection="1">
      <alignment vertical="top"/>
      <protection locked="0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3" borderId="0" xfId="1" applyFont="1" applyFill="1" applyAlignment="1">
      <alignment vertical="center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1" fillId="0" borderId="34" xfId="0" applyFont="1" applyBorder="1" applyAlignment="1" applyProtection="1">
      <alignment horizontal="left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49" fontId="42" fillId="0" borderId="1" xfId="0" applyNumberFormat="1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2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30"/>
      <c r="AS2" s="330"/>
      <c r="AT2" s="330"/>
      <c r="AU2" s="330"/>
      <c r="AV2" s="330"/>
      <c r="AW2" s="330"/>
      <c r="AX2" s="330"/>
      <c r="AY2" s="330"/>
      <c r="AZ2" s="330"/>
      <c r="BA2" s="330"/>
      <c r="BB2" s="330"/>
      <c r="BC2" s="330"/>
      <c r="BD2" s="330"/>
      <c r="BE2" s="330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59" t="s">
        <v>16</v>
      </c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27"/>
      <c r="AQ5" s="29"/>
      <c r="BE5" s="357" t="s">
        <v>17</v>
      </c>
      <c r="BS5" s="22" t="s">
        <v>8</v>
      </c>
    </row>
    <row r="6" spans="1:74" ht="36.950000000000003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61" t="s">
        <v>19</v>
      </c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27"/>
      <c r="AQ6" s="29"/>
      <c r="BE6" s="358"/>
      <c r="BS6" s="22" t="s">
        <v>8</v>
      </c>
    </row>
    <row r="7" spans="1:74" ht="14.45" customHeight="1">
      <c r="B7" s="26"/>
      <c r="C7" s="27"/>
      <c r="D7" s="35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21</v>
      </c>
      <c r="AO7" s="27"/>
      <c r="AP7" s="27"/>
      <c r="AQ7" s="29"/>
      <c r="BE7" s="358"/>
      <c r="BS7" s="22" t="s">
        <v>8</v>
      </c>
    </row>
    <row r="8" spans="1:74" ht="14.45" customHeight="1">
      <c r="B8" s="26"/>
      <c r="C8" s="27"/>
      <c r="D8" s="35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25</v>
      </c>
      <c r="AL8" s="27"/>
      <c r="AM8" s="27"/>
      <c r="AN8" s="36" t="s">
        <v>26</v>
      </c>
      <c r="AO8" s="27"/>
      <c r="AP8" s="27"/>
      <c r="AQ8" s="29"/>
      <c r="BE8" s="358"/>
      <c r="BS8" s="22" t="s">
        <v>8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58"/>
      <c r="BS9" s="22" t="s">
        <v>8</v>
      </c>
    </row>
    <row r="10" spans="1:74" ht="14.45" customHeight="1">
      <c r="B10" s="26"/>
      <c r="C10" s="27"/>
      <c r="D10" s="35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28</v>
      </c>
      <c r="AL10" s="27"/>
      <c r="AM10" s="27"/>
      <c r="AN10" s="33" t="s">
        <v>21</v>
      </c>
      <c r="AO10" s="27"/>
      <c r="AP10" s="27"/>
      <c r="AQ10" s="29"/>
      <c r="BE10" s="358"/>
      <c r="BS10" s="22" t="s">
        <v>8</v>
      </c>
    </row>
    <row r="11" spans="1:74" ht="18.399999999999999" customHeight="1">
      <c r="B11" s="26"/>
      <c r="C11" s="27"/>
      <c r="D11" s="27"/>
      <c r="E11" s="33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30</v>
      </c>
      <c r="AL11" s="27"/>
      <c r="AM11" s="27"/>
      <c r="AN11" s="33" t="s">
        <v>21</v>
      </c>
      <c r="AO11" s="27"/>
      <c r="AP11" s="27"/>
      <c r="AQ11" s="29"/>
      <c r="BE11" s="358"/>
      <c r="BS11" s="22" t="s">
        <v>8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58"/>
      <c r="BS12" s="22" t="s">
        <v>8</v>
      </c>
    </row>
    <row r="13" spans="1:74" ht="14.45" customHeight="1">
      <c r="B13" s="26"/>
      <c r="C13" s="27"/>
      <c r="D13" s="35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28</v>
      </c>
      <c r="AL13" s="27"/>
      <c r="AM13" s="27"/>
      <c r="AN13" s="37" t="s">
        <v>32</v>
      </c>
      <c r="AO13" s="27"/>
      <c r="AP13" s="27"/>
      <c r="AQ13" s="29"/>
      <c r="BE13" s="358"/>
      <c r="BS13" s="22" t="s">
        <v>8</v>
      </c>
    </row>
    <row r="14" spans="1:74" ht="15">
      <c r="B14" s="26"/>
      <c r="C14" s="27"/>
      <c r="D14" s="27"/>
      <c r="E14" s="362" t="s">
        <v>32</v>
      </c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5" t="s">
        <v>30</v>
      </c>
      <c r="AL14" s="27"/>
      <c r="AM14" s="27"/>
      <c r="AN14" s="37" t="s">
        <v>32</v>
      </c>
      <c r="AO14" s="27"/>
      <c r="AP14" s="27"/>
      <c r="AQ14" s="29"/>
      <c r="BE14" s="358"/>
      <c r="BS14" s="22" t="s">
        <v>8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58"/>
      <c r="BS15" s="22" t="s">
        <v>6</v>
      </c>
    </row>
    <row r="16" spans="1:74" ht="14.45" customHeight="1">
      <c r="B16" s="26"/>
      <c r="C16" s="27"/>
      <c r="D16" s="35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28</v>
      </c>
      <c r="AL16" s="27"/>
      <c r="AM16" s="27"/>
      <c r="AN16" s="33" t="s">
        <v>21</v>
      </c>
      <c r="AO16" s="27"/>
      <c r="AP16" s="27"/>
      <c r="AQ16" s="29"/>
      <c r="BE16" s="358"/>
      <c r="BS16" s="22" t="s">
        <v>6</v>
      </c>
    </row>
    <row r="17" spans="2:71" ht="18.399999999999999" customHeight="1">
      <c r="B17" s="26"/>
      <c r="C17" s="27"/>
      <c r="D17" s="27"/>
      <c r="E17" s="33" t="s">
        <v>34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30</v>
      </c>
      <c r="AL17" s="27"/>
      <c r="AM17" s="27"/>
      <c r="AN17" s="33" t="s">
        <v>21</v>
      </c>
      <c r="AO17" s="27"/>
      <c r="AP17" s="27"/>
      <c r="AQ17" s="29"/>
      <c r="BE17" s="358"/>
      <c r="BS17" s="22" t="s">
        <v>35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58"/>
      <c r="BS18" s="22" t="s">
        <v>8</v>
      </c>
    </row>
    <row r="19" spans="2:71" ht="14.45" customHeight="1">
      <c r="B19" s="26"/>
      <c r="C19" s="27"/>
      <c r="D19" s="35" t="s">
        <v>36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58"/>
      <c r="BS19" s="22" t="s">
        <v>8</v>
      </c>
    </row>
    <row r="20" spans="2:71" ht="77.25" customHeight="1">
      <c r="B20" s="26"/>
      <c r="C20" s="27"/>
      <c r="D20" s="27"/>
      <c r="E20" s="364" t="s">
        <v>37</v>
      </c>
      <c r="F20" s="364"/>
      <c r="G20" s="364"/>
      <c r="H20" s="364"/>
      <c r="I20" s="364"/>
      <c r="J20" s="364"/>
      <c r="K20" s="364"/>
      <c r="L20" s="364"/>
      <c r="M20" s="364"/>
      <c r="N20" s="364"/>
      <c r="O20" s="364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64"/>
      <c r="AB20" s="364"/>
      <c r="AC20" s="364"/>
      <c r="AD20" s="364"/>
      <c r="AE20" s="364"/>
      <c r="AF20" s="364"/>
      <c r="AG20" s="364"/>
      <c r="AH20" s="364"/>
      <c r="AI20" s="364"/>
      <c r="AJ20" s="364"/>
      <c r="AK20" s="364"/>
      <c r="AL20" s="364"/>
      <c r="AM20" s="364"/>
      <c r="AN20" s="364"/>
      <c r="AO20" s="27"/>
      <c r="AP20" s="27"/>
      <c r="AQ20" s="29"/>
      <c r="BE20" s="358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58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58"/>
    </row>
    <row r="23" spans="2:71" s="1" customFormat="1" ht="25.9" customHeight="1">
      <c r="B23" s="39"/>
      <c r="C23" s="40"/>
      <c r="D23" s="41" t="s">
        <v>38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65">
        <f>ROUND(AG51,2)</f>
        <v>0</v>
      </c>
      <c r="AL23" s="366"/>
      <c r="AM23" s="366"/>
      <c r="AN23" s="366"/>
      <c r="AO23" s="366"/>
      <c r="AP23" s="40"/>
      <c r="AQ23" s="43"/>
      <c r="BE23" s="358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58"/>
    </row>
    <row r="25" spans="2:71" s="1" customFormat="1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67" t="s">
        <v>39</v>
      </c>
      <c r="M25" s="367"/>
      <c r="N25" s="367"/>
      <c r="O25" s="367"/>
      <c r="P25" s="40"/>
      <c r="Q25" s="40"/>
      <c r="R25" s="40"/>
      <c r="S25" s="40"/>
      <c r="T25" s="40"/>
      <c r="U25" s="40"/>
      <c r="V25" s="40"/>
      <c r="W25" s="367" t="s">
        <v>40</v>
      </c>
      <c r="X25" s="367"/>
      <c r="Y25" s="367"/>
      <c r="Z25" s="367"/>
      <c r="AA25" s="367"/>
      <c r="AB25" s="367"/>
      <c r="AC25" s="367"/>
      <c r="AD25" s="367"/>
      <c r="AE25" s="367"/>
      <c r="AF25" s="40"/>
      <c r="AG25" s="40"/>
      <c r="AH25" s="40"/>
      <c r="AI25" s="40"/>
      <c r="AJ25" s="40"/>
      <c r="AK25" s="367" t="s">
        <v>41</v>
      </c>
      <c r="AL25" s="367"/>
      <c r="AM25" s="367"/>
      <c r="AN25" s="367"/>
      <c r="AO25" s="367"/>
      <c r="AP25" s="40"/>
      <c r="AQ25" s="43"/>
      <c r="BE25" s="358"/>
    </row>
    <row r="26" spans="2:71" s="2" customFormat="1" ht="14.45" customHeight="1">
      <c r="B26" s="45"/>
      <c r="C26" s="46"/>
      <c r="D26" s="47" t="s">
        <v>42</v>
      </c>
      <c r="E26" s="46"/>
      <c r="F26" s="47" t="s">
        <v>43</v>
      </c>
      <c r="G26" s="46"/>
      <c r="H26" s="46"/>
      <c r="I26" s="46"/>
      <c r="J26" s="46"/>
      <c r="K26" s="46"/>
      <c r="L26" s="350">
        <v>0.21</v>
      </c>
      <c r="M26" s="351"/>
      <c r="N26" s="351"/>
      <c r="O26" s="351"/>
      <c r="P26" s="46"/>
      <c r="Q26" s="46"/>
      <c r="R26" s="46"/>
      <c r="S26" s="46"/>
      <c r="T26" s="46"/>
      <c r="U26" s="46"/>
      <c r="V26" s="46"/>
      <c r="W26" s="352">
        <f>ROUND(AZ51,2)</f>
        <v>0</v>
      </c>
      <c r="X26" s="351"/>
      <c r="Y26" s="351"/>
      <c r="Z26" s="351"/>
      <c r="AA26" s="351"/>
      <c r="AB26" s="351"/>
      <c r="AC26" s="351"/>
      <c r="AD26" s="351"/>
      <c r="AE26" s="351"/>
      <c r="AF26" s="46"/>
      <c r="AG26" s="46"/>
      <c r="AH26" s="46"/>
      <c r="AI26" s="46"/>
      <c r="AJ26" s="46"/>
      <c r="AK26" s="352">
        <f>ROUND(AV51,2)</f>
        <v>0</v>
      </c>
      <c r="AL26" s="351"/>
      <c r="AM26" s="351"/>
      <c r="AN26" s="351"/>
      <c r="AO26" s="351"/>
      <c r="AP26" s="46"/>
      <c r="AQ26" s="48"/>
      <c r="BE26" s="358"/>
    </row>
    <row r="27" spans="2:71" s="2" customFormat="1" ht="14.45" customHeight="1">
      <c r="B27" s="45"/>
      <c r="C27" s="46"/>
      <c r="D27" s="46"/>
      <c r="E27" s="46"/>
      <c r="F27" s="47" t="s">
        <v>44</v>
      </c>
      <c r="G27" s="46"/>
      <c r="H27" s="46"/>
      <c r="I27" s="46"/>
      <c r="J27" s="46"/>
      <c r="K27" s="46"/>
      <c r="L27" s="350">
        <v>0.15</v>
      </c>
      <c r="M27" s="351"/>
      <c r="N27" s="351"/>
      <c r="O27" s="351"/>
      <c r="P27" s="46"/>
      <c r="Q27" s="46"/>
      <c r="R27" s="46"/>
      <c r="S27" s="46"/>
      <c r="T27" s="46"/>
      <c r="U27" s="46"/>
      <c r="V27" s="46"/>
      <c r="W27" s="352">
        <f>ROUND(BA51,2)</f>
        <v>0</v>
      </c>
      <c r="X27" s="351"/>
      <c r="Y27" s="351"/>
      <c r="Z27" s="351"/>
      <c r="AA27" s="351"/>
      <c r="AB27" s="351"/>
      <c r="AC27" s="351"/>
      <c r="AD27" s="351"/>
      <c r="AE27" s="351"/>
      <c r="AF27" s="46"/>
      <c r="AG27" s="46"/>
      <c r="AH27" s="46"/>
      <c r="AI27" s="46"/>
      <c r="AJ27" s="46"/>
      <c r="AK27" s="352">
        <f>ROUND(AW51,2)</f>
        <v>0</v>
      </c>
      <c r="AL27" s="351"/>
      <c r="AM27" s="351"/>
      <c r="AN27" s="351"/>
      <c r="AO27" s="351"/>
      <c r="AP27" s="46"/>
      <c r="AQ27" s="48"/>
      <c r="BE27" s="358"/>
    </row>
    <row r="28" spans="2:71" s="2" customFormat="1" ht="14.45" hidden="1" customHeight="1">
      <c r="B28" s="45"/>
      <c r="C28" s="46"/>
      <c r="D28" s="46"/>
      <c r="E28" s="46"/>
      <c r="F28" s="47" t="s">
        <v>45</v>
      </c>
      <c r="G28" s="46"/>
      <c r="H28" s="46"/>
      <c r="I28" s="46"/>
      <c r="J28" s="46"/>
      <c r="K28" s="46"/>
      <c r="L28" s="350">
        <v>0.21</v>
      </c>
      <c r="M28" s="351"/>
      <c r="N28" s="351"/>
      <c r="O28" s="351"/>
      <c r="P28" s="46"/>
      <c r="Q28" s="46"/>
      <c r="R28" s="46"/>
      <c r="S28" s="46"/>
      <c r="T28" s="46"/>
      <c r="U28" s="46"/>
      <c r="V28" s="46"/>
      <c r="W28" s="352">
        <f>ROUND(BB51,2)</f>
        <v>0</v>
      </c>
      <c r="X28" s="351"/>
      <c r="Y28" s="351"/>
      <c r="Z28" s="351"/>
      <c r="AA28" s="351"/>
      <c r="AB28" s="351"/>
      <c r="AC28" s="351"/>
      <c r="AD28" s="351"/>
      <c r="AE28" s="351"/>
      <c r="AF28" s="46"/>
      <c r="AG28" s="46"/>
      <c r="AH28" s="46"/>
      <c r="AI28" s="46"/>
      <c r="AJ28" s="46"/>
      <c r="AK28" s="352">
        <v>0</v>
      </c>
      <c r="AL28" s="351"/>
      <c r="AM28" s="351"/>
      <c r="AN28" s="351"/>
      <c r="AO28" s="351"/>
      <c r="AP28" s="46"/>
      <c r="AQ28" s="48"/>
      <c r="BE28" s="358"/>
    </row>
    <row r="29" spans="2:71" s="2" customFormat="1" ht="14.45" hidden="1" customHeight="1">
      <c r="B29" s="45"/>
      <c r="C29" s="46"/>
      <c r="D29" s="46"/>
      <c r="E29" s="46"/>
      <c r="F29" s="47" t="s">
        <v>46</v>
      </c>
      <c r="G29" s="46"/>
      <c r="H29" s="46"/>
      <c r="I29" s="46"/>
      <c r="J29" s="46"/>
      <c r="K29" s="46"/>
      <c r="L29" s="350">
        <v>0.15</v>
      </c>
      <c r="M29" s="351"/>
      <c r="N29" s="351"/>
      <c r="O29" s="351"/>
      <c r="P29" s="46"/>
      <c r="Q29" s="46"/>
      <c r="R29" s="46"/>
      <c r="S29" s="46"/>
      <c r="T29" s="46"/>
      <c r="U29" s="46"/>
      <c r="V29" s="46"/>
      <c r="W29" s="352">
        <f>ROUND(BC51,2)</f>
        <v>0</v>
      </c>
      <c r="X29" s="351"/>
      <c r="Y29" s="351"/>
      <c r="Z29" s="351"/>
      <c r="AA29" s="351"/>
      <c r="AB29" s="351"/>
      <c r="AC29" s="351"/>
      <c r="AD29" s="351"/>
      <c r="AE29" s="351"/>
      <c r="AF29" s="46"/>
      <c r="AG29" s="46"/>
      <c r="AH29" s="46"/>
      <c r="AI29" s="46"/>
      <c r="AJ29" s="46"/>
      <c r="AK29" s="352">
        <v>0</v>
      </c>
      <c r="AL29" s="351"/>
      <c r="AM29" s="351"/>
      <c r="AN29" s="351"/>
      <c r="AO29" s="351"/>
      <c r="AP29" s="46"/>
      <c r="AQ29" s="48"/>
      <c r="BE29" s="358"/>
    </row>
    <row r="30" spans="2:71" s="2" customFormat="1" ht="14.45" hidden="1" customHeight="1">
      <c r="B30" s="45"/>
      <c r="C30" s="46"/>
      <c r="D30" s="46"/>
      <c r="E30" s="46"/>
      <c r="F30" s="47" t="s">
        <v>47</v>
      </c>
      <c r="G30" s="46"/>
      <c r="H30" s="46"/>
      <c r="I30" s="46"/>
      <c r="J30" s="46"/>
      <c r="K30" s="46"/>
      <c r="L30" s="350">
        <v>0</v>
      </c>
      <c r="M30" s="351"/>
      <c r="N30" s="351"/>
      <c r="O30" s="351"/>
      <c r="P30" s="46"/>
      <c r="Q30" s="46"/>
      <c r="R30" s="46"/>
      <c r="S30" s="46"/>
      <c r="T30" s="46"/>
      <c r="U30" s="46"/>
      <c r="V30" s="46"/>
      <c r="W30" s="352">
        <f>ROUND(BD51,2)</f>
        <v>0</v>
      </c>
      <c r="X30" s="351"/>
      <c r="Y30" s="351"/>
      <c r="Z30" s="351"/>
      <c r="AA30" s="351"/>
      <c r="AB30" s="351"/>
      <c r="AC30" s="351"/>
      <c r="AD30" s="351"/>
      <c r="AE30" s="351"/>
      <c r="AF30" s="46"/>
      <c r="AG30" s="46"/>
      <c r="AH30" s="46"/>
      <c r="AI30" s="46"/>
      <c r="AJ30" s="46"/>
      <c r="AK30" s="352">
        <v>0</v>
      </c>
      <c r="AL30" s="351"/>
      <c r="AM30" s="351"/>
      <c r="AN30" s="351"/>
      <c r="AO30" s="351"/>
      <c r="AP30" s="46"/>
      <c r="AQ30" s="48"/>
      <c r="BE30" s="358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58"/>
    </row>
    <row r="32" spans="2:71" s="1" customFormat="1" ht="25.9" customHeight="1">
      <c r="B32" s="39"/>
      <c r="C32" s="49"/>
      <c r="D32" s="50" t="s">
        <v>48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49</v>
      </c>
      <c r="U32" s="51"/>
      <c r="V32" s="51"/>
      <c r="W32" s="51"/>
      <c r="X32" s="353" t="s">
        <v>50</v>
      </c>
      <c r="Y32" s="354"/>
      <c r="Z32" s="354"/>
      <c r="AA32" s="354"/>
      <c r="AB32" s="354"/>
      <c r="AC32" s="51"/>
      <c r="AD32" s="51"/>
      <c r="AE32" s="51"/>
      <c r="AF32" s="51"/>
      <c r="AG32" s="51"/>
      <c r="AH32" s="51"/>
      <c r="AI32" s="51"/>
      <c r="AJ32" s="51"/>
      <c r="AK32" s="355">
        <f>SUM(AK23:AK30)</f>
        <v>0</v>
      </c>
      <c r="AL32" s="354"/>
      <c r="AM32" s="354"/>
      <c r="AN32" s="354"/>
      <c r="AO32" s="356"/>
      <c r="AP32" s="49"/>
      <c r="AQ32" s="53"/>
      <c r="BE32" s="358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51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3/2020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36" t="str">
        <f>K6</f>
        <v>Chodník a přechod pro chodce, lokalita Pražská - Příbramská</v>
      </c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337"/>
      <c r="Z42" s="337"/>
      <c r="AA42" s="337"/>
      <c r="AB42" s="337"/>
      <c r="AC42" s="337"/>
      <c r="AD42" s="337"/>
      <c r="AE42" s="337"/>
      <c r="AF42" s="337"/>
      <c r="AG42" s="337"/>
      <c r="AH42" s="337"/>
      <c r="AI42" s="337"/>
      <c r="AJ42" s="337"/>
      <c r="AK42" s="337"/>
      <c r="AL42" s="337"/>
      <c r="AM42" s="337"/>
      <c r="AN42" s="337"/>
      <c r="AO42" s="337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 ht="15">
      <c r="B44" s="39"/>
      <c r="C44" s="63" t="s">
        <v>23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>Hořovice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25</v>
      </c>
      <c r="AJ44" s="61"/>
      <c r="AK44" s="61"/>
      <c r="AL44" s="61"/>
      <c r="AM44" s="338" t="str">
        <f>IF(AN8= "","",AN8)</f>
        <v>11.3.2020</v>
      </c>
      <c r="AN44" s="338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 ht="15">
      <c r="B46" s="39"/>
      <c r="C46" s="63" t="s">
        <v>27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Město Hořovice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33</v>
      </c>
      <c r="AJ46" s="61"/>
      <c r="AK46" s="61"/>
      <c r="AL46" s="61"/>
      <c r="AM46" s="339" t="str">
        <f>IF(E17="","",E17)</f>
        <v>Ing. Robert Juřina</v>
      </c>
      <c r="AN46" s="339"/>
      <c r="AO46" s="339"/>
      <c r="AP46" s="339"/>
      <c r="AQ46" s="61"/>
      <c r="AR46" s="59"/>
      <c r="AS46" s="340" t="s">
        <v>52</v>
      </c>
      <c r="AT46" s="341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 ht="15">
      <c r="B47" s="39"/>
      <c r="C47" s="63" t="s">
        <v>31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42"/>
      <c r="AT47" s="343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44"/>
      <c r="AT48" s="345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1" s="1" customFormat="1" ht="29.25" customHeight="1">
      <c r="B49" s="39"/>
      <c r="C49" s="346" t="s">
        <v>53</v>
      </c>
      <c r="D49" s="347"/>
      <c r="E49" s="347"/>
      <c r="F49" s="347"/>
      <c r="G49" s="347"/>
      <c r="H49" s="77"/>
      <c r="I49" s="348" t="s">
        <v>54</v>
      </c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9" t="s">
        <v>55</v>
      </c>
      <c r="AH49" s="347"/>
      <c r="AI49" s="347"/>
      <c r="AJ49" s="347"/>
      <c r="AK49" s="347"/>
      <c r="AL49" s="347"/>
      <c r="AM49" s="347"/>
      <c r="AN49" s="348" t="s">
        <v>56</v>
      </c>
      <c r="AO49" s="347"/>
      <c r="AP49" s="347"/>
      <c r="AQ49" s="78" t="s">
        <v>57</v>
      </c>
      <c r="AR49" s="59"/>
      <c r="AS49" s="79" t="s">
        <v>58</v>
      </c>
      <c r="AT49" s="80" t="s">
        <v>59</v>
      </c>
      <c r="AU49" s="80" t="s">
        <v>60</v>
      </c>
      <c r="AV49" s="80" t="s">
        <v>61</v>
      </c>
      <c r="AW49" s="80" t="s">
        <v>62</v>
      </c>
      <c r="AX49" s="80" t="s">
        <v>63</v>
      </c>
      <c r="AY49" s="80" t="s">
        <v>64</v>
      </c>
      <c r="AZ49" s="80" t="s">
        <v>65</v>
      </c>
      <c r="BA49" s="80" t="s">
        <v>66</v>
      </c>
      <c r="BB49" s="80" t="s">
        <v>67</v>
      </c>
      <c r="BC49" s="80" t="s">
        <v>68</v>
      </c>
      <c r="BD49" s="81" t="s">
        <v>69</v>
      </c>
    </row>
    <row r="50" spans="1:91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1" s="4" customFormat="1" ht="32.450000000000003" customHeight="1">
      <c r="B51" s="66"/>
      <c r="C51" s="85" t="s">
        <v>70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34">
        <f>ROUND(SUM(AG52:AG56),2)</f>
        <v>0</v>
      </c>
      <c r="AH51" s="334"/>
      <c r="AI51" s="334"/>
      <c r="AJ51" s="334"/>
      <c r="AK51" s="334"/>
      <c r="AL51" s="334"/>
      <c r="AM51" s="334"/>
      <c r="AN51" s="335">
        <f t="shared" ref="AN51:AN56" si="0">SUM(AG51,AT51)</f>
        <v>0</v>
      </c>
      <c r="AO51" s="335"/>
      <c r="AP51" s="335"/>
      <c r="AQ51" s="87" t="s">
        <v>21</v>
      </c>
      <c r="AR51" s="69"/>
      <c r="AS51" s="88">
        <f>ROUND(SUM(AS52:AS56),2)</f>
        <v>0</v>
      </c>
      <c r="AT51" s="89">
        <f t="shared" ref="AT51:AT56" si="1">ROUND(SUM(AV51:AW51),2)</f>
        <v>0</v>
      </c>
      <c r="AU51" s="90">
        <f>ROUND(SUM(AU52:AU56),5)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ROUND(SUM(AZ52:AZ56),2)</f>
        <v>0</v>
      </c>
      <c r="BA51" s="89">
        <f>ROUND(SUM(BA52:BA56),2)</f>
        <v>0</v>
      </c>
      <c r="BB51" s="89">
        <f>ROUND(SUM(BB52:BB56),2)</f>
        <v>0</v>
      </c>
      <c r="BC51" s="89">
        <f>ROUND(SUM(BC52:BC56),2)</f>
        <v>0</v>
      </c>
      <c r="BD51" s="91">
        <f>ROUND(SUM(BD52:BD56),2)</f>
        <v>0</v>
      </c>
      <c r="BS51" s="92" t="s">
        <v>71</v>
      </c>
      <c r="BT51" s="92" t="s">
        <v>72</v>
      </c>
      <c r="BU51" s="93" t="s">
        <v>73</v>
      </c>
      <c r="BV51" s="92" t="s">
        <v>74</v>
      </c>
      <c r="BW51" s="92" t="s">
        <v>7</v>
      </c>
      <c r="BX51" s="92" t="s">
        <v>75</v>
      </c>
      <c r="CL51" s="92" t="s">
        <v>21</v>
      </c>
    </row>
    <row r="52" spans="1:91" s="5" customFormat="1" ht="22.5" customHeight="1">
      <c r="A52" s="94" t="s">
        <v>76</v>
      </c>
      <c r="B52" s="95"/>
      <c r="C52" s="96"/>
      <c r="D52" s="333" t="s">
        <v>77</v>
      </c>
      <c r="E52" s="333"/>
      <c r="F52" s="333"/>
      <c r="G52" s="333"/>
      <c r="H52" s="333"/>
      <c r="I52" s="97"/>
      <c r="J52" s="333" t="s">
        <v>78</v>
      </c>
      <c r="K52" s="333"/>
      <c r="L52" s="333"/>
      <c r="M52" s="333"/>
      <c r="N52" s="333"/>
      <c r="O52" s="333"/>
      <c r="P52" s="333"/>
      <c r="Q52" s="333"/>
      <c r="R52" s="333"/>
      <c r="S52" s="333"/>
      <c r="T52" s="333"/>
      <c r="U52" s="333"/>
      <c r="V52" s="333"/>
      <c r="W52" s="333"/>
      <c r="X52" s="333"/>
      <c r="Y52" s="333"/>
      <c r="Z52" s="333"/>
      <c r="AA52" s="333"/>
      <c r="AB52" s="333"/>
      <c r="AC52" s="333"/>
      <c r="AD52" s="333"/>
      <c r="AE52" s="333"/>
      <c r="AF52" s="333"/>
      <c r="AG52" s="331">
        <f>'SO 101 - Přechod pro chodce'!J27</f>
        <v>0</v>
      </c>
      <c r="AH52" s="332"/>
      <c r="AI52" s="332"/>
      <c r="AJ52" s="332"/>
      <c r="AK52" s="332"/>
      <c r="AL52" s="332"/>
      <c r="AM52" s="332"/>
      <c r="AN52" s="331">
        <f t="shared" si="0"/>
        <v>0</v>
      </c>
      <c r="AO52" s="332"/>
      <c r="AP52" s="332"/>
      <c r="AQ52" s="98" t="s">
        <v>79</v>
      </c>
      <c r="AR52" s="99"/>
      <c r="AS52" s="100">
        <v>0</v>
      </c>
      <c r="AT52" s="101">
        <f t="shared" si="1"/>
        <v>0</v>
      </c>
      <c r="AU52" s="102">
        <f>'SO 101 - Přechod pro chodce'!P83</f>
        <v>0</v>
      </c>
      <c r="AV52" s="101">
        <f>'SO 101 - Přechod pro chodce'!J30</f>
        <v>0</v>
      </c>
      <c r="AW52" s="101">
        <f>'SO 101 - Přechod pro chodce'!J31</f>
        <v>0</v>
      </c>
      <c r="AX52" s="101">
        <f>'SO 101 - Přechod pro chodce'!J32</f>
        <v>0</v>
      </c>
      <c r="AY52" s="101">
        <f>'SO 101 - Přechod pro chodce'!J33</f>
        <v>0</v>
      </c>
      <c r="AZ52" s="101">
        <f>'SO 101 - Přechod pro chodce'!F30</f>
        <v>0</v>
      </c>
      <c r="BA52" s="101">
        <f>'SO 101 - Přechod pro chodce'!F31</f>
        <v>0</v>
      </c>
      <c r="BB52" s="101">
        <f>'SO 101 - Přechod pro chodce'!F32</f>
        <v>0</v>
      </c>
      <c r="BC52" s="101">
        <f>'SO 101 - Přechod pro chodce'!F33</f>
        <v>0</v>
      </c>
      <c r="BD52" s="103">
        <f>'SO 101 - Přechod pro chodce'!F34</f>
        <v>0</v>
      </c>
      <c r="BT52" s="104" t="s">
        <v>80</v>
      </c>
      <c r="BV52" s="104" t="s">
        <v>74</v>
      </c>
      <c r="BW52" s="104" t="s">
        <v>81</v>
      </c>
      <c r="BX52" s="104" t="s">
        <v>7</v>
      </c>
      <c r="CL52" s="104" t="s">
        <v>82</v>
      </c>
      <c r="CM52" s="104" t="s">
        <v>83</v>
      </c>
    </row>
    <row r="53" spans="1:91" s="5" customFormat="1" ht="37.5" customHeight="1">
      <c r="A53" s="94" t="s">
        <v>76</v>
      </c>
      <c r="B53" s="95"/>
      <c r="C53" s="96"/>
      <c r="D53" s="333" t="s">
        <v>84</v>
      </c>
      <c r="E53" s="333"/>
      <c r="F53" s="333"/>
      <c r="G53" s="333"/>
      <c r="H53" s="333"/>
      <c r="I53" s="97"/>
      <c r="J53" s="333" t="s">
        <v>85</v>
      </c>
      <c r="K53" s="333"/>
      <c r="L53" s="333"/>
      <c r="M53" s="333"/>
      <c r="N53" s="333"/>
      <c r="O53" s="333"/>
      <c r="P53" s="333"/>
      <c r="Q53" s="333"/>
      <c r="R53" s="333"/>
      <c r="S53" s="333"/>
      <c r="T53" s="333"/>
      <c r="U53" s="333"/>
      <c r="V53" s="333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1">
        <f>'SO 102 a 103 - Chodník'!J27</f>
        <v>0</v>
      </c>
      <c r="AH53" s="332"/>
      <c r="AI53" s="332"/>
      <c r="AJ53" s="332"/>
      <c r="AK53" s="332"/>
      <c r="AL53" s="332"/>
      <c r="AM53" s="332"/>
      <c r="AN53" s="331">
        <f t="shared" si="0"/>
        <v>0</v>
      </c>
      <c r="AO53" s="332"/>
      <c r="AP53" s="332"/>
      <c r="AQ53" s="98" t="s">
        <v>79</v>
      </c>
      <c r="AR53" s="99"/>
      <c r="AS53" s="100">
        <v>0</v>
      </c>
      <c r="AT53" s="101">
        <f t="shared" si="1"/>
        <v>0</v>
      </c>
      <c r="AU53" s="102">
        <f>'SO 102 a 103 - Chodník'!P83</f>
        <v>0</v>
      </c>
      <c r="AV53" s="101">
        <f>'SO 102 a 103 - Chodník'!J30</f>
        <v>0</v>
      </c>
      <c r="AW53" s="101">
        <f>'SO 102 a 103 - Chodník'!J31</f>
        <v>0</v>
      </c>
      <c r="AX53" s="101">
        <f>'SO 102 a 103 - Chodník'!J32</f>
        <v>0</v>
      </c>
      <c r="AY53" s="101">
        <f>'SO 102 a 103 - Chodník'!J33</f>
        <v>0</v>
      </c>
      <c r="AZ53" s="101">
        <f>'SO 102 a 103 - Chodník'!F30</f>
        <v>0</v>
      </c>
      <c r="BA53" s="101">
        <f>'SO 102 a 103 - Chodník'!F31</f>
        <v>0</v>
      </c>
      <c r="BB53" s="101">
        <f>'SO 102 a 103 - Chodník'!F32</f>
        <v>0</v>
      </c>
      <c r="BC53" s="101">
        <f>'SO 102 a 103 - Chodník'!F33</f>
        <v>0</v>
      </c>
      <c r="BD53" s="103">
        <f>'SO 102 a 103 - Chodník'!F34</f>
        <v>0</v>
      </c>
      <c r="BT53" s="104" t="s">
        <v>80</v>
      </c>
      <c r="BV53" s="104" t="s">
        <v>74</v>
      </c>
      <c r="BW53" s="104" t="s">
        <v>86</v>
      </c>
      <c r="BX53" s="104" t="s">
        <v>7</v>
      </c>
      <c r="CL53" s="104" t="s">
        <v>82</v>
      </c>
      <c r="CM53" s="104" t="s">
        <v>83</v>
      </c>
    </row>
    <row r="54" spans="1:91" s="5" customFormat="1" ht="22.5" customHeight="1">
      <c r="A54" s="94" t="s">
        <v>76</v>
      </c>
      <c r="B54" s="95"/>
      <c r="C54" s="96"/>
      <c r="D54" s="333" t="s">
        <v>87</v>
      </c>
      <c r="E54" s="333"/>
      <c r="F54" s="333"/>
      <c r="G54" s="333"/>
      <c r="H54" s="333"/>
      <c r="I54" s="97"/>
      <c r="J54" s="333" t="s">
        <v>88</v>
      </c>
      <c r="K54" s="333"/>
      <c r="L54" s="333"/>
      <c r="M54" s="333"/>
      <c r="N54" s="333"/>
      <c r="O54" s="333"/>
      <c r="P54" s="333"/>
      <c r="Q54" s="333"/>
      <c r="R54" s="333"/>
      <c r="S54" s="333"/>
      <c r="T54" s="333"/>
      <c r="U54" s="333"/>
      <c r="V54" s="333"/>
      <c r="W54" s="333"/>
      <c r="X54" s="333"/>
      <c r="Y54" s="333"/>
      <c r="Z54" s="333"/>
      <c r="AA54" s="333"/>
      <c r="AB54" s="333"/>
      <c r="AC54" s="333"/>
      <c r="AD54" s="333"/>
      <c r="AE54" s="333"/>
      <c r="AF54" s="333"/>
      <c r="AG54" s="331">
        <f>'SO 104 - Místo pro přechá...'!J27</f>
        <v>0</v>
      </c>
      <c r="AH54" s="332"/>
      <c r="AI54" s="332"/>
      <c r="AJ54" s="332"/>
      <c r="AK54" s="332"/>
      <c r="AL54" s="332"/>
      <c r="AM54" s="332"/>
      <c r="AN54" s="331">
        <f t="shared" si="0"/>
        <v>0</v>
      </c>
      <c r="AO54" s="332"/>
      <c r="AP54" s="332"/>
      <c r="AQ54" s="98" t="s">
        <v>79</v>
      </c>
      <c r="AR54" s="99"/>
      <c r="AS54" s="100">
        <v>0</v>
      </c>
      <c r="AT54" s="101">
        <f t="shared" si="1"/>
        <v>0</v>
      </c>
      <c r="AU54" s="102">
        <f>'SO 104 - Místo pro přechá...'!P83</f>
        <v>0</v>
      </c>
      <c r="AV54" s="101">
        <f>'SO 104 - Místo pro přechá...'!J30</f>
        <v>0</v>
      </c>
      <c r="AW54" s="101">
        <f>'SO 104 - Místo pro přechá...'!J31</f>
        <v>0</v>
      </c>
      <c r="AX54" s="101">
        <f>'SO 104 - Místo pro přechá...'!J32</f>
        <v>0</v>
      </c>
      <c r="AY54" s="101">
        <f>'SO 104 - Místo pro přechá...'!J33</f>
        <v>0</v>
      </c>
      <c r="AZ54" s="101">
        <f>'SO 104 - Místo pro přechá...'!F30</f>
        <v>0</v>
      </c>
      <c r="BA54" s="101">
        <f>'SO 104 - Místo pro přechá...'!F31</f>
        <v>0</v>
      </c>
      <c r="BB54" s="101">
        <f>'SO 104 - Místo pro přechá...'!F32</f>
        <v>0</v>
      </c>
      <c r="BC54" s="101">
        <f>'SO 104 - Místo pro přechá...'!F33</f>
        <v>0</v>
      </c>
      <c r="BD54" s="103">
        <f>'SO 104 - Místo pro přechá...'!F34</f>
        <v>0</v>
      </c>
      <c r="BT54" s="104" t="s">
        <v>80</v>
      </c>
      <c r="BV54" s="104" t="s">
        <v>74</v>
      </c>
      <c r="BW54" s="104" t="s">
        <v>89</v>
      </c>
      <c r="BX54" s="104" t="s">
        <v>7</v>
      </c>
      <c r="CL54" s="104" t="s">
        <v>82</v>
      </c>
      <c r="CM54" s="104" t="s">
        <v>83</v>
      </c>
    </row>
    <row r="55" spans="1:91" s="5" customFormat="1" ht="22.5" customHeight="1">
      <c r="A55" s="94" t="s">
        <v>76</v>
      </c>
      <c r="B55" s="95"/>
      <c r="C55" s="96"/>
      <c r="D55" s="333" t="s">
        <v>90</v>
      </c>
      <c r="E55" s="333"/>
      <c r="F55" s="333"/>
      <c r="G55" s="333"/>
      <c r="H55" s="333"/>
      <c r="I55" s="97"/>
      <c r="J55" s="333" t="s">
        <v>91</v>
      </c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31">
        <f>'SO 401 - Veřejné osvětlení '!J27</f>
        <v>0</v>
      </c>
      <c r="AH55" s="332"/>
      <c r="AI55" s="332"/>
      <c r="AJ55" s="332"/>
      <c r="AK55" s="332"/>
      <c r="AL55" s="332"/>
      <c r="AM55" s="332"/>
      <c r="AN55" s="331">
        <f t="shared" si="0"/>
        <v>0</v>
      </c>
      <c r="AO55" s="332"/>
      <c r="AP55" s="332"/>
      <c r="AQ55" s="98" t="s">
        <v>92</v>
      </c>
      <c r="AR55" s="99"/>
      <c r="AS55" s="100">
        <v>0</v>
      </c>
      <c r="AT55" s="101">
        <f t="shared" si="1"/>
        <v>0</v>
      </c>
      <c r="AU55" s="102">
        <f>'SO 401 - Veřejné osvětlení '!P92</f>
        <v>0</v>
      </c>
      <c r="AV55" s="101">
        <f>'SO 401 - Veřejné osvětlení '!J30</f>
        <v>0</v>
      </c>
      <c r="AW55" s="101">
        <f>'SO 401 - Veřejné osvětlení '!J31</f>
        <v>0</v>
      </c>
      <c r="AX55" s="101">
        <f>'SO 401 - Veřejné osvětlení '!J32</f>
        <v>0</v>
      </c>
      <c r="AY55" s="101">
        <f>'SO 401 - Veřejné osvětlení '!J33</f>
        <v>0</v>
      </c>
      <c r="AZ55" s="101">
        <f>'SO 401 - Veřejné osvětlení '!F30</f>
        <v>0</v>
      </c>
      <c r="BA55" s="101">
        <f>'SO 401 - Veřejné osvětlení '!F31</f>
        <v>0</v>
      </c>
      <c r="BB55" s="101">
        <f>'SO 401 - Veřejné osvětlení '!F32</f>
        <v>0</v>
      </c>
      <c r="BC55" s="101">
        <f>'SO 401 - Veřejné osvětlení '!F33</f>
        <v>0</v>
      </c>
      <c r="BD55" s="103">
        <f>'SO 401 - Veřejné osvětlení '!F34</f>
        <v>0</v>
      </c>
      <c r="BT55" s="104" t="s">
        <v>80</v>
      </c>
      <c r="BV55" s="104" t="s">
        <v>74</v>
      </c>
      <c r="BW55" s="104" t="s">
        <v>93</v>
      </c>
      <c r="BX55" s="104" t="s">
        <v>7</v>
      </c>
      <c r="CL55" s="104" t="s">
        <v>94</v>
      </c>
      <c r="CM55" s="104" t="s">
        <v>83</v>
      </c>
    </row>
    <row r="56" spans="1:91" s="5" customFormat="1" ht="22.5" customHeight="1">
      <c r="A56" s="94" t="s">
        <v>76</v>
      </c>
      <c r="B56" s="95"/>
      <c r="C56" s="96"/>
      <c r="D56" s="333" t="s">
        <v>95</v>
      </c>
      <c r="E56" s="333"/>
      <c r="F56" s="333"/>
      <c r="G56" s="333"/>
      <c r="H56" s="333"/>
      <c r="I56" s="97"/>
      <c r="J56" s="333" t="s">
        <v>96</v>
      </c>
      <c r="K56" s="333"/>
      <c r="L56" s="333"/>
      <c r="M56" s="333"/>
      <c r="N56" s="333"/>
      <c r="O56" s="333"/>
      <c r="P56" s="333"/>
      <c r="Q56" s="333"/>
      <c r="R56" s="333"/>
      <c r="S56" s="333"/>
      <c r="T56" s="333"/>
      <c r="U56" s="333"/>
      <c r="V56" s="333"/>
      <c r="W56" s="333"/>
      <c r="X56" s="333"/>
      <c r="Y56" s="333"/>
      <c r="Z56" s="333"/>
      <c r="AA56" s="333"/>
      <c r="AB56" s="333"/>
      <c r="AC56" s="333"/>
      <c r="AD56" s="333"/>
      <c r="AE56" s="333"/>
      <c r="AF56" s="333"/>
      <c r="AG56" s="331">
        <f>'VON - Vedlejší a ostatní ...'!J27</f>
        <v>0</v>
      </c>
      <c r="AH56" s="332"/>
      <c r="AI56" s="332"/>
      <c r="AJ56" s="332"/>
      <c r="AK56" s="332"/>
      <c r="AL56" s="332"/>
      <c r="AM56" s="332"/>
      <c r="AN56" s="331">
        <f t="shared" si="0"/>
        <v>0</v>
      </c>
      <c r="AO56" s="332"/>
      <c r="AP56" s="332"/>
      <c r="AQ56" s="98" t="s">
        <v>95</v>
      </c>
      <c r="AR56" s="99"/>
      <c r="AS56" s="105">
        <v>0</v>
      </c>
      <c r="AT56" s="106">
        <f t="shared" si="1"/>
        <v>0</v>
      </c>
      <c r="AU56" s="107">
        <f>'VON - Vedlejší a ostatní ...'!P85</f>
        <v>0</v>
      </c>
      <c r="AV56" s="106">
        <f>'VON - Vedlejší a ostatní ...'!J30</f>
        <v>0</v>
      </c>
      <c r="AW56" s="106">
        <f>'VON - Vedlejší a ostatní ...'!J31</f>
        <v>0</v>
      </c>
      <c r="AX56" s="106">
        <f>'VON - Vedlejší a ostatní ...'!J32</f>
        <v>0</v>
      </c>
      <c r="AY56" s="106">
        <f>'VON - Vedlejší a ostatní ...'!J33</f>
        <v>0</v>
      </c>
      <c r="AZ56" s="106">
        <f>'VON - Vedlejší a ostatní ...'!F30</f>
        <v>0</v>
      </c>
      <c r="BA56" s="106">
        <f>'VON - Vedlejší a ostatní ...'!F31</f>
        <v>0</v>
      </c>
      <c r="BB56" s="106">
        <f>'VON - Vedlejší a ostatní ...'!F32</f>
        <v>0</v>
      </c>
      <c r="BC56" s="106">
        <f>'VON - Vedlejší a ostatní ...'!F33</f>
        <v>0</v>
      </c>
      <c r="BD56" s="108">
        <f>'VON - Vedlejší a ostatní ...'!F34</f>
        <v>0</v>
      </c>
      <c r="BT56" s="104" t="s">
        <v>80</v>
      </c>
      <c r="BV56" s="104" t="s">
        <v>74</v>
      </c>
      <c r="BW56" s="104" t="s">
        <v>97</v>
      </c>
      <c r="BX56" s="104" t="s">
        <v>7</v>
      </c>
      <c r="CL56" s="104" t="s">
        <v>21</v>
      </c>
      <c r="CM56" s="104" t="s">
        <v>83</v>
      </c>
    </row>
    <row r="57" spans="1:91" s="1" customFormat="1" ht="30" customHeight="1">
      <c r="B57" s="39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59"/>
    </row>
    <row r="58" spans="1:91" s="1" customFormat="1" ht="6.95" customHeight="1">
      <c r="B58" s="54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9"/>
    </row>
  </sheetData>
  <sheetProtection password="CC35" sheet="1" objects="1" scenarios="1" formatCells="0" formatColumns="0" formatRows="0" sort="0" autoFilter="0"/>
  <mergeCells count="57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G52:AM52"/>
    <mergeCell ref="D52:H52"/>
    <mergeCell ref="J52:AF52"/>
    <mergeCell ref="AN53:AP53"/>
    <mergeCell ref="AG53:AM53"/>
    <mergeCell ref="D53:H53"/>
    <mergeCell ref="J53:AF53"/>
    <mergeCell ref="AR2:BE2"/>
    <mergeCell ref="AN56:AP56"/>
    <mergeCell ref="AG56:AM56"/>
    <mergeCell ref="D56:H56"/>
    <mergeCell ref="J56:AF56"/>
    <mergeCell ref="AG51:AM51"/>
    <mergeCell ref="AN51:AP51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</mergeCells>
  <hyperlinks>
    <hyperlink ref="K1:S1" location="C2" display="1) Rekapitulace stavby"/>
    <hyperlink ref="W1:AI1" location="C51" display="2) Rekapitulace objektů stavby a soupisů prací"/>
    <hyperlink ref="A52" location="'SO 101 - Přechod pro chodce'!C2" display="/"/>
    <hyperlink ref="A53" location="'SO 102 a 103 - Chodník'!C2" display="/"/>
    <hyperlink ref="A54" location="'SO 104 - Místo pro přechá...'!C2" display="/"/>
    <hyperlink ref="A55" location="'SO 401 - Veřejné osvětlení '!C2" display="/"/>
    <hyperlink ref="A56" location="'VON - Vedlejší a ostatní 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98</v>
      </c>
      <c r="G1" s="371" t="s">
        <v>99</v>
      </c>
      <c r="H1" s="371"/>
      <c r="I1" s="113"/>
      <c r="J1" s="112" t="s">
        <v>100</v>
      </c>
      <c r="K1" s="111" t="s">
        <v>101</v>
      </c>
      <c r="L1" s="112" t="s">
        <v>102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22" t="s">
        <v>81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83</v>
      </c>
    </row>
    <row r="4" spans="1:70" ht="36.950000000000003" customHeight="1">
      <c r="B4" s="26"/>
      <c r="C4" s="27"/>
      <c r="D4" s="28" t="s">
        <v>103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2.5" customHeight="1">
      <c r="B7" s="26"/>
      <c r="C7" s="27"/>
      <c r="D7" s="27"/>
      <c r="E7" s="372" t="str">
        <f>'Rekapitulace stavby'!K6</f>
        <v>Chodník a přechod pro chodce, lokalita Pražská - Příbramská</v>
      </c>
      <c r="F7" s="373"/>
      <c r="G7" s="373"/>
      <c r="H7" s="373"/>
      <c r="I7" s="115"/>
      <c r="J7" s="27"/>
      <c r="K7" s="29"/>
    </row>
    <row r="8" spans="1:70" s="1" customFormat="1" ht="15">
      <c r="B8" s="39"/>
      <c r="C8" s="40"/>
      <c r="D8" s="35" t="s">
        <v>104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74" t="s">
        <v>105</v>
      </c>
      <c r="F9" s="375"/>
      <c r="G9" s="375"/>
      <c r="H9" s="375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82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11.3.2020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21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17" t="s">
        <v>30</v>
      </c>
      <c r="J15" s="33" t="s">
        <v>21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34</v>
      </c>
      <c r="F21" s="40"/>
      <c r="G21" s="40"/>
      <c r="H21" s="40"/>
      <c r="I21" s="117" t="s">
        <v>30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120" customHeight="1">
      <c r="B24" s="119"/>
      <c r="C24" s="120"/>
      <c r="D24" s="120"/>
      <c r="E24" s="364" t="s">
        <v>106</v>
      </c>
      <c r="F24" s="364"/>
      <c r="G24" s="364"/>
      <c r="H24" s="364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38</v>
      </c>
      <c r="E27" s="40"/>
      <c r="F27" s="40"/>
      <c r="G27" s="40"/>
      <c r="H27" s="40"/>
      <c r="I27" s="116"/>
      <c r="J27" s="126">
        <f>ROUND(J83,2)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40</v>
      </c>
      <c r="G29" s="40"/>
      <c r="H29" s="40"/>
      <c r="I29" s="127" t="s">
        <v>39</v>
      </c>
      <c r="J29" s="44" t="s">
        <v>41</v>
      </c>
      <c r="K29" s="43"/>
    </row>
    <row r="30" spans="2:11" s="1" customFormat="1" ht="14.45" customHeight="1">
      <c r="B30" s="39"/>
      <c r="C30" s="40"/>
      <c r="D30" s="47" t="s">
        <v>42</v>
      </c>
      <c r="E30" s="47" t="s">
        <v>43</v>
      </c>
      <c r="F30" s="128">
        <f>ROUND(SUM(BE83:BE168), 2)</f>
        <v>0</v>
      </c>
      <c r="G30" s="40"/>
      <c r="H30" s="40"/>
      <c r="I30" s="129">
        <v>0.21</v>
      </c>
      <c r="J30" s="128">
        <f>ROUND(ROUND((SUM(BE83:BE168)),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44</v>
      </c>
      <c r="F31" s="128">
        <f>ROUND(SUM(BF83:BF168), 2)</f>
        <v>0</v>
      </c>
      <c r="G31" s="40"/>
      <c r="H31" s="40"/>
      <c r="I31" s="129">
        <v>0.15</v>
      </c>
      <c r="J31" s="128">
        <f>ROUND(ROUND((SUM(BF83:BF168)),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45</v>
      </c>
      <c r="F32" s="128">
        <f>ROUND(SUM(BG83:BG168),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46</v>
      </c>
      <c r="F33" s="128">
        <f>ROUND(SUM(BH83:BH168),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47</v>
      </c>
      <c r="F34" s="128">
        <f>ROUND(SUM(BI83:BI168),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48</v>
      </c>
      <c r="E36" s="77"/>
      <c r="F36" s="77"/>
      <c r="G36" s="132" t="s">
        <v>49</v>
      </c>
      <c r="H36" s="133" t="s">
        <v>50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107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2.5" customHeight="1">
      <c r="B45" s="39"/>
      <c r="C45" s="40"/>
      <c r="D45" s="40"/>
      <c r="E45" s="372" t="str">
        <f>E7</f>
        <v>Chodník a přechod pro chodce, lokalita Pražská - Příbramská</v>
      </c>
      <c r="F45" s="373"/>
      <c r="G45" s="373"/>
      <c r="H45" s="373"/>
      <c r="I45" s="116"/>
      <c r="J45" s="40"/>
      <c r="K45" s="43"/>
    </row>
    <row r="46" spans="2:11" s="1" customFormat="1" ht="14.45" customHeight="1">
      <c r="B46" s="39"/>
      <c r="C46" s="35" t="s">
        <v>104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3.25" customHeight="1">
      <c r="B47" s="39"/>
      <c r="C47" s="40"/>
      <c r="D47" s="40"/>
      <c r="E47" s="374" t="str">
        <f>E9</f>
        <v>SO 101 - Přechod pro chodce</v>
      </c>
      <c r="F47" s="375"/>
      <c r="G47" s="375"/>
      <c r="H47" s="375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>Hořovice</v>
      </c>
      <c r="G49" s="40"/>
      <c r="H49" s="40"/>
      <c r="I49" s="117" t="s">
        <v>25</v>
      </c>
      <c r="J49" s="118" t="str">
        <f>IF(J12="","",J12)</f>
        <v>11.3.2020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27</v>
      </c>
      <c r="D51" s="40"/>
      <c r="E51" s="40"/>
      <c r="F51" s="33" t="str">
        <f>E15</f>
        <v>Město Hořovice</v>
      </c>
      <c r="G51" s="40"/>
      <c r="H51" s="40"/>
      <c r="I51" s="117" t="s">
        <v>33</v>
      </c>
      <c r="J51" s="33" t="str">
        <f>E21</f>
        <v>Ing. Robert Juřina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108</v>
      </c>
      <c r="D54" s="130"/>
      <c r="E54" s="130"/>
      <c r="F54" s="130"/>
      <c r="G54" s="130"/>
      <c r="H54" s="130"/>
      <c r="I54" s="143"/>
      <c r="J54" s="144" t="s">
        <v>109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110</v>
      </c>
      <c r="D56" s="40"/>
      <c r="E56" s="40"/>
      <c r="F56" s="40"/>
      <c r="G56" s="40"/>
      <c r="H56" s="40"/>
      <c r="I56" s="116"/>
      <c r="J56" s="126">
        <f>J83</f>
        <v>0</v>
      </c>
      <c r="K56" s="43"/>
      <c r="AU56" s="22" t="s">
        <v>111</v>
      </c>
    </row>
    <row r="57" spans="2:47" s="7" customFormat="1" ht="24.95" customHeight="1">
      <c r="B57" s="147"/>
      <c r="C57" s="148"/>
      <c r="D57" s="149" t="s">
        <v>112</v>
      </c>
      <c r="E57" s="150"/>
      <c r="F57" s="150"/>
      <c r="G57" s="150"/>
      <c r="H57" s="150"/>
      <c r="I57" s="151"/>
      <c r="J57" s="152">
        <f>J84</f>
        <v>0</v>
      </c>
      <c r="K57" s="153"/>
    </row>
    <row r="58" spans="2:47" s="8" customFormat="1" ht="19.899999999999999" customHeight="1">
      <c r="B58" s="154"/>
      <c r="C58" s="155"/>
      <c r="D58" s="156" t="s">
        <v>113</v>
      </c>
      <c r="E58" s="157"/>
      <c r="F58" s="157"/>
      <c r="G58" s="157"/>
      <c r="H58" s="157"/>
      <c r="I58" s="158"/>
      <c r="J58" s="159">
        <f>J85</f>
        <v>0</v>
      </c>
      <c r="K58" s="160"/>
    </row>
    <row r="59" spans="2:47" s="8" customFormat="1" ht="19.899999999999999" customHeight="1">
      <c r="B59" s="154"/>
      <c r="C59" s="155"/>
      <c r="D59" s="156" t="s">
        <v>114</v>
      </c>
      <c r="E59" s="157"/>
      <c r="F59" s="157"/>
      <c r="G59" s="157"/>
      <c r="H59" s="157"/>
      <c r="I59" s="158"/>
      <c r="J59" s="159">
        <f>J107</f>
        <v>0</v>
      </c>
      <c r="K59" s="160"/>
    </row>
    <row r="60" spans="2:47" s="8" customFormat="1" ht="19.899999999999999" customHeight="1">
      <c r="B60" s="154"/>
      <c r="C60" s="155"/>
      <c r="D60" s="156" t="s">
        <v>115</v>
      </c>
      <c r="E60" s="157"/>
      <c r="F60" s="157"/>
      <c r="G60" s="157"/>
      <c r="H60" s="157"/>
      <c r="I60" s="158"/>
      <c r="J60" s="159">
        <f>J111</f>
        <v>0</v>
      </c>
      <c r="K60" s="160"/>
    </row>
    <row r="61" spans="2:47" s="8" customFormat="1" ht="19.899999999999999" customHeight="1">
      <c r="B61" s="154"/>
      <c r="C61" s="155"/>
      <c r="D61" s="156" t="s">
        <v>116</v>
      </c>
      <c r="E61" s="157"/>
      <c r="F61" s="157"/>
      <c r="G61" s="157"/>
      <c r="H61" s="157"/>
      <c r="I61" s="158"/>
      <c r="J61" s="159">
        <f>J132</f>
        <v>0</v>
      </c>
      <c r="K61" s="160"/>
    </row>
    <row r="62" spans="2:47" s="8" customFormat="1" ht="14.85" customHeight="1">
      <c r="B62" s="154"/>
      <c r="C62" s="155"/>
      <c r="D62" s="156" t="s">
        <v>117</v>
      </c>
      <c r="E62" s="157"/>
      <c r="F62" s="157"/>
      <c r="G62" s="157"/>
      <c r="H62" s="157"/>
      <c r="I62" s="158"/>
      <c r="J62" s="159">
        <f>J159</f>
        <v>0</v>
      </c>
      <c r="K62" s="160"/>
    </row>
    <row r="63" spans="2:47" s="8" customFormat="1" ht="19.899999999999999" customHeight="1">
      <c r="B63" s="154"/>
      <c r="C63" s="155"/>
      <c r="D63" s="156" t="s">
        <v>118</v>
      </c>
      <c r="E63" s="157"/>
      <c r="F63" s="157"/>
      <c r="G63" s="157"/>
      <c r="H63" s="157"/>
      <c r="I63" s="158"/>
      <c r="J63" s="159">
        <f>J167</f>
        <v>0</v>
      </c>
      <c r="K63" s="160"/>
    </row>
    <row r="64" spans="2:47" s="1" customFormat="1" ht="21.75" customHeight="1">
      <c r="B64" s="39"/>
      <c r="C64" s="40"/>
      <c r="D64" s="40"/>
      <c r="E64" s="40"/>
      <c r="F64" s="40"/>
      <c r="G64" s="40"/>
      <c r="H64" s="40"/>
      <c r="I64" s="116"/>
      <c r="J64" s="40"/>
      <c r="K64" s="43"/>
    </row>
    <row r="65" spans="2:12" s="1" customFormat="1" ht="6.95" customHeight="1">
      <c r="B65" s="54"/>
      <c r="C65" s="55"/>
      <c r="D65" s="55"/>
      <c r="E65" s="55"/>
      <c r="F65" s="55"/>
      <c r="G65" s="55"/>
      <c r="H65" s="55"/>
      <c r="I65" s="137"/>
      <c r="J65" s="55"/>
      <c r="K65" s="5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40"/>
      <c r="J69" s="58"/>
      <c r="K69" s="58"/>
      <c r="L69" s="59"/>
    </row>
    <row r="70" spans="2:12" s="1" customFormat="1" ht="36.950000000000003" customHeight="1">
      <c r="B70" s="39"/>
      <c r="C70" s="60" t="s">
        <v>119</v>
      </c>
      <c r="D70" s="61"/>
      <c r="E70" s="61"/>
      <c r="F70" s="61"/>
      <c r="G70" s="61"/>
      <c r="H70" s="61"/>
      <c r="I70" s="161"/>
      <c r="J70" s="61"/>
      <c r="K70" s="61"/>
      <c r="L70" s="59"/>
    </row>
    <row r="71" spans="2:12" s="1" customFormat="1" ht="6.95" customHeight="1">
      <c r="B71" s="39"/>
      <c r="C71" s="61"/>
      <c r="D71" s="61"/>
      <c r="E71" s="61"/>
      <c r="F71" s="61"/>
      <c r="G71" s="61"/>
      <c r="H71" s="61"/>
      <c r="I71" s="161"/>
      <c r="J71" s="61"/>
      <c r="K71" s="61"/>
      <c r="L71" s="59"/>
    </row>
    <row r="72" spans="2:12" s="1" customFormat="1" ht="14.45" customHeight="1">
      <c r="B72" s="39"/>
      <c r="C72" s="63" t="s">
        <v>18</v>
      </c>
      <c r="D72" s="61"/>
      <c r="E72" s="61"/>
      <c r="F72" s="61"/>
      <c r="G72" s="61"/>
      <c r="H72" s="61"/>
      <c r="I72" s="161"/>
      <c r="J72" s="61"/>
      <c r="K72" s="61"/>
      <c r="L72" s="59"/>
    </row>
    <row r="73" spans="2:12" s="1" customFormat="1" ht="22.5" customHeight="1">
      <c r="B73" s="39"/>
      <c r="C73" s="61"/>
      <c r="D73" s="61"/>
      <c r="E73" s="368" t="str">
        <f>E7</f>
        <v>Chodník a přechod pro chodce, lokalita Pražská - Příbramská</v>
      </c>
      <c r="F73" s="369"/>
      <c r="G73" s="369"/>
      <c r="H73" s="369"/>
      <c r="I73" s="161"/>
      <c r="J73" s="61"/>
      <c r="K73" s="61"/>
      <c r="L73" s="59"/>
    </row>
    <row r="74" spans="2:12" s="1" customFormat="1" ht="14.45" customHeight="1">
      <c r="B74" s="39"/>
      <c r="C74" s="63" t="s">
        <v>104</v>
      </c>
      <c r="D74" s="61"/>
      <c r="E74" s="61"/>
      <c r="F74" s="61"/>
      <c r="G74" s="61"/>
      <c r="H74" s="61"/>
      <c r="I74" s="161"/>
      <c r="J74" s="61"/>
      <c r="K74" s="61"/>
      <c r="L74" s="59"/>
    </row>
    <row r="75" spans="2:12" s="1" customFormat="1" ht="23.25" customHeight="1">
      <c r="B75" s="39"/>
      <c r="C75" s="61"/>
      <c r="D75" s="61"/>
      <c r="E75" s="336" t="str">
        <f>E9</f>
        <v>SO 101 - Přechod pro chodce</v>
      </c>
      <c r="F75" s="370"/>
      <c r="G75" s="370"/>
      <c r="H75" s="370"/>
      <c r="I75" s="161"/>
      <c r="J75" s="61"/>
      <c r="K75" s="61"/>
      <c r="L75" s="59"/>
    </row>
    <row r="76" spans="2:12" s="1" customFormat="1" ht="6.95" customHeight="1">
      <c r="B76" s="39"/>
      <c r="C76" s="61"/>
      <c r="D76" s="61"/>
      <c r="E76" s="61"/>
      <c r="F76" s="61"/>
      <c r="G76" s="61"/>
      <c r="H76" s="61"/>
      <c r="I76" s="161"/>
      <c r="J76" s="61"/>
      <c r="K76" s="61"/>
      <c r="L76" s="59"/>
    </row>
    <row r="77" spans="2:12" s="1" customFormat="1" ht="18" customHeight="1">
      <c r="B77" s="39"/>
      <c r="C77" s="63" t="s">
        <v>23</v>
      </c>
      <c r="D77" s="61"/>
      <c r="E77" s="61"/>
      <c r="F77" s="162" t="str">
        <f>F12</f>
        <v>Hořovice</v>
      </c>
      <c r="G77" s="61"/>
      <c r="H77" s="61"/>
      <c r="I77" s="163" t="s">
        <v>25</v>
      </c>
      <c r="J77" s="71" t="str">
        <f>IF(J12="","",J12)</f>
        <v>11.3.2020</v>
      </c>
      <c r="K77" s="61"/>
      <c r="L77" s="59"/>
    </row>
    <row r="78" spans="2:12" s="1" customFormat="1" ht="6.95" customHeight="1">
      <c r="B78" s="39"/>
      <c r="C78" s="61"/>
      <c r="D78" s="61"/>
      <c r="E78" s="61"/>
      <c r="F78" s="61"/>
      <c r="G78" s="61"/>
      <c r="H78" s="61"/>
      <c r="I78" s="161"/>
      <c r="J78" s="61"/>
      <c r="K78" s="61"/>
      <c r="L78" s="59"/>
    </row>
    <row r="79" spans="2:12" s="1" customFormat="1" ht="15">
      <c r="B79" s="39"/>
      <c r="C79" s="63" t="s">
        <v>27</v>
      </c>
      <c r="D79" s="61"/>
      <c r="E79" s="61"/>
      <c r="F79" s="162" t="str">
        <f>E15</f>
        <v>Město Hořovice</v>
      </c>
      <c r="G79" s="61"/>
      <c r="H79" s="61"/>
      <c r="I79" s="163" t="s">
        <v>33</v>
      </c>
      <c r="J79" s="162" t="str">
        <f>E21</f>
        <v>Ing. Robert Juřina</v>
      </c>
      <c r="K79" s="61"/>
      <c r="L79" s="59"/>
    </row>
    <row r="80" spans="2:12" s="1" customFormat="1" ht="14.45" customHeight="1">
      <c r="B80" s="39"/>
      <c r="C80" s="63" t="s">
        <v>31</v>
      </c>
      <c r="D80" s="61"/>
      <c r="E80" s="61"/>
      <c r="F80" s="162" t="str">
        <f>IF(E18="","",E18)</f>
        <v/>
      </c>
      <c r="G80" s="61"/>
      <c r="H80" s="61"/>
      <c r="I80" s="161"/>
      <c r="J80" s="61"/>
      <c r="K80" s="61"/>
      <c r="L80" s="59"/>
    </row>
    <row r="81" spans="2:65" s="1" customFormat="1" ht="10.35" customHeight="1">
      <c r="B81" s="39"/>
      <c r="C81" s="61"/>
      <c r="D81" s="61"/>
      <c r="E81" s="61"/>
      <c r="F81" s="61"/>
      <c r="G81" s="61"/>
      <c r="H81" s="61"/>
      <c r="I81" s="161"/>
      <c r="J81" s="61"/>
      <c r="K81" s="61"/>
      <c r="L81" s="59"/>
    </row>
    <row r="82" spans="2:65" s="9" customFormat="1" ht="29.25" customHeight="1">
      <c r="B82" s="164"/>
      <c r="C82" s="165" t="s">
        <v>120</v>
      </c>
      <c r="D82" s="166" t="s">
        <v>57</v>
      </c>
      <c r="E82" s="166" t="s">
        <v>53</v>
      </c>
      <c r="F82" s="166" t="s">
        <v>121</v>
      </c>
      <c r="G82" s="166" t="s">
        <v>122</v>
      </c>
      <c r="H82" s="166" t="s">
        <v>123</v>
      </c>
      <c r="I82" s="167" t="s">
        <v>124</v>
      </c>
      <c r="J82" s="166" t="s">
        <v>109</v>
      </c>
      <c r="K82" s="168" t="s">
        <v>125</v>
      </c>
      <c r="L82" s="169"/>
      <c r="M82" s="79" t="s">
        <v>126</v>
      </c>
      <c r="N82" s="80" t="s">
        <v>42</v>
      </c>
      <c r="O82" s="80" t="s">
        <v>127</v>
      </c>
      <c r="P82" s="80" t="s">
        <v>128</v>
      </c>
      <c r="Q82" s="80" t="s">
        <v>129</v>
      </c>
      <c r="R82" s="80" t="s">
        <v>130</v>
      </c>
      <c r="S82" s="80" t="s">
        <v>131</v>
      </c>
      <c r="T82" s="81" t="s">
        <v>132</v>
      </c>
    </row>
    <row r="83" spans="2:65" s="1" customFormat="1" ht="29.25" customHeight="1">
      <c r="B83" s="39"/>
      <c r="C83" s="85" t="s">
        <v>110</v>
      </c>
      <c r="D83" s="61"/>
      <c r="E83" s="61"/>
      <c r="F83" s="61"/>
      <c r="G83" s="61"/>
      <c r="H83" s="61"/>
      <c r="I83" s="161"/>
      <c r="J83" s="170">
        <f>BK83</f>
        <v>0</v>
      </c>
      <c r="K83" s="61"/>
      <c r="L83" s="59"/>
      <c r="M83" s="82"/>
      <c r="N83" s="83"/>
      <c r="O83" s="83"/>
      <c r="P83" s="171">
        <f>P84</f>
        <v>0</v>
      </c>
      <c r="Q83" s="83"/>
      <c r="R83" s="171">
        <f>R84</f>
        <v>15.4258445</v>
      </c>
      <c r="S83" s="83"/>
      <c r="T83" s="172">
        <f>T84</f>
        <v>14.292000000000002</v>
      </c>
      <c r="AT83" s="22" t="s">
        <v>71</v>
      </c>
      <c r="AU83" s="22" t="s">
        <v>111</v>
      </c>
      <c r="BK83" s="173">
        <f>BK84</f>
        <v>0</v>
      </c>
    </row>
    <row r="84" spans="2:65" s="10" customFormat="1" ht="37.35" customHeight="1">
      <c r="B84" s="174"/>
      <c r="C84" s="175"/>
      <c r="D84" s="176" t="s">
        <v>71</v>
      </c>
      <c r="E84" s="177" t="s">
        <v>133</v>
      </c>
      <c r="F84" s="177" t="s">
        <v>134</v>
      </c>
      <c r="G84" s="175"/>
      <c r="H84" s="175"/>
      <c r="I84" s="178"/>
      <c r="J84" s="179">
        <f>BK84</f>
        <v>0</v>
      </c>
      <c r="K84" s="175"/>
      <c r="L84" s="180"/>
      <c r="M84" s="181"/>
      <c r="N84" s="182"/>
      <c r="O84" s="182"/>
      <c r="P84" s="183">
        <f>P85+P107+P111+P132+P167</f>
        <v>0</v>
      </c>
      <c r="Q84" s="182"/>
      <c r="R84" s="183">
        <f>R85+R107+R111+R132+R167</f>
        <v>15.4258445</v>
      </c>
      <c r="S84" s="182"/>
      <c r="T84" s="184">
        <f>T85+T107+T111+T132+T167</f>
        <v>14.292000000000002</v>
      </c>
      <c r="AR84" s="185" t="s">
        <v>80</v>
      </c>
      <c r="AT84" s="186" t="s">
        <v>71</v>
      </c>
      <c r="AU84" s="186" t="s">
        <v>72</v>
      </c>
      <c r="AY84" s="185" t="s">
        <v>135</v>
      </c>
      <c r="BK84" s="187">
        <f>BK85+BK107+BK111+BK132+BK167</f>
        <v>0</v>
      </c>
    </row>
    <row r="85" spans="2:65" s="10" customFormat="1" ht="19.899999999999999" customHeight="1">
      <c r="B85" s="174"/>
      <c r="C85" s="175"/>
      <c r="D85" s="188" t="s">
        <v>71</v>
      </c>
      <c r="E85" s="189" t="s">
        <v>80</v>
      </c>
      <c r="F85" s="189" t="s">
        <v>136</v>
      </c>
      <c r="G85" s="175"/>
      <c r="H85" s="175"/>
      <c r="I85" s="178"/>
      <c r="J85" s="190">
        <f>BK85</f>
        <v>0</v>
      </c>
      <c r="K85" s="175"/>
      <c r="L85" s="180"/>
      <c r="M85" s="181"/>
      <c r="N85" s="182"/>
      <c r="O85" s="182"/>
      <c r="P85" s="183">
        <f>SUM(P86:P106)</f>
        <v>0</v>
      </c>
      <c r="Q85" s="182"/>
      <c r="R85" s="183">
        <f>SUM(R86:R106)</f>
        <v>0</v>
      </c>
      <c r="S85" s="182"/>
      <c r="T85" s="184">
        <f>SUM(T86:T106)</f>
        <v>13.492000000000001</v>
      </c>
      <c r="AR85" s="185" t="s">
        <v>80</v>
      </c>
      <c r="AT85" s="186" t="s">
        <v>71</v>
      </c>
      <c r="AU85" s="186" t="s">
        <v>80</v>
      </c>
      <c r="AY85" s="185" t="s">
        <v>135</v>
      </c>
      <c r="BK85" s="187">
        <f>SUM(BK86:BK106)</f>
        <v>0</v>
      </c>
    </row>
    <row r="86" spans="2:65" s="1" customFormat="1" ht="44.25" customHeight="1">
      <c r="B86" s="39"/>
      <c r="C86" s="191" t="s">
        <v>80</v>
      </c>
      <c r="D86" s="191" t="s">
        <v>137</v>
      </c>
      <c r="E86" s="192" t="s">
        <v>138</v>
      </c>
      <c r="F86" s="193" t="s">
        <v>139</v>
      </c>
      <c r="G86" s="194" t="s">
        <v>140</v>
      </c>
      <c r="H86" s="195">
        <v>25</v>
      </c>
      <c r="I86" s="196"/>
      <c r="J86" s="197">
        <f>ROUND(I86*H86,2)</f>
        <v>0</v>
      </c>
      <c r="K86" s="193" t="s">
        <v>141</v>
      </c>
      <c r="L86" s="59"/>
      <c r="M86" s="198" t="s">
        <v>21</v>
      </c>
      <c r="N86" s="199" t="s">
        <v>43</v>
      </c>
      <c r="O86" s="40"/>
      <c r="P86" s="200">
        <f>O86*H86</f>
        <v>0</v>
      </c>
      <c r="Q86" s="200">
        <v>0</v>
      </c>
      <c r="R86" s="200">
        <f>Q86*H86</f>
        <v>0</v>
      </c>
      <c r="S86" s="200">
        <v>0.26</v>
      </c>
      <c r="T86" s="201">
        <f>S86*H86</f>
        <v>6.5</v>
      </c>
      <c r="AR86" s="22" t="s">
        <v>142</v>
      </c>
      <c r="AT86" s="22" t="s">
        <v>137</v>
      </c>
      <c r="AU86" s="22" t="s">
        <v>83</v>
      </c>
      <c r="AY86" s="22" t="s">
        <v>135</v>
      </c>
      <c r="BE86" s="202">
        <f>IF(N86="základní",J86,0)</f>
        <v>0</v>
      </c>
      <c r="BF86" s="202">
        <f>IF(N86="snížená",J86,0)</f>
        <v>0</v>
      </c>
      <c r="BG86" s="202">
        <f>IF(N86="zákl. přenesená",J86,0)</f>
        <v>0</v>
      </c>
      <c r="BH86" s="202">
        <f>IF(N86="sníž. přenesená",J86,0)</f>
        <v>0</v>
      </c>
      <c r="BI86" s="202">
        <f>IF(N86="nulová",J86,0)</f>
        <v>0</v>
      </c>
      <c r="BJ86" s="22" t="s">
        <v>80</v>
      </c>
      <c r="BK86" s="202">
        <f>ROUND(I86*H86,2)</f>
        <v>0</v>
      </c>
      <c r="BL86" s="22" t="s">
        <v>142</v>
      </c>
      <c r="BM86" s="22" t="s">
        <v>143</v>
      </c>
    </row>
    <row r="87" spans="2:65" s="1" customFormat="1" ht="27">
      <c r="B87" s="39"/>
      <c r="C87" s="61"/>
      <c r="D87" s="203" t="s">
        <v>144</v>
      </c>
      <c r="E87" s="61"/>
      <c r="F87" s="204" t="s">
        <v>145</v>
      </c>
      <c r="G87" s="61"/>
      <c r="H87" s="61"/>
      <c r="I87" s="161"/>
      <c r="J87" s="61"/>
      <c r="K87" s="61"/>
      <c r="L87" s="59"/>
      <c r="M87" s="205"/>
      <c r="N87" s="40"/>
      <c r="O87" s="40"/>
      <c r="P87" s="40"/>
      <c r="Q87" s="40"/>
      <c r="R87" s="40"/>
      <c r="S87" s="40"/>
      <c r="T87" s="76"/>
      <c r="AT87" s="22" t="s">
        <v>144</v>
      </c>
      <c r="AU87" s="22" t="s">
        <v>83</v>
      </c>
    </row>
    <row r="88" spans="2:65" s="1" customFormat="1" ht="44.25" customHeight="1">
      <c r="B88" s="39"/>
      <c r="C88" s="191" t="s">
        <v>83</v>
      </c>
      <c r="D88" s="191" t="s">
        <v>137</v>
      </c>
      <c r="E88" s="192" t="s">
        <v>146</v>
      </c>
      <c r="F88" s="193" t="s">
        <v>147</v>
      </c>
      <c r="G88" s="194" t="s">
        <v>140</v>
      </c>
      <c r="H88" s="195">
        <v>5.75</v>
      </c>
      <c r="I88" s="196"/>
      <c r="J88" s="197">
        <f>ROUND(I88*H88,2)</f>
        <v>0</v>
      </c>
      <c r="K88" s="193" t="s">
        <v>141</v>
      </c>
      <c r="L88" s="59"/>
      <c r="M88" s="198" t="s">
        <v>21</v>
      </c>
      <c r="N88" s="199" t="s">
        <v>43</v>
      </c>
      <c r="O88" s="40"/>
      <c r="P88" s="200">
        <f>O88*H88</f>
        <v>0</v>
      </c>
      <c r="Q88" s="200">
        <v>0</v>
      </c>
      <c r="R88" s="200">
        <f>Q88*H88</f>
        <v>0</v>
      </c>
      <c r="S88" s="200">
        <v>0.316</v>
      </c>
      <c r="T88" s="201">
        <f>S88*H88</f>
        <v>1.8169999999999999</v>
      </c>
      <c r="AR88" s="22" t="s">
        <v>142</v>
      </c>
      <c r="AT88" s="22" t="s">
        <v>137</v>
      </c>
      <c r="AU88" s="22" t="s">
        <v>83</v>
      </c>
      <c r="AY88" s="22" t="s">
        <v>135</v>
      </c>
      <c r="BE88" s="202">
        <f>IF(N88="základní",J88,0)</f>
        <v>0</v>
      </c>
      <c r="BF88" s="202">
        <f>IF(N88="snížená",J88,0)</f>
        <v>0</v>
      </c>
      <c r="BG88" s="202">
        <f>IF(N88="zákl. přenesená",J88,0)</f>
        <v>0</v>
      </c>
      <c r="BH88" s="202">
        <f>IF(N88="sníž. přenesená",J88,0)</f>
        <v>0</v>
      </c>
      <c r="BI88" s="202">
        <f>IF(N88="nulová",J88,0)</f>
        <v>0</v>
      </c>
      <c r="BJ88" s="22" t="s">
        <v>80</v>
      </c>
      <c r="BK88" s="202">
        <f>ROUND(I88*H88,2)</f>
        <v>0</v>
      </c>
      <c r="BL88" s="22" t="s">
        <v>142</v>
      </c>
      <c r="BM88" s="22" t="s">
        <v>148</v>
      </c>
    </row>
    <row r="89" spans="2:65" s="11" customFormat="1">
      <c r="B89" s="206"/>
      <c r="C89" s="207"/>
      <c r="D89" s="203" t="s">
        <v>149</v>
      </c>
      <c r="E89" s="208" t="s">
        <v>21</v>
      </c>
      <c r="F89" s="209" t="s">
        <v>150</v>
      </c>
      <c r="G89" s="207"/>
      <c r="H89" s="210">
        <v>5.75</v>
      </c>
      <c r="I89" s="211"/>
      <c r="J89" s="207"/>
      <c r="K89" s="207"/>
      <c r="L89" s="212"/>
      <c r="M89" s="213"/>
      <c r="N89" s="214"/>
      <c r="O89" s="214"/>
      <c r="P89" s="214"/>
      <c r="Q89" s="214"/>
      <c r="R89" s="214"/>
      <c r="S89" s="214"/>
      <c r="T89" s="215"/>
      <c r="AT89" s="216" t="s">
        <v>149</v>
      </c>
      <c r="AU89" s="216" t="s">
        <v>83</v>
      </c>
      <c r="AV89" s="11" t="s">
        <v>83</v>
      </c>
      <c r="AW89" s="11" t="s">
        <v>35</v>
      </c>
      <c r="AX89" s="11" t="s">
        <v>80</v>
      </c>
      <c r="AY89" s="216" t="s">
        <v>135</v>
      </c>
    </row>
    <row r="90" spans="2:65" s="1" customFormat="1" ht="31.5" customHeight="1">
      <c r="B90" s="39"/>
      <c r="C90" s="191" t="s">
        <v>151</v>
      </c>
      <c r="D90" s="191" t="s">
        <v>137</v>
      </c>
      <c r="E90" s="192" t="s">
        <v>152</v>
      </c>
      <c r="F90" s="193" t="s">
        <v>153</v>
      </c>
      <c r="G90" s="194" t="s">
        <v>154</v>
      </c>
      <c r="H90" s="195">
        <v>8</v>
      </c>
      <c r="I90" s="196"/>
      <c r="J90" s="197">
        <f>ROUND(I90*H90,2)</f>
        <v>0</v>
      </c>
      <c r="K90" s="193" t="s">
        <v>141</v>
      </c>
      <c r="L90" s="59"/>
      <c r="M90" s="198" t="s">
        <v>21</v>
      </c>
      <c r="N90" s="199" t="s">
        <v>43</v>
      </c>
      <c r="O90" s="40"/>
      <c r="P90" s="200">
        <f>O90*H90</f>
        <v>0</v>
      </c>
      <c r="Q90" s="200">
        <v>0</v>
      </c>
      <c r="R90" s="200">
        <f>Q90*H90</f>
        <v>0</v>
      </c>
      <c r="S90" s="200">
        <v>0.23</v>
      </c>
      <c r="T90" s="201">
        <f>S90*H90</f>
        <v>1.84</v>
      </c>
      <c r="AR90" s="22" t="s">
        <v>142</v>
      </c>
      <c r="AT90" s="22" t="s">
        <v>137</v>
      </c>
      <c r="AU90" s="22" t="s">
        <v>83</v>
      </c>
      <c r="AY90" s="22" t="s">
        <v>135</v>
      </c>
      <c r="BE90" s="202">
        <f>IF(N90="základní",J90,0)</f>
        <v>0</v>
      </c>
      <c r="BF90" s="202">
        <f>IF(N90="snížená",J90,0)</f>
        <v>0</v>
      </c>
      <c r="BG90" s="202">
        <f>IF(N90="zákl. přenesená",J90,0)</f>
        <v>0</v>
      </c>
      <c r="BH90" s="202">
        <f>IF(N90="sníž. přenesená",J90,0)</f>
        <v>0</v>
      </c>
      <c r="BI90" s="202">
        <f>IF(N90="nulová",J90,0)</f>
        <v>0</v>
      </c>
      <c r="BJ90" s="22" t="s">
        <v>80</v>
      </c>
      <c r="BK90" s="202">
        <f>ROUND(I90*H90,2)</f>
        <v>0</v>
      </c>
      <c r="BL90" s="22" t="s">
        <v>142</v>
      </c>
      <c r="BM90" s="22" t="s">
        <v>155</v>
      </c>
    </row>
    <row r="91" spans="2:65" s="1" customFormat="1" ht="27">
      <c r="B91" s="39"/>
      <c r="C91" s="61"/>
      <c r="D91" s="203" t="s">
        <v>144</v>
      </c>
      <c r="E91" s="61"/>
      <c r="F91" s="204" t="s">
        <v>145</v>
      </c>
      <c r="G91" s="61"/>
      <c r="H91" s="61"/>
      <c r="I91" s="161"/>
      <c r="J91" s="61"/>
      <c r="K91" s="61"/>
      <c r="L91" s="59"/>
      <c r="M91" s="205"/>
      <c r="N91" s="40"/>
      <c r="O91" s="40"/>
      <c r="P91" s="40"/>
      <c r="Q91" s="40"/>
      <c r="R91" s="40"/>
      <c r="S91" s="40"/>
      <c r="T91" s="76"/>
      <c r="AT91" s="22" t="s">
        <v>144</v>
      </c>
      <c r="AU91" s="22" t="s">
        <v>83</v>
      </c>
    </row>
    <row r="92" spans="2:65" s="1" customFormat="1" ht="31.5" customHeight="1">
      <c r="B92" s="39"/>
      <c r="C92" s="191" t="s">
        <v>142</v>
      </c>
      <c r="D92" s="191" t="s">
        <v>137</v>
      </c>
      <c r="E92" s="192" t="s">
        <v>156</v>
      </c>
      <c r="F92" s="193" t="s">
        <v>157</v>
      </c>
      <c r="G92" s="194" t="s">
        <v>154</v>
      </c>
      <c r="H92" s="195">
        <v>11.5</v>
      </c>
      <c r="I92" s="196"/>
      <c r="J92" s="197">
        <f>ROUND(I92*H92,2)</f>
        <v>0</v>
      </c>
      <c r="K92" s="193" t="s">
        <v>141</v>
      </c>
      <c r="L92" s="59"/>
      <c r="M92" s="198" t="s">
        <v>21</v>
      </c>
      <c r="N92" s="199" t="s">
        <v>43</v>
      </c>
      <c r="O92" s="40"/>
      <c r="P92" s="200">
        <f>O92*H92</f>
        <v>0</v>
      </c>
      <c r="Q92" s="200">
        <v>0</v>
      </c>
      <c r="R92" s="200">
        <f>Q92*H92</f>
        <v>0</v>
      </c>
      <c r="S92" s="200">
        <v>0.28999999999999998</v>
      </c>
      <c r="T92" s="201">
        <f>S92*H92</f>
        <v>3.335</v>
      </c>
      <c r="AR92" s="22" t="s">
        <v>142</v>
      </c>
      <c r="AT92" s="22" t="s">
        <v>137</v>
      </c>
      <c r="AU92" s="22" t="s">
        <v>83</v>
      </c>
      <c r="AY92" s="22" t="s">
        <v>135</v>
      </c>
      <c r="BE92" s="202">
        <f>IF(N92="základní",J92,0)</f>
        <v>0</v>
      </c>
      <c r="BF92" s="202">
        <f>IF(N92="snížená",J92,0)</f>
        <v>0</v>
      </c>
      <c r="BG92" s="202">
        <f>IF(N92="zákl. přenesená",J92,0)</f>
        <v>0</v>
      </c>
      <c r="BH92" s="202">
        <f>IF(N92="sníž. přenesená",J92,0)</f>
        <v>0</v>
      </c>
      <c r="BI92" s="202">
        <f>IF(N92="nulová",J92,0)</f>
        <v>0</v>
      </c>
      <c r="BJ92" s="22" t="s">
        <v>80</v>
      </c>
      <c r="BK92" s="202">
        <f>ROUND(I92*H92,2)</f>
        <v>0</v>
      </c>
      <c r="BL92" s="22" t="s">
        <v>142</v>
      </c>
      <c r="BM92" s="22" t="s">
        <v>158</v>
      </c>
    </row>
    <row r="93" spans="2:65" s="1" customFormat="1" ht="27">
      <c r="B93" s="39"/>
      <c r="C93" s="61"/>
      <c r="D93" s="203" t="s">
        <v>144</v>
      </c>
      <c r="E93" s="61"/>
      <c r="F93" s="204" t="s">
        <v>145</v>
      </c>
      <c r="G93" s="61"/>
      <c r="H93" s="61"/>
      <c r="I93" s="161"/>
      <c r="J93" s="61"/>
      <c r="K93" s="61"/>
      <c r="L93" s="59"/>
      <c r="M93" s="205"/>
      <c r="N93" s="40"/>
      <c r="O93" s="40"/>
      <c r="P93" s="40"/>
      <c r="Q93" s="40"/>
      <c r="R93" s="40"/>
      <c r="S93" s="40"/>
      <c r="T93" s="76"/>
      <c r="AT93" s="22" t="s">
        <v>144</v>
      </c>
      <c r="AU93" s="22" t="s">
        <v>83</v>
      </c>
    </row>
    <row r="94" spans="2:65" s="1" customFormat="1" ht="44.25" customHeight="1">
      <c r="B94" s="39"/>
      <c r="C94" s="191" t="s">
        <v>159</v>
      </c>
      <c r="D94" s="191" t="s">
        <v>137</v>
      </c>
      <c r="E94" s="192" t="s">
        <v>160</v>
      </c>
      <c r="F94" s="193" t="s">
        <v>161</v>
      </c>
      <c r="G94" s="194" t="s">
        <v>154</v>
      </c>
      <c r="H94" s="195">
        <v>25</v>
      </c>
      <c r="I94" s="196"/>
      <c r="J94" s="197">
        <f>ROUND(I94*H94,2)</f>
        <v>0</v>
      </c>
      <c r="K94" s="193" t="s">
        <v>141</v>
      </c>
      <c r="L94" s="59"/>
      <c r="M94" s="198" t="s">
        <v>21</v>
      </c>
      <c r="N94" s="199" t="s">
        <v>43</v>
      </c>
      <c r="O94" s="40"/>
      <c r="P94" s="200">
        <f>O94*H94</f>
        <v>0</v>
      </c>
      <c r="Q94" s="200">
        <v>0</v>
      </c>
      <c r="R94" s="200">
        <f>Q94*H94</f>
        <v>0</v>
      </c>
      <c r="S94" s="200">
        <v>0</v>
      </c>
      <c r="T94" s="201">
        <f>S94*H94</f>
        <v>0</v>
      </c>
      <c r="AR94" s="22" t="s">
        <v>142</v>
      </c>
      <c r="AT94" s="22" t="s">
        <v>137</v>
      </c>
      <c r="AU94" s="22" t="s">
        <v>83</v>
      </c>
      <c r="AY94" s="22" t="s">
        <v>135</v>
      </c>
      <c r="BE94" s="202">
        <f>IF(N94="základní",J94,0)</f>
        <v>0</v>
      </c>
      <c r="BF94" s="202">
        <f>IF(N94="snížená",J94,0)</f>
        <v>0</v>
      </c>
      <c r="BG94" s="202">
        <f>IF(N94="zákl. přenesená",J94,0)</f>
        <v>0</v>
      </c>
      <c r="BH94" s="202">
        <f>IF(N94="sníž. přenesená",J94,0)</f>
        <v>0</v>
      </c>
      <c r="BI94" s="202">
        <f>IF(N94="nulová",J94,0)</f>
        <v>0</v>
      </c>
      <c r="BJ94" s="22" t="s">
        <v>80</v>
      </c>
      <c r="BK94" s="202">
        <f>ROUND(I94*H94,2)</f>
        <v>0</v>
      </c>
      <c r="BL94" s="22" t="s">
        <v>142</v>
      </c>
      <c r="BM94" s="22" t="s">
        <v>162</v>
      </c>
    </row>
    <row r="95" spans="2:65" s="11" customFormat="1">
      <c r="B95" s="206"/>
      <c r="C95" s="207"/>
      <c r="D95" s="203" t="s">
        <v>149</v>
      </c>
      <c r="E95" s="208" t="s">
        <v>21</v>
      </c>
      <c r="F95" s="209" t="s">
        <v>163</v>
      </c>
      <c r="G95" s="207"/>
      <c r="H95" s="210">
        <v>25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149</v>
      </c>
      <c r="AU95" s="216" t="s">
        <v>83</v>
      </c>
      <c r="AV95" s="11" t="s">
        <v>83</v>
      </c>
      <c r="AW95" s="11" t="s">
        <v>35</v>
      </c>
      <c r="AX95" s="11" t="s">
        <v>80</v>
      </c>
      <c r="AY95" s="216" t="s">
        <v>135</v>
      </c>
    </row>
    <row r="96" spans="2:65" s="1" customFormat="1" ht="22.5" customHeight="1">
      <c r="B96" s="39"/>
      <c r="C96" s="191" t="s">
        <v>164</v>
      </c>
      <c r="D96" s="191" t="s">
        <v>137</v>
      </c>
      <c r="E96" s="192" t="s">
        <v>165</v>
      </c>
      <c r="F96" s="193" t="s">
        <v>166</v>
      </c>
      <c r="G96" s="194" t="s">
        <v>167</v>
      </c>
      <c r="H96" s="195">
        <v>2.25</v>
      </c>
      <c r="I96" s="196"/>
      <c r="J96" s="197">
        <f>ROUND(I96*H96,2)</f>
        <v>0</v>
      </c>
      <c r="K96" s="193" t="s">
        <v>141</v>
      </c>
      <c r="L96" s="59"/>
      <c r="M96" s="198" t="s">
        <v>21</v>
      </c>
      <c r="N96" s="199" t="s">
        <v>43</v>
      </c>
      <c r="O96" s="40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AR96" s="22" t="s">
        <v>142</v>
      </c>
      <c r="AT96" s="22" t="s">
        <v>137</v>
      </c>
      <c r="AU96" s="22" t="s">
        <v>83</v>
      </c>
      <c r="AY96" s="22" t="s">
        <v>135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22" t="s">
        <v>80</v>
      </c>
      <c r="BK96" s="202">
        <f>ROUND(I96*H96,2)</f>
        <v>0</v>
      </c>
      <c r="BL96" s="22" t="s">
        <v>142</v>
      </c>
      <c r="BM96" s="22" t="s">
        <v>168</v>
      </c>
    </row>
    <row r="97" spans="2:65" s="1" customFormat="1" ht="27">
      <c r="B97" s="39"/>
      <c r="C97" s="61"/>
      <c r="D97" s="217" t="s">
        <v>144</v>
      </c>
      <c r="E97" s="61"/>
      <c r="F97" s="218" t="s">
        <v>169</v>
      </c>
      <c r="G97" s="61"/>
      <c r="H97" s="61"/>
      <c r="I97" s="161"/>
      <c r="J97" s="61"/>
      <c r="K97" s="61"/>
      <c r="L97" s="59"/>
      <c r="M97" s="205"/>
      <c r="N97" s="40"/>
      <c r="O97" s="40"/>
      <c r="P97" s="40"/>
      <c r="Q97" s="40"/>
      <c r="R97" s="40"/>
      <c r="S97" s="40"/>
      <c r="T97" s="76"/>
      <c r="AT97" s="22" t="s">
        <v>144</v>
      </c>
      <c r="AU97" s="22" t="s">
        <v>83</v>
      </c>
    </row>
    <row r="98" spans="2:65" s="11" customFormat="1">
      <c r="B98" s="206"/>
      <c r="C98" s="207"/>
      <c r="D98" s="203" t="s">
        <v>149</v>
      </c>
      <c r="E98" s="208" t="s">
        <v>21</v>
      </c>
      <c r="F98" s="209" t="s">
        <v>170</v>
      </c>
      <c r="G98" s="207"/>
      <c r="H98" s="210">
        <v>2.25</v>
      </c>
      <c r="I98" s="211"/>
      <c r="J98" s="207"/>
      <c r="K98" s="207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149</v>
      </c>
      <c r="AU98" s="216" t="s">
        <v>83</v>
      </c>
      <c r="AV98" s="11" t="s">
        <v>83</v>
      </c>
      <c r="AW98" s="11" t="s">
        <v>35</v>
      </c>
      <c r="AX98" s="11" t="s">
        <v>80</v>
      </c>
      <c r="AY98" s="216" t="s">
        <v>135</v>
      </c>
    </row>
    <row r="99" spans="2:65" s="1" customFormat="1" ht="31.5" customHeight="1">
      <c r="B99" s="39"/>
      <c r="C99" s="191" t="s">
        <v>171</v>
      </c>
      <c r="D99" s="191" t="s">
        <v>137</v>
      </c>
      <c r="E99" s="192" t="s">
        <v>172</v>
      </c>
      <c r="F99" s="193" t="s">
        <v>173</v>
      </c>
      <c r="G99" s="194" t="s">
        <v>167</v>
      </c>
      <c r="H99" s="195">
        <v>2.25</v>
      </c>
      <c r="I99" s="196"/>
      <c r="J99" s="197">
        <f>ROUND(I99*H99,2)</f>
        <v>0</v>
      </c>
      <c r="K99" s="193" t="s">
        <v>141</v>
      </c>
      <c r="L99" s="59"/>
      <c r="M99" s="198" t="s">
        <v>21</v>
      </c>
      <c r="N99" s="199" t="s">
        <v>43</v>
      </c>
      <c r="O99" s="40"/>
      <c r="P99" s="200">
        <f>O99*H99</f>
        <v>0</v>
      </c>
      <c r="Q99" s="200">
        <v>0</v>
      </c>
      <c r="R99" s="200">
        <f>Q99*H99</f>
        <v>0</v>
      </c>
      <c r="S99" s="200">
        <v>0</v>
      </c>
      <c r="T99" s="201">
        <f>S99*H99</f>
        <v>0</v>
      </c>
      <c r="AR99" s="22" t="s">
        <v>142</v>
      </c>
      <c r="AT99" s="22" t="s">
        <v>137</v>
      </c>
      <c r="AU99" s="22" t="s">
        <v>83</v>
      </c>
      <c r="AY99" s="22" t="s">
        <v>135</v>
      </c>
      <c r="BE99" s="202">
        <f>IF(N99="základní",J99,0)</f>
        <v>0</v>
      </c>
      <c r="BF99" s="202">
        <f>IF(N99="snížená",J99,0)</f>
        <v>0</v>
      </c>
      <c r="BG99" s="202">
        <f>IF(N99="zákl. přenesená",J99,0)</f>
        <v>0</v>
      </c>
      <c r="BH99" s="202">
        <f>IF(N99="sníž. přenesená",J99,0)</f>
        <v>0</v>
      </c>
      <c r="BI99" s="202">
        <f>IF(N99="nulová",J99,0)</f>
        <v>0</v>
      </c>
      <c r="BJ99" s="22" t="s">
        <v>80</v>
      </c>
      <c r="BK99" s="202">
        <f>ROUND(I99*H99,2)</f>
        <v>0</v>
      </c>
      <c r="BL99" s="22" t="s">
        <v>142</v>
      </c>
      <c r="BM99" s="22" t="s">
        <v>174</v>
      </c>
    </row>
    <row r="100" spans="2:65" s="11" customFormat="1">
      <c r="B100" s="206"/>
      <c r="C100" s="207"/>
      <c r="D100" s="203" t="s">
        <v>149</v>
      </c>
      <c r="E100" s="208" t="s">
        <v>21</v>
      </c>
      <c r="F100" s="209" t="s">
        <v>175</v>
      </c>
      <c r="G100" s="207"/>
      <c r="H100" s="210">
        <v>2.25</v>
      </c>
      <c r="I100" s="211"/>
      <c r="J100" s="207"/>
      <c r="K100" s="207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149</v>
      </c>
      <c r="AU100" s="216" t="s">
        <v>83</v>
      </c>
      <c r="AV100" s="11" t="s">
        <v>83</v>
      </c>
      <c r="AW100" s="11" t="s">
        <v>35</v>
      </c>
      <c r="AX100" s="11" t="s">
        <v>80</v>
      </c>
      <c r="AY100" s="216" t="s">
        <v>135</v>
      </c>
    </row>
    <row r="101" spans="2:65" s="1" customFormat="1" ht="22.5" customHeight="1">
      <c r="B101" s="39"/>
      <c r="C101" s="191" t="s">
        <v>176</v>
      </c>
      <c r="D101" s="191" t="s">
        <v>137</v>
      </c>
      <c r="E101" s="192" t="s">
        <v>177</v>
      </c>
      <c r="F101" s="193" t="s">
        <v>178</v>
      </c>
      <c r="G101" s="194" t="s">
        <v>167</v>
      </c>
      <c r="H101" s="195">
        <v>2.25</v>
      </c>
      <c r="I101" s="196"/>
      <c r="J101" s="197">
        <f>ROUND(I101*H101,2)</f>
        <v>0</v>
      </c>
      <c r="K101" s="193" t="s">
        <v>141</v>
      </c>
      <c r="L101" s="59"/>
      <c r="M101" s="198" t="s">
        <v>21</v>
      </c>
      <c r="N101" s="199" t="s">
        <v>43</v>
      </c>
      <c r="O101" s="40"/>
      <c r="P101" s="200">
        <f>O101*H101</f>
        <v>0</v>
      </c>
      <c r="Q101" s="200">
        <v>0</v>
      </c>
      <c r="R101" s="200">
        <f>Q101*H101</f>
        <v>0</v>
      </c>
      <c r="S101" s="200">
        <v>0</v>
      </c>
      <c r="T101" s="201">
        <f>S101*H101</f>
        <v>0</v>
      </c>
      <c r="AR101" s="22" t="s">
        <v>142</v>
      </c>
      <c r="AT101" s="22" t="s">
        <v>137</v>
      </c>
      <c r="AU101" s="22" t="s">
        <v>83</v>
      </c>
      <c r="AY101" s="22" t="s">
        <v>135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22" t="s">
        <v>80</v>
      </c>
      <c r="BK101" s="202">
        <f>ROUND(I101*H101,2)</f>
        <v>0</v>
      </c>
      <c r="BL101" s="22" t="s">
        <v>142</v>
      </c>
      <c r="BM101" s="22" t="s">
        <v>179</v>
      </c>
    </row>
    <row r="102" spans="2:65" s="1" customFormat="1" ht="22.5" customHeight="1">
      <c r="B102" s="39"/>
      <c r="C102" s="191" t="s">
        <v>180</v>
      </c>
      <c r="D102" s="191" t="s">
        <v>137</v>
      </c>
      <c r="E102" s="192" t="s">
        <v>181</v>
      </c>
      <c r="F102" s="193" t="s">
        <v>182</v>
      </c>
      <c r="G102" s="194" t="s">
        <v>183</v>
      </c>
      <c r="H102" s="195">
        <v>3.9380000000000002</v>
      </c>
      <c r="I102" s="196"/>
      <c r="J102" s="197">
        <f>ROUND(I102*H102,2)</f>
        <v>0</v>
      </c>
      <c r="K102" s="193" t="s">
        <v>141</v>
      </c>
      <c r="L102" s="59"/>
      <c r="M102" s="198" t="s">
        <v>21</v>
      </c>
      <c r="N102" s="199" t="s">
        <v>43</v>
      </c>
      <c r="O102" s="40"/>
      <c r="P102" s="200">
        <f>O102*H102</f>
        <v>0</v>
      </c>
      <c r="Q102" s="200">
        <v>0</v>
      </c>
      <c r="R102" s="200">
        <f>Q102*H102</f>
        <v>0</v>
      </c>
      <c r="S102" s="200">
        <v>0</v>
      </c>
      <c r="T102" s="201">
        <f>S102*H102</f>
        <v>0</v>
      </c>
      <c r="AR102" s="22" t="s">
        <v>142</v>
      </c>
      <c r="AT102" s="22" t="s">
        <v>137</v>
      </c>
      <c r="AU102" s="22" t="s">
        <v>83</v>
      </c>
      <c r="AY102" s="22" t="s">
        <v>135</v>
      </c>
      <c r="BE102" s="202">
        <f>IF(N102="základní",J102,0)</f>
        <v>0</v>
      </c>
      <c r="BF102" s="202">
        <f>IF(N102="snížená",J102,0)</f>
        <v>0</v>
      </c>
      <c r="BG102" s="202">
        <f>IF(N102="zákl. přenesená",J102,0)</f>
        <v>0</v>
      </c>
      <c r="BH102" s="202">
        <f>IF(N102="sníž. přenesená",J102,0)</f>
        <v>0</v>
      </c>
      <c r="BI102" s="202">
        <f>IF(N102="nulová",J102,0)</f>
        <v>0</v>
      </c>
      <c r="BJ102" s="22" t="s">
        <v>80</v>
      </c>
      <c r="BK102" s="202">
        <f>ROUND(I102*H102,2)</f>
        <v>0</v>
      </c>
      <c r="BL102" s="22" t="s">
        <v>142</v>
      </c>
      <c r="BM102" s="22" t="s">
        <v>184</v>
      </c>
    </row>
    <row r="103" spans="2:65" s="11" customFormat="1">
      <c r="B103" s="206"/>
      <c r="C103" s="207"/>
      <c r="D103" s="203" t="s">
        <v>149</v>
      </c>
      <c r="E103" s="207"/>
      <c r="F103" s="209" t="s">
        <v>185</v>
      </c>
      <c r="G103" s="207"/>
      <c r="H103" s="210">
        <v>3.9380000000000002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149</v>
      </c>
      <c r="AU103" s="216" t="s">
        <v>83</v>
      </c>
      <c r="AV103" s="11" t="s">
        <v>83</v>
      </c>
      <c r="AW103" s="11" t="s">
        <v>6</v>
      </c>
      <c r="AX103" s="11" t="s">
        <v>80</v>
      </c>
      <c r="AY103" s="216" t="s">
        <v>135</v>
      </c>
    </row>
    <row r="104" spans="2:65" s="1" customFormat="1" ht="22.5" customHeight="1">
      <c r="B104" s="39"/>
      <c r="C104" s="191" t="s">
        <v>186</v>
      </c>
      <c r="D104" s="191" t="s">
        <v>137</v>
      </c>
      <c r="E104" s="192" t="s">
        <v>187</v>
      </c>
      <c r="F104" s="193" t="s">
        <v>188</v>
      </c>
      <c r="G104" s="194" t="s">
        <v>140</v>
      </c>
      <c r="H104" s="195">
        <v>5.75</v>
      </c>
      <c r="I104" s="196"/>
      <c r="J104" s="197">
        <f>ROUND(I104*H104,2)</f>
        <v>0</v>
      </c>
      <c r="K104" s="193" t="s">
        <v>141</v>
      </c>
      <c r="L104" s="59"/>
      <c r="M104" s="198" t="s">
        <v>21</v>
      </c>
      <c r="N104" s="199" t="s">
        <v>43</v>
      </c>
      <c r="O104" s="40"/>
      <c r="P104" s="200">
        <f>O104*H104</f>
        <v>0</v>
      </c>
      <c r="Q104" s="200">
        <v>0</v>
      </c>
      <c r="R104" s="200">
        <f>Q104*H104</f>
        <v>0</v>
      </c>
      <c r="S104" s="200">
        <v>0</v>
      </c>
      <c r="T104" s="201">
        <f>S104*H104</f>
        <v>0</v>
      </c>
      <c r="AR104" s="22" t="s">
        <v>142</v>
      </c>
      <c r="AT104" s="22" t="s">
        <v>137</v>
      </c>
      <c r="AU104" s="22" t="s">
        <v>83</v>
      </c>
      <c r="AY104" s="22" t="s">
        <v>135</v>
      </c>
      <c r="BE104" s="202">
        <f>IF(N104="základní",J104,0)</f>
        <v>0</v>
      </c>
      <c r="BF104" s="202">
        <f>IF(N104="snížená",J104,0)</f>
        <v>0</v>
      </c>
      <c r="BG104" s="202">
        <f>IF(N104="zákl. přenesená",J104,0)</f>
        <v>0</v>
      </c>
      <c r="BH104" s="202">
        <f>IF(N104="sníž. přenesená",J104,0)</f>
        <v>0</v>
      </c>
      <c r="BI104" s="202">
        <f>IF(N104="nulová",J104,0)</f>
        <v>0</v>
      </c>
      <c r="BJ104" s="22" t="s">
        <v>80</v>
      </c>
      <c r="BK104" s="202">
        <f>ROUND(I104*H104,2)</f>
        <v>0</v>
      </c>
      <c r="BL104" s="22" t="s">
        <v>142</v>
      </c>
      <c r="BM104" s="22" t="s">
        <v>189</v>
      </c>
    </row>
    <row r="105" spans="2:65" s="11" customFormat="1">
      <c r="B105" s="206"/>
      <c r="C105" s="207"/>
      <c r="D105" s="217" t="s">
        <v>149</v>
      </c>
      <c r="E105" s="219" t="s">
        <v>21</v>
      </c>
      <c r="F105" s="220" t="s">
        <v>150</v>
      </c>
      <c r="G105" s="207"/>
      <c r="H105" s="221">
        <v>5.75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149</v>
      </c>
      <c r="AU105" s="216" t="s">
        <v>83</v>
      </c>
      <c r="AV105" s="11" t="s">
        <v>83</v>
      </c>
      <c r="AW105" s="11" t="s">
        <v>35</v>
      </c>
      <c r="AX105" s="11" t="s">
        <v>72</v>
      </c>
      <c r="AY105" s="216" t="s">
        <v>135</v>
      </c>
    </row>
    <row r="106" spans="2:65" s="12" customFormat="1">
      <c r="B106" s="222"/>
      <c r="C106" s="223"/>
      <c r="D106" s="217" t="s">
        <v>149</v>
      </c>
      <c r="E106" s="224" t="s">
        <v>21</v>
      </c>
      <c r="F106" s="225" t="s">
        <v>190</v>
      </c>
      <c r="G106" s="223"/>
      <c r="H106" s="226">
        <v>5.75</v>
      </c>
      <c r="I106" s="227"/>
      <c r="J106" s="223"/>
      <c r="K106" s="223"/>
      <c r="L106" s="228"/>
      <c r="M106" s="229"/>
      <c r="N106" s="230"/>
      <c r="O106" s="230"/>
      <c r="P106" s="230"/>
      <c r="Q106" s="230"/>
      <c r="R106" s="230"/>
      <c r="S106" s="230"/>
      <c r="T106" s="231"/>
      <c r="AT106" s="232" t="s">
        <v>149</v>
      </c>
      <c r="AU106" s="232" t="s">
        <v>83</v>
      </c>
      <c r="AV106" s="12" t="s">
        <v>142</v>
      </c>
      <c r="AW106" s="12" t="s">
        <v>35</v>
      </c>
      <c r="AX106" s="12" t="s">
        <v>80</v>
      </c>
      <c r="AY106" s="232" t="s">
        <v>135</v>
      </c>
    </row>
    <row r="107" spans="2:65" s="10" customFormat="1" ht="29.85" customHeight="1">
      <c r="B107" s="174"/>
      <c r="C107" s="175"/>
      <c r="D107" s="188" t="s">
        <v>71</v>
      </c>
      <c r="E107" s="189" t="s">
        <v>83</v>
      </c>
      <c r="F107" s="189" t="s">
        <v>191</v>
      </c>
      <c r="G107" s="175"/>
      <c r="H107" s="175"/>
      <c r="I107" s="178"/>
      <c r="J107" s="190">
        <f>BK107</f>
        <v>0</v>
      </c>
      <c r="K107" s="175"/>
      <c r="L107" s="180"/>
      <c r="M107" s="181"/>
      <c r="N107" s="182"/>
      <c r="O107" s="182"/>
      <c r="P107" s="183">
        <f>SUM(P108:P110)</f>
        <v>0</v>
      </c>
      <c r="Q107" s="182"/>
      <c r="R107" s="183">
        <f>SUM(R108:R110)</f>
        <v>6.1574999999999998</v>
      </c>
      <c r="S107" s="182"/>
      <c r="T107" s="184">
        <f>SUM(T108:T110)</f>
        <v>0</v>
      </c>
      <c r="AR107" s="185" t="s">
        <v>80</v>
      </c>
      <c r="AT107" s="186" t="s">
        <v>71</v>
      </c>
      <c r="AU107" s="186" t="s">
        <v>80</v>
      </c>
      <c r="AY107" s="185" t="s">
        <v>135</v>
      </c>
      <c r="BK107" s="187">
        <f>SUM(BK108:BK110)</f>
        <v>0</v>
      </c>
    </row>
    <row r="108" spans="2:65" s="1" customFormat="1" ht="44.25" customHeight="1">
      <c r="B108" s="39"/>
      <c r="C108" s="191" t="s">
        <v>192</v>
      </c>
      <c r="D108" s="191" t="s">
        <v>137</v>
      </c>
      <c r="E108" s="192" t="s">
        <v>193</v>
      </c>
      <c r="F108" s="193" t="s">
        <v>194</v>
      </c>
      <c r="G108" s="194" t="s">
        <v>154</v>
      </c>
      <c r="H108" s="195">
        <v>25</v>
      </c>
      <c r="I108" s="196"/>
      <c r="J108" s="197">
        <f>ROUND(I108*H108,2)</f>
        <v>0</v>
      </c>
      <c r="K108" s="193" t="s">
        <v>141</v>
      </c>
      <c r="L108" s="59"/>
      <c r="M108" s="198" t="s">
        <v>21</v>
      </c>
      <c r="N108" s="199" t="s">
        <v>43</v>
      </c>
      <c r="O108" s="40"/>
      <c r="P108" s="200">
        <f>O108*H108</f>
        <v>0</v>
      </c>
      <c r="Q108" s="200">
        <v>0.24629999999999999</v>
      </c>
      <c r="R108" s="200">
        <f>Q108*H108</f>
        <v>6.1574999999999998</v>
      </c>
      <c r="S108" s="200">
        <v>0</v>
      </c>
      <c r="T108" s="201">
        <f>S108*H108</f>
        <v>0</v>
      </c>
      <c r="AR108" s="22" t="s">
        <v>142</v>
      </c>
      <c r="AT108" s="22" t="s">
        <v>137</v>
      </c>
      <c r="AU108" s="22" t="s">
        <v>83</v>
      </c>
      <c r="AY108" s="22" t="s">
        <v>135</v>
      </c>
      <c r="BE108" s="202">
        <f>IF(N108="základní",J108,0)</f>
        <v>0</v>
      </c>
      <c r="BF108" s="202">
        <f>IF(N108="snížená",J108,0)</f>
        <v>0</v>
      </c>
      <c r="BG108" s="202">
        <f>IF(N108="zákl. přenesená",J108,0)</f>
        <v>0</v>
      </c>
      <c r="BH108" s="202">
        <f>IF(N108="sníž. přenesená",J108,0)</f>
        <v>0</v>
      </c>
      <c r="BI108" s="202">
        <f>IF(N108="nulová",J108,0)</f>
        <v>0</v>
      </c>
      <c r="BJ108" s="22" t="s">
        <v>80</v>
      </c>
      <c r="BK108" s="202">
        <f>ROUND(I108*H108,2)</f>
        <v>0</v>
      </c>
      <c r="BL108" s="22" t="s">
        <v>142</v>
      </c>
      <c r="BM108" s="22" t="s">
        <v>195</v>
      </c>
    </row>
    <row r="109" spans="2:65" s="1" customFormat="1" ht="27">
      <c r="B109" s="39"/>
      <c r="C109" s="61"/>
      <c r="D109" s="217" t="s">
        <v>144</v>
      </c>
      <c r="E109" s="61"/>
      <c r="F109" s="218" t="s">
        <v>196</v>
      </c>
      <c r="G109" s="61"/>
      <c r="H109" s="61"/>
      <c r="I109" s="161"/>
      <c r="J109" s="61"/>
      <c r="K109" s="61"/>
      <c r="L109" s="59"/>
      <c r="M109" s="205"/>
      <c r="N109" s="40"/>
      <c r="O109" s="40"/>
      <c r="P109" s="40"/>
      <c r="Q109" s="40"/>
      <c r="R109" s="40"/>
      <c r="S109" s="40"/>
      <c r="T109" s="76"/>
      <c r="AT109" s="22" t="s">
        <v>144</v>
      </c>
      <c r="AU109" s="22" t="s">
        <v>83</v>
      </c>
    </row>
    <row r="110" spans="2:65" s="11" customFormat="1">
      <c r="B110" s="206"/>
      <c r="C110" s="207"/>
      <c r="D110" s="217" t="s">
        <v>149</v>
      </c>
      <c r="E110" s="219" t="s">
        <v>21</v>
      </c>
      <c r="F110" s="220" t="s">
        <v>163</v>
      </c>
      <c r="G110" s="207"/>
      <c r="H110" s="221">
        <v>25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149</v>
      </c>
      <c r="AU110" s="216" t="s">
        <v>83</v>
      </c>
      <c r="AV110" s="11" t="s">
        <v>83</v>
      </c>
      <c r="AW110" s="11" t="s">
        <v>35</v>
      </c>
      <c r="AX110" s="11" t="s">
        <v>80</v>
      </c>
      <c r="AY110" s="216" t="s">
        <v>135</v>
      </c>
    </row>
    <row r="111" spans="2:65" s="10" customFormat="1" ht="29.85" customHeight="1">
      <c r="B111" s="174"/>
      <c r="C111" s="175"/>
      <c r="D111" s="188" t="s">
        <v>71</v>
      </c>
      <c r="E111" s="189" t="s">
        <v>159</v>
      </c>
      <c r="F111" s="189" t="s">
        <v>197</v>
      </c>
      <c r="G111" s="175"/>
      <c r="H111" s="175"/>
      <c r="I111" s="178"/>
      <c r="J111" s="190">
        <f>BK111</f>
        <v>0</v>
      </c>
      <c r="K111" s="175"/>
      <c r="L111" s="180"/>
      <c r="M111" s="181"/>
      <c r="N111" s="182"/>
      <c r="O111" s="182"/>
      <c r="P111" s="183">
        <f>SUM(P112:P131)</f>
        <v>0</v>
      </c>
      <c r="Q111" s="182"/>
      <c r="R111" s="183">
        <f>SUM(R112:R131)</f>
        <v>3.6860040000000001</v>
      </c>
      <c r="S111" s="182"/>
      <c r="T111" s="184">
        <f>SUM(T112:T131)</f>
        <v>0</v>
      </c>
      <c r="AR111" s="185" t="s">
        <v>80</v>
      </c>
      <c r="AT111" s="186" t="s">
        <v>71</v>
      </c>
      <c r="AU111" s="186" t="s">
        <v>80</v>
      </c>
      <c r="AY111" s="185" t="s">
        <v>135</v>
      </c>
      <c r="BK111" s="187">
        <f>SUM(BK112:BK131)</f>
        <v>0</v>
      </c>
    </row>
    <row r="112" spans="2:65" s="1" customFormat="1" ht="31.5" customHeight="1">
      <c r="B112" s="39"/>
      <c r="C112" s="191" t="s">
        <v>198</v>
      </c>
      <c r="D112" s="191" t="s">
        <v>137</v>
      </c>
      <c r="E112" s="192" t="s">
        <v>199</v>
      </c>
      <c r="F112" s="193" t="s">
        <v>200</v>
      </c>
      <c r="G112" s="194" t="s">
        <v>140</v>
      </c>
      <c r="H112" s="195">
        <v>5.75</v>
      </c>
      <c r="I112" s="196"/>
      <c r="J112" s="197">
        <f>ROUND(I112*H112,2)</f>
        <v>0</v>
      </c>
      <c r="K112" s="193" t="s">
        <v>141</v>
      </c>
      <c r="L112" s="59"/>
      <c r="M112" s="198" t="s">
        <v>21</v>
      </c>
      <c r="N112" s="199" t="s">
        <v>43</v>
      </c>
      <c r="O112" s="40"/>
      <c r="P112" s="200">
        <f>O112*H112</f>
        <v>0</v>
      </c>
      <c r="Q112" s="200">
        <v>0</v>
      </c>
      <c r="R112" s="200">
        <f>Q112*H112</f>
        <v>0</v>
      </c>
      <c r="S112" s="200">
        <v>0</v>
      </c>
      <c r="T112" s="201">
        <f>S112*H112</f>
        <v>0</v>
      </c>
      <c r="AR112" s="22" t="s">
        <v>142</v>
      </c>
      <c r="AT112" s="22" t="s">
        <v>137</v>
      </c>
      <c r="AU112" s="22" t="s">
        <v>83</v>
      </c>
      <c r="AY112" s="22" t="s">
        <v>135</v>
      </c>
      <c r="BE112" s="202">
        <f>IF(N112="základní",J112,0)</f>
        <v>0</v>
      </c>
      <c r="BF112" s="202">
        <f>IF(N112="snížená",J112,0)</f>
        <v>0</v>
      </c>
      <c r="BG112" s="202">
        <f>IF(N112="zákl. přenesená",J112,0)</f>
        <v>0</v>
      </c>
      <c r="BH112" s="202">
        <f>IF(N112="sníž. přenesená",J112,0)</f>
        <v>0</v>
      </c>
      <c r="BI112" s="202">
        <f>IF(N112="nulová",J112,0)</f>
        <v>0</v>
      </c>
      <c r="BJ112" s="22" t="s">
        <v>80</v>
      </c>
      <c r="BK112" s="202">
        <f>ROUND(I112*H112,2)</f>
        <v>0</v>
      </c>
      <c r="BL112" s="22" t="s">
        <v>142</v>
      </c>
      <c r="BM112" s="22" t="s">
        <v>201</v>
      </c>
    </row>
    <row r="113" spans="2:65" s="11" customFormat="1">
      <c r="B113" s="206"/>
      <c r="C113" s="207"/>
      <c r="D113" s="203" t="s">
        <v>149</v>
      </c>
      <c r="E113" s="208" t="s">
        <v>21</v>
      </c>
      <c r="F113" s="209" t="s">
        <v>150</v>
      </c>
      <c r="G113" s="207"/>
      <c r="H113" s="210">
        <v>5.75</v>
      </c>
      <c r="I113" s="211"/>
      <c r="J113" s="207"/>
      <c r="K113" s="207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149</v>
      </c>
      <c r="AU113" s="216" t="s">
        <v>83</v>
      </c>
      <c r="AV113" s="11" t="s">
        <v>83</v>
      </c>
      <c r="AW113" s="11" t="s">
        <v>35</v>
      </c>
      <c r="AX113" s="11" t="s">
        <v>80</v>
      </c>
      <c r="AY113" s="216" t="s">
        <v>135</v>
      </c>
    </row>
    <row r="114" spans="2:65" s="1" customFormat="1" ht="22.5" customHeight="1">
      <c r="B114" s="39"/>
      <c r="C114" s="191" t="s">
        <v>202</v>
      </c>
      <c r="D114" s="191" t="s">
        <v>137</v>
      </c>
      <c r="E114" s="192" t="s">
        <v>203</v>
      </c>
      <c r="F114" s="193" t="s">
        <v>204</v>
      </c>
      <c r="G114" s="194" t="s">
        <v>140</v>
      </c>
      <c r="H114" s="195">
        <v>5.75</v>
      </c>
      <c r="I114" s="196"/>
      <c r="J114" s="197">
        <f>ROUND(I114*H114,2)</f>
        <v>0</v>
      </c>
      <c r="K114" s="193" t="s">
        <v>141</v>
      </c>
      <c r="L114" s="59"/>
      <c r="M114" s="198" t="s">
        <v>21</v>
      </c>
      <c r="N114" s="199" t="s">
        <v>43</v>
      </c>
      <c r="O114" s="40"/>
      <c r="P114" s="200">
        <f>O114*H114</f>
        <v>0</v>
      </c>
      <c r="Q114" s="200">
        <v>0</v>
      </c>
      <c r="R114" s="200">
        <f>Q114*H114</f>
        <v>0</v>
      </c>
      <c r="S114" s="200">
        <v>0</v>
      </c>
      <c r="T114" s="201">
        <f>S114*H114</f>
        <v>0</v>
      </c>
      <c r="AR114" s="22" t="s">
        <v>142</v>
      </c>
      <c r="AT114" s="22" t="s">
        <v>137</v>
      </c>
      <c r="AU114" s="22" t="s">
        <v>83</v>
      </c>
      <c r="AY114" s="22" t="s">
        <v>135</v>
      </c>
      <c r="BE114" s="202">
        <f>IF(N114="základní",J114,0)</f>
        <v>0</v>
      </c>
      <c r="BF114" s="202">
        <f>IF(N114="snížená",J114,0)</f>
        <v>0</v>
      </c>
      <c r="BG114" s="202">
        <f>IF(N114="zákl. přenesená",J114,0)</f>
        <v>0</v>
      </c>
      <c r="BH114" s="202">
        <f>IF(N114="sníž. přenesená",J114,0)</f>
        <v>0</v>
      </c>
      <c r="BI114" s="202">
        <f>IF(N114="nulová",J114,0)</f>
        <v>0</v>
      </c>
      <c r="BJ114" s="22" t="s">
        <v>80</v>
      </c>
      <c r="BK114" s="202">
        <f>ROUND(I114*H114,2)</f>
        <v>0</v>
      </c>
      <c r="BL114" s="22" t="s">
        <v>142</v>
      </c>
      <c r="BM114" s="22" t="s">
        <v>205</v>
      </c>
    </row>
    <row r="115" spans="2:65" s="11" customFormat="1">
      <c r="B115" s="206"/>
      <c r="C115" s="207"/>
      <c r="D115" s="203" t="s">
        <v>149</v>
      </c>
      <c r="E115" s="208" t="s">
        <v>21</v>
      </c>
      <c r="F115" s="209" t="s">
        <v>150</v>
      </c>
      <c r="G115" s="207"/>
      <c r="H115" s="210">
        <v>5.75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149</v>
      </c>
      <c r="AU115" s="216" t="s">
        <v>83</v>
      </c>
      <c r="AV115" s="11" t="s">
        <v>83</v>
      </c>
      <c r="AW115" s="11" t="s">
        <v>35</v>
      </c>
      <c r="AX115" s="11" t="s">
        <v>80</v>
      </c>
      <c r="AY115" s="216" t="s">
        <v>135</v>
      </c>
    </row>
    <row r="116" spans="2:65" s="1" customFormat="1" ht="31.5" customHeight="1">
      <c r="B116" s="39"/>
      <c r="C116" s="191" t="s">
        <v>206</v>
      </c>
      <c r="D116" s="191" t="s">
        <v>137</v>
      </c>
      <c r="E116" s="192" t="s">
        <v>207</v>
      </c>
      <c r="F116" s="193" t="s">
        <v>208</v>
      </c>
      <c r="G116" s="194" t="s">
        <v>140</v>
      </c>
      <c r="H116" s="195">
        <v>11.5</v>
      </c>
      <c r="I116" s="196"/>
      <c r="J116" s="197">
        <f>ROUND(I116*H116,2)</f>
        <v>0</v>
      </c>
      <c r="K116" s="193" t="s">
        <v>141</v>
      </c>
      <c r="L116" s="59"/>
      <c r="M116" s="198" t="s">
        <v>21</v>
      </c>
      <c r="N116" s="199" t="s">
        <v>43</v>
      </c>
      <c r="O116" s="40"/>
      <c r="P116" s="200">
        <f>O116*H116</f>
        <v>0</v>
      </c>
      <c r="Q116" s="200">
        <v>0</v>
      </c>
      <c r="R116" s="200">
        <f>Q116*H116</f>
        <v>0</v>
      </c>
      <c r="S116" s="200">
        <v>0</v>
      </c>
      <c r="T116" s="201">
        <f>S116*H116</f>
        <v>0</v>
      </c>
      <c r="AR116" s="22" t="s">
        <v>142</v>
      </c>
      <c r="AT116" s="22" t="s">
        <v>137</v>
      </c>
      <c r="AU116" s="22" t="s">
        <v>83</v>
      </c>
      <c r="AY116" s="22" t="s">
        <v>135</v>
      </c>
      <c r="BE116" s="202">
        <f>IF(N116="základní",J116,0)</f>
        <v>0</v>
      </c>
      <c r="BF116" s="202">
        <f>IF(N116="snížená",J116,0)</f>
        <v>0</v>
      </c>
      <c r="BG116" s="202">
        <f>IF(N116="zákl. přenesená",J116,0)</f>
        <v>0</v>
      </c>
      <c r="BH116" s="202">
        <f>IF(N116="sníž. přenesená",J116,0)</f>
        <v>0</v>
      </c>
      <c r="BI116" s="202">
        <f>IF(N116="nulová",J116,0)</f>
        <v>0</v>
      </c>
      <c r="BJ116" s="22" t="s">
        <v>80</v>
      </c>
      <c r="BK116" s="202">
        <f>ROUND(I116*H116,2)</f>
        <v>0</v>
      </c>
      <c r="BL116" s="22" t="s">
        <v>142</v>
      </c>
      <c r="BM116" s="22" t="s">
        <v>209</v>
      </c>
    </row>
    <row r="117" spans="2:65" s="1" customFormat="1" ht="27">
      <c r="B117" s="39"/>
      <c r="C117" s="61"/>
      <c r="D117" s="217" t="s">
        <v>144</v>
      </c>
      <c r="E117" s="61"/>
      <c r="F117" s="218" t="s">
        <v>210</v>
      </c>
      <c r="G117" s="61"/>
      <c r="H117" s="61"/>
      <c r="I117" s="161"/>
      <c r="J117" s="61"/>
      <c r="K117" s="61"/>
      <c r="L117" s="59"/>
      <c r="M117" s="205"/>
      <c r="N117" s="40"/>
      <c r="O117" s="40"/>
      <c r="P117" s="40"/>
      <c r="Q117" s="40"/>
      <c r="R117" s="40"/>
      <c r="S117" s="40"/>
      <c r="T117" s="76"/>
      <c r="AT117" s="22" t="s">
        <v>144</v>
      </c>
      <c r="AU117" s="22" t="s">
        <v>83</v>
      </c>
    </row>
    <row r="118" spans="2:65" s="11" customFormat="1">
      <c r="B118" s="206"/>
      <c r="C118" s="207"/>
      <c r="D118" s="217" t="s">
        <v>149</v>
      </c>
      <c r="E118" s="219" t="s">
        <v>21</v>
      </c>
      <c r="F118" s="220" t="s">
        <v>150</v>
      </c>
      <c r="G118" s="207"/>
      <c r="H118" s="221">
        <v>5.75</v>
      </c>
      <c r="I118" s="211"/>
      <c r="J118" s="207"/>
      <c r="K118" s="207"/>
      <c r="L118" s="212"/>
      <c r="M118" s="213"/>
      <c r="N118" s="214"/>
      <c r="O118" s="214"/>
      <c r="P118" s="214"/>
      <c r="Q118" s="214"/>
      <c r="R118" s="214"/>
      <c r="S118" s="214"/>
      <c r="T118" s="215"/>
      <c r="AT118" s="216" t="s">
        <v>149</v>
      </c>
      <c r="AU118" s="216" t="s">
        <v>83</v>
      </c>
      <c r="AV118" s="11" t="s">
        <v>83</v>
      </c>
      <c r="AW118" s="11" t="s">
        <v>35</v>
      </c>
      <c r="AX118" s="11" t="s">
        <v>80</v>
      </c>
      <c r="AY118" s="216" t="s">
        <v>135</v>
      </c>
    </row>
    <row r="119" spans="2:65" s="11" customFormat="1">
      <c r="B119" s="206"/>
      <c r="C119" s="207"/>
      <c r="D119" s="203" t="s">
        <v>149</v>
      </c>
      <c r="E119" s="207"/>
      <c r="F119" s="209" t="s">
        <v>211</v>
      </c>
      <c r="G119" s="207"/>
      <c r="H119" s="210">
        <v>11.5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149</v>
      </c>
      <c r="AU119" s="216" t="s">
        <v>83</v>
      </c>
      <c r="AV119" s="11" t="s">
        <v>83</v>
      </c>
      <c r="AW119" s="11" t="s">
        <v>6</v>
      </c>
      <c r="AX119" s="11" t="s">
        <v>80</v>
      </c>
      <c r="AY119" s="216" t="s">
        <v>135</v>
      </c>
    </row>
    <row r="120" spans="2:65" s="1" customFormat="1" ht="31.5" customHeight="1">
      <c r="B120" s="39"/>
      <c r="C120" s="191" t="s">
        <v>10</v>
      </c>
      <c r="D120" s="191" t="s">
        <v>137</v>
      </c>
      <c r="E120" s="192" t="s">
        <v>212</v>
      </c>
      <c r="F120" s="193" t="s">
        <v>213</v>
      </c>
      <c r="G120" s="194" t="s">
        <v>140</v>
      </c>
      <c r="H120" s="195">
        <v>5.75</v>
      </c>
      <c r="I120" s="196"/>
      <c r="J120" s="197">
        <f>ROUND(I120*H120,2)</f>
        <v>0</v>
      </c>
      <c r="K120" s="193" t="s">
        <v>141</v>
      </c>
      <c r="L120" s="59"/>
      <c r="M120" s="198" t="s">
        <v>21</v>
      </c>
      <c r="N120" s="199" t="s">
        <v>43</v>
      </c>
      <c r="O120" s="40"/>
      <c r="P120" s="200">
        <f>O120*H120</f>
        <v>0</v>
      </c>
      <c r="Q120" s="200">
        <v>0</v>
      </c>
      <c r="R120" s="200">
        <f>Q120*H120</f>
        <v>0</v>
      </c>
      <c r="S120" s="200">
        <v>0</v>
      </c>
      <c r="T120" s="201">
        <f>S120*H120</f>
        <v>0</v>
      </c>
      <c r="AR120" s="22" t="s">
        <v>142</v>
      </c>
      <c r="AT120" s="22" t="s">
        <v>137</v>
      </c>
      <c r="AU120" s="22" t="s">
        <v>83</v>
      </c>
      <c r="AY120" s="22" t="s">
        <v>135</v>
      </c>
      <c r="BE120" s="202">
        <f>IF(N120="základní",J120,0)</f>
        <v>0</v>
      </c>
      <c r="BF120" s="202">
        <f>IF(N120="snížená",J120,0)</f>
        <v>0</v>
      </c>
      <c r="BG120" s="202">
        <f>IF(N120="zákl. přenesená",J120,0)</f>
        <v>0</v>
      </c>
      <c r="BH120" s="202">
        <f>IF(N120="sníž. přenesená",J120,0)</f>
        <v>0</v>
      </c>
      <c r="BI120" s="202">
        <f>IF(N120="nulová",J120,0)</f>
        <v>0</v>
      </c>
      <c r="BJ120" s="22" t="s">
        <v>80</v>
      </c>
      <c r="BK120" s="202">
        <f>ROUND(I120*H120,2)</f>
        <v>0</v>
      </c>
      <c r="BL120" s="22" t="s">
        <v>142</v>
      </c>
      <c r="BM120" s="22" t="s">
        <v>214</v>
      </c>
    </row>
    <row r="121" spans="2:65" s="11" customFormat="1">
      <c r="B121" s="206"/>
      <c r="C121" s="207"/>
      <c r="D121" s="203" t="s">
        <v>149</v>
      </c>
      <c r="E121" s="208" t="s">
        <v>21</v>
      </c>
      <c r="F121" s="209" t="s">
        <v>150</v>
      </c>
      <c r="G121" s="207"/>
      <c r="H121" s="210">
        <v>5.75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149</v>
      </c>
      <c r="AU121" s="216" t="s">
        <v>83</v>
      </c>
      <c r="AV121" s="11" t="s">
        <v>83</v>
      </c>
      <c r="AW121" s="11" t="s">
        <v>35</v>
      </c>
      <c r="AX121" s="11" t="s">
        <v>80</v>
      </c>
      <c r="AY121" s="216" t="s">
        <v>135</v>
      </c>
    </row>
    <row r="122" spans="2:65" s="1" customFormat="1" ht="31.5" customHeight="1">
      <c r="B122" s="39"/>
      <c r="C122" s="191" t="s">
        <v>215</v>
      </c>
      <c r="D122" s="191" t="s">
        <v>137</v>
      </c>
      <c r="E122" s="192" t="s">
        <v>216</v>
      </c>
      <c r="F122" s="193" t="s">
        <v>217</v>
      </c>
      <c r="G122" s="194" t="s">
        <v>140</v>
      </c>
      <c r="H122" s="195">
        <v>5.75</v>
      </c>
      <c r="I122" s="196"/>
      <c r="J122" s="197">
        <f>ROUND(I122*H122,2)</f>
        <v>0</v>
      </c>
      <c r="K122" s="193" t="s">
        <v>141</v>
      </c>
      <c r="L122" s="59"/>
      <c r="M122" s="198" t="s">
        <v>21</v>
      </c>
      <c r="N122" s="199" t="s">
        <v>43</v>
      </c>
      <c r="O122" s="40"/>
      <c r="P122" s="200">
        <f>O122*H122</f>
        <v>0</v>
      </c>
      <c r="Q122" s="200">
        <v>0</v>
      </c>
      <c r="R122" s="200">
        <f>Q122*H122</f>
        <v>0</v>
      </c>
      <c r="S122" s="200">
        <v>0</v>
      </c>
      <c r="T122" s="201">
        <f>S122*H122</f>
        <v>0</v>
      </c>
      <c r="AR122" s="22" t="s">
        <v>142</v>
      </c>
      <c r="AT122" s="22" t="s">
        <v>137</v>
      </c>
      <c r="AU122" s="22" t="s">
        <v>83</v>
      </c>
      <c r="AY122" s="22" t="s">
        <v>135</v>
      </c>
      <c r="BE122" s="202">
        <f>IF(N122="základní",J122,0)</f>
        <v>0</v>
      </c>
      <c r="BF122" s="202">
        <f>IF(N122="snížená",J122,0)</f>
        <v>0</v>
      </c>
      <c r="BG122" s="202">
        <f>IF(N122="zákl. přenesená",J122,0)</f>
        <v>0</v>
      </c>
      <c r="BH122" s="202">
        <f>IF(N122="sníž. přenesená",J122,0)</f>
        <v>0</v>
      </c>
      <c r="BI122" s="202">
        <f>IF(N122="nulová",J122,0)</f>
        <v>0</v>
      </c>
      <c r="BJ122" s="22" t="s">
        <v>80</v>
      </c>
      <c r="BK122" s="202">
        <f>ROUND(I122*H122,2)</f>
        <v>0</v>
      </c>
      <c r="BL122" s="22" t="s">
        <v>142</v>
      </c>
      <c r="BM122" s="22" t="s">
        <v>218</v>
      </c>
    </row>
    <row r="123" spans="2:65" s="11" customFormat="1">
      <c r="B123" s="206"/>
      <c r="C123" s="207"/>
      <c r="D123" s="203" t="s">
        <v>149</v>
      </c>
      <c r="E123" s="208" t="s">
        <v>21</v>
      </c>
      <c r="F123" s="209" t="s">
        <v>150</v>
      </c>
      <c r="G123" s="207"/>
      <c r="H123" s="210">
        <v>5.75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149</v>
      </c>
      <c r="AU123" s="216" t="s">
        <v>83</v>
      </c>
      <c r="AV123" s="11" t="s">
        <v>83</v>
      </c>
      <c r="AW123" s="11" t="s">
        <v>35</v>
      </c>
      <c r="AX123" s="11" t="s">
        <v>80</v>
      </c>
      <c r="AY123" s="216" t="s">
        <v>135</v>
      </c>
    </row>
    <row r="124" spans="2:65" s="1" customFormat="1" ht="57" customHeight="1">
      <c r="B124" s="39"/>
      <c r="C124" s="191" t="s">
        <v>219</v>
      </c>
      <c r="D124" s="191" t="s">
        <v>137</v>
      </c>
      <c r="E124" s="192" t="s">
        <v>220</v>
      </c>
      <c r="F124" s="193" t="s">
        <v>221</v>
      </c>
      <c r="G124" s="194" t="s">
        <v>140</v>
      </c>
      <c r="H124" s="195">
        <v>25</v>
      </c>
      <c r="I124" s="196"/>
      <c r="J124" s="197">
        <f>ROUND(I124*H124,2)</f>
        <v>0</v>
      </c>
      <c r="K124" s="193" t="s">
        <v>141</v>
      </c>
      <c r="L124" s="59"/>
      <c r="M124" s="198" t="s">
        <v>21</v>
      </c>
      <c r="N124" s="199" t="s">
        <v>43</v>
      </c>
      <c r="O124" s="40"/>
      <c r="P124" s="200">
        <f>O124*H124</f>
        <v>0</v>
      </c>
      <c r="Q124" s="200">
        <v>8.5650000000000004E-2</v>
      </c>
      <c r="R124" s="200">
        <f>Q124*H124</f>
        <v>2.1412500000000003</v>
      </c>
      <c r="S124" s="200">
        <v>0</v>
      </c>
      <c r="T124" s="201">
        <f>S124*H124</f>
        <v>0</v>
      </c>
      <c r="AR124" s="22" t="s">
        <v>142</v>
      </c>
      <c r="AT124" s="22" t="s">
        <v>137</v>
      </c>
      <c r="AU124" s="22" t="s">
        <v>83</v>
      </c>
      <c r="AY124" s="22" t="s">
        <v>135</v>
      </c>
      <c r="BE124" s="202">
        <f>IF(N124="základní",J124,0)</f>
        <v>0</v>
      </c>
      <c r="BF124" s="202">
        <f>IF(N124="snížená",J124,0)</f>
        <v>0</v>
      </c>
      <c r="BG124" s="202">
        <f>IF(N124="zákl. přenesená",J124,0)</f>
        <v>0</v>
      </c>
      <c r="BH124" s="202">
        <f>IF(N124="sníž. přenesená",J124,0)</f>
        <v>0</v>
      </c>
      <c r="BI124" s="202">
        <f>IF(N124="nulová",J124,0)</f>
        <v>0</v>
      </c>
      <c r="BJ124" s="22" t="s">
        <v>80</v>
      </c>
      <c r="BK124" s="202">
        <f>ROUND(I124*H124,2)</f>
        <v>0</v>
      </c>
      <c r="BL124" s="22" t="s">
        <v>142</v>
      </c>
      <c r="BM124" s="22" t="s">
        <v>222</v>
      </c>
    </row>
    <row r="125" spans="2:65" s="1" customFormat="1" ht="27">
      <c r="B125" s="39"/>
      <c r="C125" s="61"/>
      <c r="D125" s="203" t="s">
        <v>144</v>
      </c>
      <c r="E125" s="61"/>
      <c r="F125" s="204" t="s">
        <v>223</v>
      </c>
      <c r="G125" s="61"/>
      <c r="H125" s="61"/>
      <c r="I125" s="161"/>
      <c r="J125" s="61"/>
      <c r="K125" s="61"/>
      <c r="L125" s="59"/>
      <c r="M125" s="205"/>
      <c r="N125" s="40"/>
      <c r="O125" s="40"/>
      <c r="P125" s="40"/>
      <c r="Q125" s="40"/>
      <c r="R125" s="40"/>
      <c r="S125" s="40"/>
      <c r="T125" s="76"/>
      <c r="AT125" s="22" t="s">
        <v>144</v>
      </c>
      <c r="AU125" s="22" t="s">
        <v>83</v>
      </c>
    </row>
    <row r="126" spans="2:65" s="1" customFormat="1" ht="22.5" customHeight="1">
      <c r="B126" s="39"/>
      <c r="C126" s="233" t="s">
        <v>224</v>
      </c>
      <c r="D126" s="233" t="s">
        <v>225</v>
      </c>
      <c r="E126" s="234" t="s">
        <v>226</v>
      </c>
      <c r="F126" s="235" t="s">
        <v>227</v>
      </c>
      <c r="G126" s="236" t="s">
        <v>140</v>
      </c>
      <c r="H126" s="237">
        <v>11.417999999999999</v>
      </c>
      <c r="I126" s="238"/>
      <c r="J126" s="239">
        <f>ROUND(I126*H126,2)</f>
        <v>0</v>
      </c>
      <c r="K126" s="235" t="s">
        <v>21</v>
      </c>
      <c r="L126" s="240"/>
      <c r="M126" s="241" t="s">
        <v>21</v>
      </c>
      <c r="N126" s="242" t="s">
        <v>43</v>
      </c>
      <c r="O126" s="40"/>
      <c r="P126" s="200">
        <f>O126*H126</f>
        <v>0</v>
      </c>
      <c r="Q126" s="200">
        <v>0.13100000000000001</v>
      </c>
      <c r="R126" s="200">
        <f>Q126*H126</f>
        <v>1.4957579999999999</v>
      </c>
      <c r="S126" s="200">
        <v>0</v>
      </c>
      <c r="T126" s="201">
        <f>S126*H126</f>
        <v>0</v>
      </c>
      <c r="AR126" s="22" t="s">
        <v>176</v>
      </c>
      <c r="AT126" s="22" t="s">
        <v>225</v>
      </c>
      <c r="AU126" s="22" t="s">
        <v>83</v>
      </c>
      <c r="AY126" s="22" t="s">
        <v>135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22" t="s">
        <v>80</v>
      </c>
      <c r="BK126" s="202">
        <f>ROUND(I126*H126,2)</f>
        <v>0</v>
      </c>
      <c r="BL126" s="22" t="s">
        <v>142</v>
      </c>
      <c r="BM126" s="22" t="s">
        <v>228</v>
      </c>
    </row>
    <row r="127" spans="2:65" s="1" customFormat="1" ht="40.5">
      <c r="B127" s="39"/>
      <c r="C127" s="61"/>
      <c r="D127" s="217" t="s">
        <v>144</v>
      </c>
      <c r="E127" s="61"/>
      <c r="F127" s="218" t="s">
        <v>229</v>
      </c>
      <c r="G127" s="61"/>
      <c r="H127" s="61"/>
      <c r="I127" s="161"/>
      <c r="J127" s="61"/>
      <c r="K127" s="61"/>
      <c r="L127" s="59"/>
      <c r="M127" s="205"/>
      <c r="N127" s="40"/>
      <c r="O127" s="40"/>
      <c r="P127" s="40"/>
      <c r="Q127" s="40"/>
      <c r="R127" s="40"/>
      <c r="S127" s="40"/>
      <c r="T127" s="76"/>
      <c r="AT127" s="22" t="s">
        <v>144</v>
      </c>
      <c r="AU127" s="22" t="s">
        <v>83</v>
      </c>
    </row>
    <row r="128" spans="2:65" s="11" customFormat="1">
      <c r="B128" s="206"/>
      <c r="C128" s="207"/>
      <c r="D128" s="203" t="s">
        <v>149</v>
      </c>
      <c r="E128" s="207"/>
      <c r="F128" s="209" t="s">
        <v>230</v>
      </c>
      <c r="G128" s="207"/>
      <c r="H128" s="210">
        <v>11.417999999999999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149</v>
      </c>
      <c r="AU128" s="216" t="s">
        <v>83</v>
      </c>
      <c r="AV128" s="11" t="s">
        <v>83</v>
      </c>
      <c r="AW128" s="11" t="s">
        <v>6</v>
      </c>
      <c r="AX128" s="11" t="s">
        <v>80</v>
      </c>
      <c r="AY128" s="216" t="s">
        <v>135</v>
      </c>
    </row>
    <row r="129" spans="2:65" s="1" customFormat="1" ht="57" customHeight="1">
      <c r="B129" s="39"/>
      <c r="C129" s="191" t="s">
        <v>231</v>
      </c>
      <c r="D129" s="191" t="s">
        <v>137</v>
      </c>
      <c r="E129" s="192" t="s">
        <v>232</v>
      </c>
      <c r="F129" s="193" t="s">
        <v>233</v>
      </c>
      <c r="G129" s="194" t="s">
        <v>140</v>
      </c>
      <c r="H129" s="195">
        <v>25</v>
      </c>
      <c r="I129" s="196"/>
      <c r="J129" s="197">
        <f>ROUND(I129*H129,2)</f>
        <v>0</v>
      </c>
      <c r="K129" s="193" t="s">
        <v>141</v>
      </c>
      <c r="L129" s="59"/>
      <c r="M129" s="198" t="s">
        <v>21</v>
      </c>
      <c r="N129" s="199" t="s">
        <v>43</v>
      </c>
      <c r="O129" s="40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AR129" s="22" t="s">
        <v>142</v>
      </c>
      <c r="AT129" s="22" t="s">
        <v>137</v>
      </c>
      <c r="AU129" s="22" t="s">
        <v>83</v>
      </c>
      <c r="AY129" s="22" t="s">
        <v>135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22" t="s">
        <v>80</v>
      </c>
      <c r="BK129" s="202">
        <f>ROUND(I129*H129,2)</f>
        <v>0</v>
      </c>
      <c r="BL129" s="22" t="s">
        <v>142</v>
      </c>
      <c r="BM129" s="22" t="s">
        <v>234</v>
      </c>
    </row>
    <row r="130" spans="2:65" s="1" customFormat="1" ht="22.5" customHeight="1">
      <c r="B130" s="39"/>
      <c r="C130" s="191" t="s">
        <v>235</v>
      </c>
      <c r="D130" s="191" t="s">
        <v>137</v>
      </c>
      <c r="E130" s="192" t="s">
        <v>236</v>
      </c>
      <c r="F130" s="193" t="s">
        <v>237</v>
      </c>
      <c r="G130" s="194" t="s">
        <v>154</v>
      </c>
      <c r="H130" s="195">
        <v>13.61</v>
      </c>
      <c r="I130" s="196"/>
      <c r="J130" s="197">
        <f>ROUND(I130*H130,2)</f>
        <v>0</v>
      </c>
      <c r="K130" s="193" t="s">
        <v>141</v>
      </c>
      <c r="L130" s="59"/>
      <c r="M130" s="198" t="s">
        <v>21</v>
      </c>
      <c r="N130" s="199" t="s">
        <v>43</v>
      </c>
      <c r="O130" s="40"/>
      <c r="P130" s="200">
        <f>O130*H130</f>
        <v>0</v>
      </c>
      <c r="Q130" s="200">
        <v>3.5999999999999999E-3</v>
      </c>
      <c r="R130" s="200">
        <f>Q130*H130</f>
        <v>4.8995999999999998E-2</v>
      </c>
      <c r="S130" s="200">
        <v>0</v>
      </c>
      <c r="T130" s="201">
        <f>S130*H130</f>
        <v>0</v>
      </c>
      <c r="AR130" s="22" t="s">
        <v>142</v>
      </c>
      <c r="AT130" s="22" t="s">
        <v>137</v>
      </c>
      <c r="AU130" s="22" t="s">
        <v>83</v>
      </c>
      <c r="AY130" s="22" t="s">
        <v>135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22" t="s">
        <v>80</v>
      </c>
      <c r="BK130" s="202">
        <f>ROUND(I130*H130,2)</f>
        <v>0</v>
      </c>
      <c r="BL130" s="22" t="s">
        <v>142</v>
      </c>
      <c r="BM130" s="22" t="s">
        <v>238</v>
      </c>
    </row>
    <row r="131" spans="2:65" s="11" customFormat="1">
      <c r="B131" s="206"/>
      <c r="C131" s="207"/>
      <c r="D131" s="217" t="s">
        <v>149</v>
      </c>
      <c r="E131" s="219" t="s">
        <v>21</v>
      </c>
      <c r="F131" s="220" t="s">
        <v>239</v>
      </c>
      <c r="G131" s="207"/>
      <c r="H131" s="221">
        <v>13.61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149</v>
      </c>
      <c r="AU131" s="216" t="s">
        <v>83</v>
      </c>
      <c r="AV131" s="11" t="s">
        <v>83</v>
      </c>
      <c r="AW131" s="11" t="s">
        <v>35</v>
      </c>
      <c r="AX131" s="11" t="s">
        <v>80</v>
      </c>
      <c r="AY131" s="216" t="s">
        <v>135</v>
      </c>
    </row>
    <row r="132" spans="2:65" s="10" customFormat="1" ht="29.85" customHeight="1">
      <c r="B132" s="174"/>
      <c r="C132" s="175"/>
      <c r="D132" s="188" t="s">
        <v>71</v>
      </c>
      <c r="E132" s="189" t="s">
        <v>180</v>
      </c>
      <c r="F132" s="189" t="s">
        <v>240</v>
      </c>
      <c r="G132" s="175"/>
      <c r="H132" s="175"/>
      <c r="I132" s="178"/>
      <c r="J132" s="190">
        <f>BK132</f>
        <v>0</v>
      </c>
      <c r="K132" s="175"/>
      <c r="L132" s="180"/>
      <c r="M132" s="181"/>
      <c r="N132" s="182"/>
      <c r="O132" s="182"/>
      <c r="P132" s="183">
        <f>P133+SUM(P134:P159)</f>
        <v>0</v>
      </c>
      <c r="Q132" s="182"/>
      <c r="R132" s="183">
        <f>R133+SUM(R134:R159)</f>
        <v>5.5823404999999999</v>
      </c>
      <c r="S132" s="182"/>
      <c r="T132" s="184">
        <f>T133+SUM(T134:T159)</f>
        <v>0.8</v>
      </c>
      <c r="AR132" s="185" t="s">
        <v>80</v>
      </c>
      <c r="AT132" s="186" t="s">
        <v>71</v>
      </c>
      <c r="AU132" s="186" t="s">
        <v>80</v>
      </c>
      <c r="AY132" s="185" t="s">
        <v>135</v>
      </c>
      <c r="BK132" s="187">
        <f>BK133+SUM(BK134:BK159)</f>
        <v>0</v>
      </c>
    </row>
    <row r="133" spans="2:65" s="1" customFormat="1" ht="31.5" customHeight="1">
      <c r="B133" s="39"/>
      <c r="C133" s="191" t="s">
        <v>9</v>
      </c>
      <c r="D133" s="191" t="s">
        <v>137</v>
      </c>
      <c r="E133" s="192" t="s">
        <v>241</v>
      </c>
      <c r="F133" s="193" t="s">
        <v>242</v>
      </c>
      <c r="G133" s="194" t="s">
        <v>243</v>
      </c>
      <c r="H133" s="195">
        <v>2</v>
      </c>
      <c r="I133" s="196"/>
      <c r="J133" s="197">
        <f>ROUND(I133*H133,2)</f>
        <v>0</v>
      </c>
      <c r="K133" s="193" t="s">
        <v>141</v>
      </c>
      <c r="L133" s="59"/>
      <c r="M133" s="198" t="s">
        <v>21</v>
      </c>
      <c r="N133" s="199" t="s">
        <v>43</v>
      </c>
      <c r="O133" s="40"/>
      <c r="P133" s="200">
        <f>O133*H133</f>
        <v>0</v>
      </c>
      <c r="Q133" s="200">
        <v>6.9999999999999999E-4</v>
      </c>
      <c r="R133" s="200">
        <f>Q133*H133</f>
        <v>1.4E-3</v>
      </c>
      <c r="S133" s="200">
        <v>0</v>
      </c>
      <c r="T133" s="201">
        <f>S133*H133</f>
        <v>0</v>
      </c>
      <c r="AR133" s="22" t="s">
        <v>142</v>
      </c>
      <c r="AT133" s="22" t="s">
        <v>137</v>
      </c>
      <c r="AU133" s="22" t="s">
        <v>83</v>
      </c>
      <c r="AY133" s="22" t="s">
        <v>135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22" t="s">
        <v>80</v>
      </c>
      <c r="BK133" s="202">
        <f>ROUND(I133*H133,2)</f>
        <v>0</v>
      </c>
      <c r="BL133" s="22" t="s">
        <v>142</v>
      </c>
      <c r="BM133" s="22" t="s">
        <v>244</v>
      </c>
    </row>
    <row r="134" spans="2:65" s="1" customFormat="1" ht="27">
      <c r="B134" s="39"/>
      <c r="C134" s="61"/>
      <c r="D134" s="203" t="s">
        <v>144</v>
      </c>
      <c r="E134" s="61"/>
      <c r="F134" s="204" t="s">
        <v>245</v>
      </c>
      <c r="G134" s="61"/>
      <c r="H134" s="61"/>
      <c r="I134" s="161"/>
      <c r="J134" s="61"/>
      <c r="K134" s="61"/>
      <c r="L134" s="59"/>
      <c r="M134" s="205"/>
      <c r="N134" s="40"/>
      <c r="O134" s="40"/>
      <c r="P134" s="40"/>
      <c r="Q134" s="40"/>
      <c r="R134" s="40"/>
      <c r="S134" s="40"/>
      <c r="T134" s="76"/>
      <c r="AT134" s="22" t="s">
        <v>144</v>
      </c>
      <c r="AU134" s="22" t="s">
        <v>83</v>
      </c>
    </row>
    <row r="135" spans="2:65" s="1" customFormat="1" ht="22.5" customHeight="1">
      <c r="B135" s="39"/>
      <c r="C135" s="233" t="s">
        <v>246</v>
      </c>
      <c r="D135" s="233" t="s">
        <v>225</v>
      </c>
      <c r="E135" s="234" t="s">
        <v>247</v>
      </c>
      <c r="F135" s="235" t="s">
        <v>248</v>
      </c>
      <c r="G135" s="236" t="s">
        <v>243</v>
      </c>
      <c r="H135" s="237">
        <v>2</v>
      </c>
      <c r="I135" s="238"/>
      <c r="J135" s="239">
        <f>ROUND(I135*H135,2)</f>
        <v>0</v>
      </c>
      <c r="K135" s="235" t="s">
        <v>141</v>
      </c>
      <c r="L135" s="240"/>
      <c r="M135" s="241" t="s">
        <v>21</v>
      </c>
      <c r="N135" s="242" t="s">
        <v>43</v>
      </c>
      <c r="O135" s="40"/>
      <c r="P135" s="200">
        <f>O135*H135</f>
        <v>0</v>
      </c>
      <c r="Q135" s="200">
        <v>3.0000000000000001E-3</v>
      </c>
      <c r="R135" s="200">
        <f>Q135*H135</f>
        <v>6.0000000000000001E-3</v>
      </c>
      <c r="S135" s="200">
        <v>0</v>
      </c>
      <c r="T135" s="201">
        <f>S135*H135</f>
        <v>0</v>
      </c>
      <c r="AR135" s="22" t="s">
        <v>176</v>
      </c>
      <c r="AT135" s="22" t="s">
        <v>225</v>
      </c>
      <c r="AU135" s="22" t="s">
        <v>83</v>
      </c>
      <c r="AY135" s="22" t="s">
        <v>135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22" t="s">
        <v>80</v>
      </c>
      <c r="BK135" s="202">
        <f>ROUND(I135*H135,2)</f>
        <v>0</v>
      </c>
      <c r="BL135" s="22" t="s">
        <v>142</v>
      </c>
      <c r="BM135" s="22" t="s">
        <v>249</v>
      </c>
    </row>
    <row r="136" spans="2:65" s="1" customFormat="1" ht="27">
      <c r="B136" s="39"/>
      <c r="C136" s="61"/>
      <c r="D136" s="203" t="s">
        <v>144</v>
      </c>
      <c r="E136" s="61"/>
      <c r="F136" s="204" t="s">
        <v>250</v>
      </c>
      <c r="G136" s="61"/>
      <c r="H136" s="61"/>
      <c r="I136" s="161"/>
      <c r="J136" s="61"/>
      <c r="K136" s="61"/>
      <c r="L136" s="59"/>
      <c r="M136" s="205"/>
      <c r="N136" s="40"/>
      <c r="O136" s="40"/>
      <c r="P136" s="40"/>
      <c r="Q136" s="40"/>
      <c r="R136" s="40"/>
      <c r="S136" s="40"/>
      <c r="T136" s="76"/>
      <c r="AT136" s="22" t="s">
        <v>144</v>
      </c>
      <c r="AU136" s="22" t="s">
        <v>83</v>
      </c>
    </row>
    <row r="137" spans="2:65" s="1" customFormat="1" ht="31.5" customHeight="1">
      <c r="B137" s="39"/>
      <c r="C137" s="191" t="s">
        <v>251</v>
      </c>
      <c r="D137" s="191" t="s">
        <v>137</v>
      </c>
      <c r="E137" s="192" t="s">
        <v>252</v>
      </c>
      <c r="F137" s="193" t="s">
        <v>253</v>
      </c>
      <c r="G137" s="194" t="s">
        <v>140</v>
      </c>
      <c r="H137" s="195">
        <v>12.17</v>
      </c>
      <c r="I137" s="196"/>
      <c r="J137" s="197">
        <f>ROUND(I137*H137,2)</f>
        <v>0</v>
      </c>
      <c r="K137" s="193" t="s">
        <v>141</v>
      </c>
      <c r="L137" s="59"/>
      <c r="M137" s="198" t="s">
        <v>21</v>
      </c>
      <c r="N137" s="199" t="s">
        <v>43</v>
      </c>
      <c r="O137" s="40"/>
      <c r="P137" s="200">
        <f>O137*H137</f>
        <v>0</v>
      </c>
      <c r="Q137" s="200">
        <v>2.5999999999999999E-3</v>
      </c>
      <c r="R137" s="200">
        <f>Q137*H137</f>
        <v>3.1641999999999997E-2</v>
      </c>
      <c r="S137" s="200">
        <v>0</v>
      </c>
      <c r="T137" s="201">
        <f>S137*H137</f>
        <v>0</v>
      </c>
      <c r="AR137" s="22" t="s">
        <v>142</v>
      </c>
      <c r="AT137" s="22" t="s">
        <v>137</v>
      </c>
      <c r="AU137" s="22" t="s">
        <v>83</v>
      </c>
      <c r="AY137" s="22" t="s">
        <v>135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22" t="s">
        <v>80</v>
      </c>
      <c r="BK137" s="202">
        <f>ROUND(I137*H137,2)</f>
        <v>0</v>
      </c>
      <c r="BL137" s="22" t="s">
        <v>142</v>
      </c>
      <c r="BM137" s="22" t="s">
        <v>254</v>
      </c>
    </row>
    <row r="138" spans="2:65" s="11" customFormat="1">
      <c r="B138" s="206"/>
      <c r="C138" s="207"/>
      <c r="D138" s="203" t="s">
        <v>149</v>
      </c>
      <c r="E138" s="208" t="s">
        <v>21</v>
      </c>
      <c r="F138" s="209" t="s">
        <v>255</v>
      </c>
      <c r="G138" s="207"/>
      <c r="H138" s="210">
        <v>12.17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149</v>
      </c>
      <c r="AU138" s="216" t="s">
        <v>83</v>
      </c>
      <c r="AV138" s="11" t="s">
        <v>83</v>
      </c>
      <c r="AW138" s="11" t="s">
        <v>35</v>
      </c>
      <c r="AX138" s="11" t="s">
        <v>80</v>
      </c>
      <c r="AY138" s="216" t="s">
        <v>135</v>
      </c>
    </row>
    <row r="139" spans="2:65" s="1" customFormat="1" ht="31.5" customHeight="1">
      <c r="B139" s="39"/>
      <c r="C139" s="191" t="s">
        <v>256</v>
      </c>
      <c r="D139" s="191" t="s">
        <v>137</v>
      </c>
      <c r="E139" s="192" t="s">
        <v>257</v>
      </c>
      <c r="F139" s="193" t="s">
        <v>258</v>
      </c>
      <c r="G139" s="194" t="s">
        <v>140</v>
      </c>
      <c r="H139" s="195">
        <v>12.17</v>
      </c>
      <c r="I139" s="196"/>
      <c r="J139" s="197">
        <f>ROUND(I139*H139,2)</f>
        <v>0</v>
      </c>
      <c r="K139" s="193" t="s">
        <v>141</v>
      </c>
      <c r="L139" s="59"/>
      <c r="M139" s="198" t="s">
        <v>21</v>
      </c>
      <c r="N139" s="199" t="s">
        <v>43</v>
      </c>
      <c r="O139" s="40"/>
      <c r="P139" s="200">
        <f>O139*H139</f>
        <v>0</v>
      </c>
      <c r="Q139" s="200">
        <v>1.0000000000000001E-5</v>
      </c>
      <c r="R139" s="200">
        <f>Q139*H139</f>
        <v>1.217E-4</v>
      </c>
      <c r="S139" s="200">
        <v>0</v>
      </c>
      <c r="T139" s="201">
        <f>S139*H139</f>
        <v>0</v>
      </c>
      <c r="AR139" s="22" t="s">
        <v>142</v>
      </c>
      <c r="AT139" s="22" t="s">
        <v>137</v>
      </c>
      <c r="AU139" s="22" t="s">
        <v>83</v>
      </c>
      <c r="AY139" s="22" t="s">
        <v>135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22" t="s">
        <v>80</v>
      </c>
      <c r="BK139" s="202">
        <f>ROUND(I139*H139,2)</f>
        <v>0</v>
      </c>
      <c r="BL139" s="22" t="s">
        <v>142</v>
      </c>
      <c r="BM139" s="22" t="s">
        <v>259</v>
      </c>
    </row>
    <row r="140" spans="2:65" s="11" customFormat="1">
      <c r="B140" s="206"/>
      <c r="C140" s="207"/>
      <c r="D140" s="203" t="s">
        <v>149</v>
      </c>
      <c r="E140" s="208" t="s">
        <v>21</v>
      </c>
      <c r="F140" s="209" t="s">
        <v>255</v>
      </c>
      <c r="G140" s="207"/>
      <c r="H140" s="210">
        <v>12.17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149</v>
      </c>
      <c r="AU140" s="216" t="s">
        <v>83</v>
      </c>
      <c r="AV140" s="11" t="s">
        <v>83</v>
      </c>
      <c r="AW140" s="11" t="s">
        <v>35</v>
      </c>
      <c r="AX140" s="11" t="s">
        <v>80</v>
      </c>
      <c r="AY140" s="216" t="s">
        <v>135</v>
      </c>
    </row>
    <row r="141" spans="2:65" s="1" customFormat="1" ht="44.25" customHeight="1">
      <c r="B141" s="39"/>
      <c r="C141" s="191" t="s">
        <v>163</v>
      </c>
      <c r="D141" s="191" t="s">
        <v>137</v>
      </c>
      <c r="E141" s="192" t="s">
        <v>260</v>
      </c>
      <c r="F141" s="193" t="s">
        <v>261</v>
      </c>
      <c r="G141" s="194" t="s">
        <v>154</v>
      </c>
      <c r="H141" s="195">
        <v>11.5</v>
      </c>
      <c r="I141" s="196"/>
      <c r="J141" s="197">
        <f>ROUND(I141*H141,2)</f>
        <v>0</v>
      </c>
      <c r="K141" s="193" t="s">
        <v>21</v>
      </c>
      <c r="L141" s="59"/>
      <c r="M141" s="198" t="s">
        <v>21</v>
      </c>
      <c r="N141" s="199" t="s">
        <v>43</v>
      </c>
      <c r="O141" s="40"/>
      <c r="P141" s="200">
        <f>O141*H141</f>
        <v>0</v>
      </c>
      <c r="Q141" s="200">
        <v>0.15540000000000001</v>
      </c>
      <c r="R141" s="200">
        <f>Q141*H141</f>
        <v>1.7871000000000001</v>
      </c>
      <c r="S141" s="200">
        <v>0</v>
      </c>
      <c r="T141" s="201">
        <f>S141*H141</f>
        <v>0</v>
      </c>
      <c r="AR141" s="22" t="s">
        <v>142</v>
      </c>
      <c r="AT141" s="22" t="s">
        <v>137</v>
      </c>
      <c r="AU141" s="22" t="s">
        <v>83</v>
      </c>
      <c r="AY141" s="22" t="s">
        <v>135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22" t="s">
        <v>80</v>
      </c>
      <c r="BK141" s="202">
        <f>ROUND(I141*H141,2)</f>
        <v>0</v>
      </c>
      <c r="BL141" s="22" t="s">
        <v>142</v>
      </c>
      <c r="BM141" s="22" t="s">
        <v>262</v>
      </c>
    </row>
    <row r="142" spans="2:65" s="11" customFormat="1">
      <c r="B142" s="206"/>
      <c r="C142" s="207"/>
      <c r="D142" s="217" t="s">
        <v>149</v>
      </c>
      <c r="E142" s="219" t="s">
        <v>21</v>
      </c>
      <c r="F142" s="220" t="s">
        <v>263</v>
      </c>
      <c r="G142" s="207"/>
      <c r="H142" s="221">
        <v>2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149</v>
      </c>
      <c r="AU142" s="216" t="s">
        <v>83</v>
      </c>
      <c r="AV142" s="11" t="s">
        <v>83</v>
      </c>
      <c r="AW142" s="11" t="s">
        <v>35</v>
      </c>
      <c r="AX142" s="11" t="s">
        <v>72</v>
      </c>
      <c r="AY142" s="216" t="s">
        <v>135</v>
      </c>
    </row>
    <row r="143" spans="2:65" s="11" customFormat="1">
      <c r="B143" s="206"/>
      <c r="C143" s="207"/>
      <c r="D143" s="203" t="s">
        <v>149</v>
      </c>
      <c r="E143" s="208" t="s">
        <v>21</v>
      </c>
      <c r="F143" s="209" t="s">
        <v>264</v>
      </c>
      <c r="G143" s="207"/>
      <c r="H143" s="210">
        <v>9.5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149</v>
      </c>
      <c r="AU143" s="216" t="s">
        <v>83</v>
      </c>
      <c r="AV143" s="11" t="s">
        <v>83</v>
      </c>
      <c r="AW143" s="11" t="s">
        <v>35</v>
      </c>
      <c r="AX143" s="11" t="s">
        <v>72</v>
      </c>
      <c r="AY143" s="216" t="s">
        <v>135</v>
      </c>
    </row>
    <row r="144" spans="2:65" s="1" customFormat="1" ht="22.5" customHeight="1">
      <c r="B144" s="39"/>
      <c r="C144" s="233" t="s">
        <v>265</v>
      </c>
      <c r="D144" s="233" t="s">
        <v>225</v>
      </c>
      <c r="E144" s="234" t="s">
        <v>266</v>
      </c>
      <c r="F144" s="235" t="s">
        <v>267</v>
      </c>
      <c r="G144" s="236" t="s">
        <v>243</v>
      </c>
      <c r="H144" s="237">
        <v>2</v>
      </c>
      <c r="I144" s="238"/>
      <c r="J144" s="239">
        <f>ROUND(I144*H144,2)</f>
        <v>0</v>
      </c>
      <c r="K144" s="235" t="s">
        <v>141</v>
      </c>
      <c r="L144" s="240"/>
      <c r="M144" s="241" t="s">
        <v>21</v>
      </c>
      <c r="N144" s="242" t="s">
        <v>43</v>
      </c>
      <c r="O144" s="40"/>
      <c r="P144" s="200">
        <f>O144*H144</f>
        <v>0</v>
      </c>
      <c r="Q144" s="200">
        <v>6.4000000000000001E-2</v>
      </c>
      <c r="R144" s="200">
        <f>Q144*H144</f>
        <v>0.128</v>
      </c>
      <c r="S144" s="200">
        <v>0</v>
      </c>
      <c r="T144" s="201">
        <f>S144*H144</f>
        <v>0</v>
      </c>
      <c r="AR144" s="22" t="s">
        <v>176</v>
      </c>
      <c r="AT144" s="22" t="s">
        <v>225</v>
      </c>
      <c r="AU144" s="22" t="s">
        <v>83</v>
      </c>
      <c r="AY144" s="22" t="s">
        <v>135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22" t="s">
        <v>80</v>
      </c>
      <c r="BK144" s="202">
        <f>ROUND(I144*H144,2)</f>
        <v>0</v>
      </c>
      <c r="BL144" s="22" t="s">
        <v>142</v>
      </c>
      <c r="BM144" s="22" t="s">
        <v>268</v>
      </c>
    </row>
    <row r="145" spans="2:65" s="1" customFormat="1" ht="22.5" customHeight="1">
      <c r="B145" s="39"/>
      <c r="C145" s="233" t="s">
        <v>269</v>
      </c>
      <c r="D145" s="233" t="s">
        <v>225</v>
      </c>
      <c r="E145" s="234" t="s">
        <v>270</v>
      </c>
      <c r="F145" s="235" t="s">
        <v>271</v>
      </c>
      <c r="G145" s="236" t="s">
        <v>243</v>
      </c>
      <c r="H145" s="237">
        <v>9.9749999999999996</v>
      </c>
      <c r="I145" s="238"/>
      <c r="J145" s="239">
        <f>ROUND(I145*H145,2)</f>
        <v>0</v>
      </c>
      <c r="K145" s="235" t="s">
        <v>141</v>
      </c>
      <c r="L145" s="240"/>
      <c r="M145" s="241" t="s">
        <v>21</v>
      </c>
      <c r="N145" s="242" t="s">
        <v>43</v>
      </c>
      <c r="O145" s="40"/>
      <c r="P145" s="200">
        <f>O145*H145</f>
        <v>0</v>
      </c>
      <c r="Q145" s="200">
        <v>5.2999999999999999E-2</v>
      </c>
      <c r="R145" s="200">
        <f>Q145*H145</f>
        <v>0.52867500000000001</v>
      </c>
      <c r="S145" s="200">
        <v>0</v>
      </c>
      <c r="T145" s="201">
        <f>S145*H145</f>
        <v>0</v>
      </c>
      <c r="AR145" s="22" t="s">
        <v>176</v>
      </c>
      <c r="AT145" s="22" t="s">
        <v>225</v>
      </c>
      <c r="AU145" s="22" t="s">
        <v>83</v>
      </c>
      <c r="AY145" s="22" t="s">
        <v>135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22" t="s">
        <v>80</v>
      </c>
      <c r="BK145" s="202">
        <f>ROUND(I145*H145,2)</f>
        <v>0</v>
      </c>
      <c r="BL145" s="22" t="s">
        <v>142</v>
      </c>
      <c r="BM145" s="22" t="s">
        <v>272</v>
      </c>
    </row>
    <row r="146" spans="2:65" s="1" customFormat="1" ht="27">
      <c r="B146" s="39"/>
      <c r="C146" s="61"/>
      <c r="D146" s="217" t="s">
        <v>144</v>
      </c>
      <c r="E146" s="61"/>
      <c r="F146" s="218" t="s">
        <v>273</v>
      </c>
      <c r="G146" s="61"/>
      <c r="H146" s="61"/>
      <c r="I146" s="161"/>
      <c r="J146" s="61"/>
      <c r="K146" s="61"/>
      <c r="L146" s="59"/>
      <c r="M146" s="205"/>
      <c r="N146" s="40"/>
      <c r="O146" s="40"/>
      <c r="P146" s="40"/>
      <c r="Q146" s="40"/>
      <c r="R146" s="40"/>
      <c r="S146" s="40"/>
      <c r="T146" s="76"/>
      <c r="AT146" s="22" t="s">
        <v>144</v>
      </c>
      <c r="AU146" s="22" t="s">
        <v>83</v>
      </c>
    </row>
    <row r="147" spans="2:65" s="11" customFormat="1">
      <c r="B147" s="206"/>
      <c r="C147" s="207"/>
      <c r="D147" s="203" t="s">
        <v>149</v>
      </c>
      <c r="E147" s="207"/>
      <c r="F147" s="209" t="s">
        <v>274</v>
      </c>
      <c r="G147" s="207"/>
      <c r="H147" s="210">
        <v>9.9749999999999996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149</v>
      </c>
      <c r="AU147" s="216" t="s">
        <v>83</v>
      </c>
      <c r="AV147" s="11" t="s">
        <v>83</v>
      </c>
      <c r="AW147" s="11" t="s">
        <v>6</v>
      </c>
      <c r="AX147" s="11" t="s">
        <v>80</v>
      </c>
      <c r="AY147" s="216" t="s">
        <v>135</v>
      </c>
    </row>
    <row r="148" spans="2:65" s="1" customFormat="1" ht="44.25" customHeight="1">
      <c r="B148" s="39"/>
      <c r="C148" s="191" t="s">
        <v>275</v>
      </c>
      <c r="D148" s="191" t="s">
        <v>137</v>
      </c>
      <c r="E148" s="192" t="s">
        <v>276</v>
      </c>
      <c r="F148" s="193" t="s">
        <v>277</v>
      </c>
      <c r="G148" s="194" t="s">
        <v>154</v>
      </c>
      <c r="H148" s="195">
        <v>8</v>
      </c>
      <c r="I148" s="196"/>
      <c r="J148" s="197">
        <f>ROUND(I148*H148,2)</f>
        <v>0</v>
      </c>
      <c r="K148" s="193" t="s">
        <v>141</v>
      </c>
      <c r="L148" s="59"/>
      <c r="M148" s="198" t="s">
        <v>21</v>
      </c>
      <c r="N148" s="199" t="s">
        <v>43</v>
      </c>
      <c r="O148" s="40"/>
      <c r="P148" s="200">
        <f>O148*H148</f>
        <v>0</v>
      </c>
      <c r="Q148" s="200">
        <v>0.16849</v>
      </c>
      <c r="R148" s="200">
        <f>Q148*H148</f>
        <v>1.34792</v>
      </c>
      <c r="S148" s="200">
        <v>0</v>
      </c>
      <c r="T148" s="201">
        <f>S148*H148</f>
        <v>0</v>
      </c>
      <c r="AR148" s="22" t="s">
        <v>142</v>
      </c>
      <c r="AT148" s="22" t="s">
        <v>137</v>
      </c>
      <c r="AU148" s="22" t="s">
        <v>83</v>
      </c>
      <c r="AY148" s="22" t="s">
        <v>135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22" t="s">
        <v>80</v>
      </c>
      <c r="BK148" s="202">
        <f>ROUND(I148*H148,2)</f>
        <v>0</v>
      </c>
      <c r="BL148" s="22" t="s">
        <v>142</v>
      </c>
      <c r="BM148" s="22" t="s">
        <v>278</v>
      </c>
    </row>
    <row r="149" spans="2:65" s="1" customFormat="1" ht="27">
      <c r="B149" s="39"/>
      <c r="C149" s="61"/>
      <c r="D149" s="203" t="s">
        <v>144</v>
      </c>
      <c r="E149" s="61"/>
      <c r="F149" s="204" t="s">
        <v>279</v>
      </c>
      <c r="G149" s="61"/>
      <c r="H149" s="61"/>
      <c r="I149" s="161"/>
      <c r="J149" s="61"/>
      <c r="K149" s="61"/>
      <c r="L149" s="59"/>
      <c r="M149" s="205"/>
      <c r="N149" s="40"/>
      <c r="O149" s="40"/>
      <c r="P149" s="40"/>
      <c r="Q149" s="40"/>
      <c r="R149" s="40"/>
      <c r="S149" s="40"/>
      <c r="T149" s="76"/>
      <c r="AT149" s="22" t="s">
        <v>144</v>
      </c>
      <c r="AU149" s="22" t="s">
        <v>83</v>
      </c>
    </row>
    <row r="150" spans="2:65" s="1" customFormat="1" ht="31.5" customHeight="1">
      <c r="B150" s="39"/>
      <c r="C150" s="191" t="s">
        <v>280</v>
      </c>
      <c r="D150" s="191" t="s">
        <v>137</v>
      </c>
      <c r="E150" s="192" t="s">
        <v>281</v>
      </c>
      <c r="F150" s="193" t="s">
        <v>282</v>
      </c>
      <c r="G150" s="194" t="s">
        <v>167</v>
      </c>
      <c r="H150" s="195">
        <v>0.77</v>
      </c>
      <c r="I150" s="196"/>
      <c r="J150" s="197">
        <f>ROUND(I150*H150,2)</f>
        <v>0</v>
      </c>
      <c r="K150" s="193" t="s">
        <v>21</v>
      </c>
      <c r="L150" s="59"/>
      <c r="M150" s="198" t="s">
        <v>21</v>
      </c>
      <c r="N150" s="199" t="s">
        <v>43</v>
      </c>
      <c r="O150" s="40"/>
      <c r="P150" s="200">
        <f>O150*H150</f>
        <v>0</v>
      </c>
      <c r="Q150" s="200">
        <v>2.2563399999999998</v>
      </c>
      <c r="R150" s="200">
        <f>Q150*H150</f>
        <v>1.7373817999999999</v>
      </c>
      <c r="S150" s="200">
        <v>0</v>
      </c>
      <c r="T150" s="201">
        <f>S150*H150</f>
        <v>0</v>
      </c>
      <c r="AR150" s="22" t="s">
        <v>142</v>
      </c>
      <c r="AT150" s="22" t="s">
        <v>137</v>
      </c>
      <c r="AU150" s="22" t="s">
        <v>83</v>
      </c>
      <c r="AY150" s="22" t="s">
        <v>135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22" t="s">
        <v>80</v>
      </c>
      <c r="BK150" s="202">
        <f>ROUND(I150*H150,2)</f>
        <v>0</v>
      </c>
      <c r="BL150" s="22" t="s">
        <v>142</v>
      </c>
      <c r="BM150" s="22" t="s">
        <v>283</v>
      </c>
    </row>
    <row r="151" spans="2:65" s="11" customFormat="1">
      <c r="B151" s="206"/>
      <c r="C151" s="207"/>
      <c r="D151" s="203" t="s">
        <v>149</v>
      </c>
      <c r="E151" s="208" t="s">
        <v>21</v>
      </c>
      <c r="F151" s="209" t="s">
        <v>284</v>
      </c>
      <c r="G151" s="207"/>
      <c r="H151" s="210">
        <v>0.77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149</v>
      </c>
      <c r="AU151" s="216" t="s">
        <v>83</v>
      </c>
      <c r="AV151" s="11" t="s">
        <v>83</v>
      </c>
      <c r="AW151" s="11" t="s">
        <v>35</v>
      </c>
      <c r="AX151" s="11" t="s">
        <v>80</v>
      </c>
      <c r="AY151" s="216" t="s">
        <v>135</v>
      </c>
    </row>
    <row r="152" spans="2:65" s="1" customFormat="1" ht="31.5" customHeight="1">
      <c r="B152" s="39"/>
      <c r="C152" s="191" t="s">
        <v>285</v>
      </c>
      <c r="D152" s="191" t="s">
        <v>137</v>
      </c>
      <c r="E152" s="192" t="s">
        <v>286</v>
      </c>
      <c r="F152" s="193" t="s">
        <v>287</v>
      </c>
      <c r="G152" s="194" t="s">
        <v>140</v>
      </c>
      <c r="H152" s="195">
        <v>30</v>
      </c>
      <c r="I152" s="196"/>
      <c r="J152" s="197">
        <f>ROUND(I152*H152,2)</f>
        <v>0</v>
      </c>
      <c r="K152" s="193" t="s">
        <v>141</v>
      </c>
      <c r="L152" s="59"/>
      <c r="M152" s="198" t="s">
        <v>21</v>
      </c>
      <c r="N152" s="199" t="s">
        <v>43</v>
      </c>
      <c r="O152" s="40"/>
      <c r="P152" s="200">
        <f>O152*H152</f>
        <v>0</v>
      </c>
      <c r="Q152" s="200">
        <v>4.6999999999999999E-4</v>
      </c>
      <c r="R152" s="200">
        <f>Q152*H152</f>
        <v>1.41E-2</v>
      </c>
      <c r="S152" s="200">
        <v>0</v>
      </c>
      <c r="T152" s="201">
        <f>S152*H152</f>
        <v>0</v>
      </c>
      <c r="AR152" s="22" t="s">
        <v>142</v>
      </c>
      <c r="AT152" s="22" t="s">
        <v>137</v>
      </c>
      <c r="AU152" s="22" t="s">
        <v>83</v>
      </c>
      <c r="AY152" s="22" t="s">
        <v>135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22" t="s">
        <v>80</v>
      </c>
      <c r="BK152" s="202">
        <f>ROUND(I152*H152,2)</f>
        <v>0</v>
      </c>
      <c r="BL152" s="22" t="s">
        <v>142</v>
      </c>
      <c r="BM152" s="22" t="s">
        <v>288</v>
      </c>
    </row>
    <row r="153" spans="2:65" s="11" customFormat="1">
      <c r="B153" s="206"/>
      <c r="C153" s="207"/>
      <c r="D153" s="203" t="s">
        <v>149</v>
      </c>
      <c r="E153" s="208" t="s">
        <v>21</v>
      </c>
      <c r="F153" s="209" t="s">
        <v>289</v>
      </c>
      <c r="G153" s="207"/>
      <c r="H153" s="210">
        <v>30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149</v>
      </c>
      <c r="AU153" s="216" t="s">
        <v>83</v>
      </c>
      <c r="AV153" s="11" t="s">
        <v>83</v>
      </c>
      <c r="AW153" s="11" t="s">
        <v>35</v>
      </c>
      <c r="AX153" s="11" t="s">
        <v>80</v>
      </c>
      <c r="AY153" s="216" t="s">
        <v>135</v>
      </c>
    </row>
    <row r="154" spans="2:65" s="1" customFormat="1" ht="22.5" customHeight="1">
      <c r="B154" s="39"/>
      <c r="C154" s="191" t="s">
        <v>290</v>
      </c>
      <c r="D154" s="191" t="s">
        <v>137</v>
      </c>
      <c r="E154" s="192" t="s">
        <v>291</v>
      </c>
      <c r="F154" s="193" t="s">
        <v>292</v>
      </c>
      <c r="G154" s="194" t="s">
        <v>154</v>
      </c>
      <c r="H154" s="195">
        <v>13.61</v>
      </c>
      <c r="I154" s="196"/>
      <c r="J154" s="197">
        <f>ROUND(I154*H154,2)</f>
        <v>0</v>
      </c>
      <c r="K154" s="193" t="s">
        <v>141</v>
      </c>
      <c r="L154" s="59"/>
      <c r="M154" s="198" t="s">
        <v>21</v>
      </c>
      <c r="N154" s="199" t="s">
        <v>43</v>
      </c>
      <c r="O154" s="40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AR154" s="22" t="s">
        <v>142</v>
      </c>
      <c r="AT154" s="22" t="s">
        <v>137</v>
      </c>
      <c r="AU154" s="22" t="s">
        <v>83</v>
      </c>
      <c r="AY154" s="22" t="s">
        <v>135</v>
      </c>
      <c r="BE154" s="202">
        <f>IF(N154="základní",J154,0)</f>
        <v>0</v>
      </c>
      <c r="BF154" s="202">
        <f>IF(N154="snížená",J154,0)</f>
        <v>0</v>
      </c>
      <c r="BG154" s="202">
        <f>IF(N154="zákl. přenesená",J154,0)</f>
        <v>0</v>
      </c>
      <c r="BH154" s="202">
        <f>IF(N154="sníž. přenesená",J154,0)</f>
        <v>0</v>
      </c>
      <c r="BI154" s="202">
        <f>IF(N154="nulová",J154,0)</f>
        <v>0</v>
      </c>
      <c r="BJ154" s="22" t="s">
        <v>80</v>
      </c>
      <c r="BK154" s="202">
        <f>ROUND(I154*H154,2)</f>
        <v>0</v>
      </c>
      <c r="BL154" s="22" t="s">
        <v>142</v>
      </c>
      <c r="BM154" s="22" t="s">
        <v>293</v>
      </c>
    </row>
    <row r="155" spans="2:65" s="11" customFormat="1">
      <c r="B155" s="206"/>
      <c r="C155" s="207"/>
      <c r="D155" s="203" t="s">
        <v>149</v>
      </c>
      <c r="E155" s="208" t="s">
        <v>21</v>
      </c>
      <c r="F155" s="209" t="s">
        <v>239</v>
      </c>
      <c r="G155" s="207"/>
      <c r="H155" s="210">
        <v>13.61</v>
      </c>
      <c r="I155" s="211"/>
      <c r="J155" s="207"/>
      <c r="K155" s="207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149</v>
      </c>
      <c r="AU155" s="216" t="s">
        <v>83</v>
      </c>
      <c r="AV155" s="11" t="s">
        <v>83</v>
      </c>
      <c r="AW155" s="11" t="s">
        <v>35</v>
      </c>
      <c r="AX155" s="11" t="s">
        <v>80</v>
      </c>
      <c r="AY155" s="216" t="s">
        <v>135</v>
      </c>
    </row>
    <row r="156" spans="2:65" s="1" customFormat="1" ht="31.5" customHeight="1">
      <c r="B156" s="39"/>
      <c r="C156" s="191" t="s">
        <v>294</v>
      </c>
      <c r="D156" s="191" t="s">
        <v>137</v>
      </c>
      <c r="E156" s="192" t="s">
        <v>295</v>
      </c>
      <c r="F156" s="193" t="s">
        <v>296</v>
      </c>
      <c r="G156" s="194" t="s">
        <v>140</v>
      </c>
      <c r="H156" s="195">
        <v>40</v>
      </c>
      <c r="I156" s="196"/>
      <c r="J156" s="197">
        <f>ROUND(I156*H156,2)</f>
        <v>0</v>
      </c>
      <c r="K156" s="193" t="s">
        <v>141</v>
      </c>
      <c r="L156" s="59"/>
      <c r="M156" s="198" t="s">
        <v>21</v>
      </c>
      <c r="N156" s="199" t="s">
        <v>43</v>
      </c>
      <c r="O156" s="40"/>
      <c r="P156" s="200">
        <f>O156*H156</f>
        <v>0</v>
      </c>
      <c r="Q156" s="200">
        <v>0</v>
      </c>
      <c r="R156" s="200">
        <f>Q156*H156</f>
        <v>0</v>
      </c>
      <c r="S156" s="200">
        <v>0.02</v>
      </c>
      <c r="T156" s="201">
        <f>S156*H156</f>
        <v>0.8</v>
      </c>
      <c r="AR156" s="22" t="s">
        <v>142</v>
      </c>
      <c r="AT156" s="22" t="s">
        <v>137</v>
      </c>
      <c r="AU156" s="22" t="s">
        <v>83</v>
      </c>
      <c r="AY156" s="22" t="s">
        <v>135</v>
      </c>
      <c r="BE156" s="202">
        <f>IF(N156="základní",J156,0)</f>
        <v>0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22" t="s">
        <v>80</v>
      </c>
      <c r="BK156" s="202">
        <f>ROUND(I156*H156,2)</f>
        <v>0</v>
      </c>
      <c r="BL156" s="22" t="s">
        <v>142</v>
      </c>
      <c r="BM156" s="22" t="s">
        <v>297</v>
      </c>
    </row>
    <row r="157" spans="2:65" s="1" customFormat="1" ht="44.25" customHeight="1">
      <c r="B157" s="39"/>
      <c r="C157" s="191" t="s">
        <v>298</v>
      </c>
      <c r="D157" s="191" t="s">
        <v>137</v>
      </c>
      <c r="E157" s="192" t="s">
        <v>299</v>
      </c>
      <c r="F157" s="193" t="s">
        <v>300</v>
      </c>
      <c r="G157" s="194" t="s">
        <v>140</v>
      </c>
      <c r="H157" s="195">
        <v>25</v>
      </c>
      <c r="I157" s="196"/>
      <c r="J157" s="197">
        <f>ROUND(I157*H157,2)</f>
        <v>0</v>
      </c>
      <c r="K157" s="193" t="s">
        <v>141</v>
      </c>
      <c r="L157" s="59"/>
      <c r="M157" s="198" t="s">
        <v>21</v>
      </c>
      <c r="N157" s="199" t="s">
        <v>43</v>
      </c>
      <c r="O157" s="40"/>
      <c r="P157" s="200">
        <f>O157*H157</f>
        <v>0</v>
      </c>
      <c r="Q157" s="200">
        <v>0</v>
      </c>
      <c r="R157" s="200">
        <f>Q157*H157</f>
        <v>0</v>
      </c>
      <c r="S157" s="200">
        <v>0</v>
      </c>
      <c r="T157" s="201">
        <f>S157*H157</f>
        <v>0</v>
      </c>
      <c r="AR157" s="22" t="s">
        <v>142</v>
      </c>
      <c r="AT157" s="22" t="s">
        <v>137</v>
      </c>
      <c r="AU157" s="22" t="s">
        <v>83</v>
      </c>
      <c r="AY157" s="22" t="s">
        <v>135</v>
      </c>
      <c r="BE157" s="202">
        <f>IF(N157="základní",J157,0)</f>
        <v>0</v>
      </c>
      <c r="BF157" s="202">
        <f>IF(N157="snížená",J157,0)</f>
        <v>0</v>
      </c>
      <c r="BG157" s="202">
        <f>IF(N157="zákl. přenesená",J157,0)</f>
        <v>0</v>
      </c>
      <c r="BH157" s="202">
        <f>IF(N157="sníž. přenesená",J157,0)</f>
        <v>0</v>
      </c>
      <c r="BI157" s="202">
        <f>IF(N157="nulová",J157,0)</f>
        <v>0</v>
      </c>
      <c r="BJ157" s="22" t="s">
        <v>80</v>
      </c>
      <c r="BK157" s="202">
        <f>ROUND(I157*H157,2)</f>
        <v>0</v>
      </c>
      <c r="BL157" s="22" t="s">
        <v>142</v>
      </c>
      <c r="BM157" s="22" t="s">
        <v>301</v>
      </c>
    </row>
    <row r="158" spans="2:65" s="1" customFormat="1" ht="27">
      <c r="B158" s="39"/>
      <c r="C158" s="61"/>
      <c r="D158" s="217" t="s">
        <v>144</v>
      </c>
      <c r="E158" s="61"/>
      <c r="F158" s="218" t="s">
        <v>302</v>
      </c>
      <c r="G158" s="61"/>
      <c r="H158" s="61"/>
      <c r="I158" s="161"/>
      <c r="J158" s="61"/>
      <c r="K158" s="61"/>
      <c r="L158" s="59"/>
      <c r="M158" s="205"/>
      <c r="N158" s="40"/>
      <c r="O158" s="40"/>
      <c r="P158" s="40"/>
      <c r="Q158" s="40"/>
      <c r="R158" s="40"/>
      <c r="S158" s="40"/>
      <c r="T158" s="76"/>
      <c r="AT158" s="22" t="s">
        <v>144</v>
      </c>
      <c r="AU158" s="22" t="s">
        <v>83</v>
      </c>
    </row>
    <row r="159" spans="2:65" s="10" customFormat="1" ht="22.35" customHeight="1">
      <c r="B159" s="174"/>
      <c r="C159" s="175"/>
      <c r="D159" s="188" t="s">
        <v>71</v>
      </c>
      <c r="E159" s="189" t="s">
        <v>303</v>
      </c>
      <c r="F159" s="189" t="s">
        <v>304</v>
      </c>
      <c r="G159" s="175"/>
      <c r="H159" s="175"/>
      <c r="I159" s="178"/>
      <c r="J159" s="190">
        <f>BK159</f>
        <v>0</v>
      </c>
      <c r="K159" s="175"/>
      <c r="L159" s="180"/>
      <c r="M159" s="181"/>
      <c r="N159" s="182"/>
      <c r="O159" s="182"/>
      <c r="P159" s="183">
        <f>SUM(P160:P166)</f>
        <v>0</v>
      </c>
      <c r="Q159" s="182"/>
      <c r="R159" s="183">
        <f>SUM(R160:R166)</f>
        <v>0</v>
      </c>
      <c r="S159" s="182"/>
      <c r="T159" s="184">
        <f>SUM(T160:T166)</f>
        <v>0</v>
      </c>
      <c r="AR159" s="185" t="s">
        <v>80</v>
      </c>
      <c r="AT159" s="186" t="s">
        <v>71</v>
      </c>
      <c r="AU159" s="186" t="s">
        <v>83</v>
      </c>
      <c r="AY159" s="185" t="s">
        <v>135</v>
      </c>
      <c r="BK159" s="187">
        <f>SUM(BK160:BK166)</f>
        <v>0</v>
      </c>
    </row>
    <row r="160" spans="2:65" s="1" customFormat="1" ht="22.5" customHeight="1">
      <c r="B160" s="39"/>
      <c r="C160" s="191" t="s">
        <v>305</v>
      </c>
      <c r="D160" s="191" t="s">
        <v>137</v>
      </c>
      <c r="E160" s="192" t="s">
        <v>306</v>
      </c>
      <c r="F160" s="193" t="s">
        <v>307</v>
      </c>
      <c r="G160" s="194" t="s">
        <v>183</v>
      </c>
      <c r="H160" s="195">
        <v>3.335</v>
      </c>
      <c r="I160" s="196"/>
      <c r="J160" s="197">
        <f>ROUND(I160*H160,2)</f>
        <v>0</v>
      </c>
      <c r="K160" s="193" t="s">
        <v>141</v>
      </c>
      <c r="L160" s="59"/>
      <c r="M160" s="198" t="s">
        <v>21</v>
      </c>
      <c r="N160" s="199" t="s">
        <v>43</v>
      </c>
      <c r="O160" s="40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AR160" s="22" t="s">
        <v>142</v>
      </c>
      <c r="AT160" s="22" t="s">
        <v>137</v>
      </c>
      <c r="AU160" s="22" t="s">
        <v>151</v>
      </c>
      <c r="AY160" s="22" t="s">
        <v>135</v>
      </c>
      <c r="BE160" s="202">
        <f>IF(N160="základní",J160,0)</f>
        <v>0</v>
      </c>
      <c r="BF160" s="202">
        <f>IF(N160="snížená",J160,0)</f>
        <v>0</v>
      </c>
      <c r="BG160" s="202">
        <f>IF(N160="zákl. přenesená",J160,0)</f>
        <v>0</v>
      </c>
      <c r="BH160" s="202">
        <f>IF(N160="sníž. přenesená",J160,0)</f>
        <v>0</v>
      </c>
      <c r="BI160" s="202">
        <f>IF(N160="nulová",J160,0)</f>
        <v>0</v>
      </c>
      <c r="BJ160" s="22" t="s">
        <v>80</v>
      </c>
      <c r="BK160" s="202">
        <f>ROUND(I160*H160,2)</f>
        <v>0</v>
      </c>
      <c r="BL160" s="22" t="s">
        <v>142</v>
      </c>
      <c r="BM160" s="22" t="s">
        <v>308</v>
      </c>
    </row>
    <row r="161" spans="2:65" s="1" customFormat="1" ht="22.5" customHeight="1">
      <c r="B161" s="39"/>
      <c r="C161" s="191" t="s">
        <v>309</v>
      </c>
      <c r="D161" s="191" t="s">
        <v>137</v>
      </c>
      <c r="E161" s="192" t="s">
        <v>310</v>
      </c>
      <c r="F161" s="193" t="s">
        <v>311</v>
      </c>
      <c r="G161" s="194" t="s">
        <v>183</v>
      </c>
      <c r="H161" s="195">
        <v>1.8169999999999999</v>
      </c>
      <c r="I161" s="196"/>
      <c r="J161" s="197">
        <f>ROUND(I161*H161,2)</f>
        <v>0</v>
      </c>
      <c r="K161" s="193" t="s">
        <v>141</v>
      </c>
      <c r="L161" s="59"/>
      <c r="M161" s="198" t="s">
        <v>21</v>
      </c>
      <c r="N161" s="199" t="s">
        <v>43</v>
      </c>
      <c r="O161" s="40"/>
      <c r="P161" s="200">
        <f>O161*H161</f>
        <v>0</v>
      </c>
      <c r="Q161" s="200">
        <v>0</v>
      </c>
      <c r="R161" s="200">
        <f>Q161*H161</f>
        <v>0</v>
      </c>
      <c r="S161" s="200">
        <v>0</v>
      </c>
      <c r="T161" s="201">
        <f>S161*H161</f>
        <v>0</v>
      </c>
      <c r="AR161" s="22" t="s">
        <v>142</v>
      </c>
      <c r="AT161" s="22" t="s">
        <v>137</v>
      </c>
      <c r="AU161" s="22" t="s">
        <v>151</v>
      </c>
      <c r="AY161" s="22" t="s">
        <v>135</v>
      </c>
      <c r="BE161" s="202">
        <f>IF(N161="základní",J161,0)</f>
        <v>0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22" t="s">
        <v>80</v>
      </c>
      <c r="BK161" s="202">
        <f>ROUND(I161*H161,2)</f>
        <v>0</v>
      </c>
      <c r="BL161" s="22" t="s">
        <v>142</v>
      </c>
      <c r="BM161" s="22" t="s">
        <v>312</v>
      </c>
    </row>
    <row r="162" spans="2:65" s="11" customFormat="1">
      <c r="B162" s="206"/>
      <c r="C162" s="207"/>
      <c r="D162" s="203" t="s">
        <v>149</v>
      </c>
      <c r="E162" s="208" t="s">
        <v>21</v>
      </c>
      <c r="F162" s="209" t="s">
        <v>313</v>
      </c>
      <c r="G162" s="207"/>
      <c r="H162" s="210">
        <v>1.8169999999999999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149</v>
      </c>
      <c r="AU162" s="216" t="s">
        <v>151</v>
      </c>
      <c r="AV162" s="11" t="s">
        <v>83</v>
      </c>
      <c r="AW162" s="11" t="s">
        <v>35</v>
      </c>
      <c r="AX162" s="11" t="s">
        <v>80</v>
      </c>
      <c r="AY162" s="216" t="s">
        <v>135</v>
      </c>
    </row>
    <row r="163" spans="2:65" s="1" customFormat="1" ht="31.5" customHeight="1">
      <c r="B163" s="39"/>
      <c r="C163" s="191" t="s">
        <v>314</v>
      </c>
      <c r="D163" s="191" t="s">
        <v>137</v>
      </c>
      <c r="E163" s="192" t="s">
        <v>315</v>
      </c>
      <c r="F163" s="193" t="s">
        <v>316</v>
      </c>
      <c r="G163" s="194" t="s">
        <v>183</v>
      </c>
      <c r="H163" s="195">
        <v>5.1520000000000001</v>
      </c>
      <c r="I163" s="196"/>
      <c r="J163" s="197">
        <f>ROUND(I163*H163,2)</f>
        <v>0</v>
      </c>
      <c r="K163" s="193" t="s">
        <v>141</v>
      </c>
      <c r="L163" s="59"/>
      <c r="M163" s="198" t="s">
        <v>21</v>
      </c>
      <c r="N163" s="199" t="s">
        <v>43</v>
      </c>
      <c r="O163" s="40"/>
      <c r="P163" s="200">
        <f>O163*H163</f>
        <v>0</v>
      </c>
      <c r="Q163" s="200">
        <v>0</v>
      </c>
      <c r="R163" s="200">
        <f>Q163*H163</f>
        <v>0</v>
      </c>
      <c r="S163" s="200">
        <v>0</v>
      </c>
      <c r="T163" s="201">
        <f>S163*H163</f>
        <v>0</v>
      </c>
      <c r="AR163" s="22" t="s">
        <v>142</v>
      </c>
      <c r="AT163" s="22" t="s">
        <v>137</v>
      </c>
      <c r="AU163" s="22" t="s">
        <v>151</v>
      </c>
      <c r="AY163" s="22" t="s">
        <v>135</v>
      </c>
      <c r="BE163" s="202">
        <f>IF(N163="základní",J163,0)</f>
        <v>0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22" t="s">
        <v>80</v>
      </c>
      <c r="BK163" s="202">
        <f>ROUND(I163*H163,2)</f>
        <v>0</v>
      </c>
      <c r="BL163" s="22" t="s">
        <v>142</v>
      </c>
      <c r="BM163" s="22" t="s">
        <v>317</v>
      </c>
    </row>
    <row r="164" spans="2:65" s="11" customFormat="1">
      <c r="B164" s="206"/>
      <c r="C164" s="207"/>
      <c r="D164" s="203" t="s">
        <v>149</v>
      </c>
      <c r="E164" s="208" t="s">
        <v>21</v>
      </c>
      <c r="F164" s="209" t="s">
        <v>318</v>
      </c>
      <c r="G164" s="207"/>
      <c r="H164" s="210">
        <v>5.1520000000000001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149</v>
      </c>
      <c r="AU164" s="216" t="s">
        <v>151</v>
      </c>
      <c r="AV164" s="11" t="s">
        <v>83</v>
      </c>
      <c r="AW164" s="11" t="s">
        <v>35</v>
      </c>
      <c r="AX164" s="11" t="s">
        <v>80</v>
      </c>
      <c r="AY164" s="216" t="s">
        <v>135</v>
      </c>
    </row>
    <row r="165" spans="2:65" s="1" customFormat="1" ht="44.25" customHeight="1">
      <c r="B165" s="39"/>
      <c r="C165" s="191" t="s">
        <v>319</v>
      </c>
      <c r="D165" s="191" t="s">
        <v>137</v>
      </c>
      <c r="E165" s="192" t="s">
        <v>320</v>
      </c>
      <c r="F165" s="193" t="s">
        <v>321</v>
      </c>
      <c r="G165" s="194" t="s">
        <v>183</v>
      </c>
      <c r="H165" s="195">
        <v>46.368000000000002</v>
      </c>
      <c r="I165" s="196"/>
      <c r="J165" s="197">
        <f>ROUND(I165*H165,2)</f>
        <v>0</v>
      </c>
      <c r="K165" s="193" t="s">
        <v>141</v>
      </c>
      <c r="L165" s="59"/>
      <c r="M165" s="198" t="s">
        <v>21</v>
      </c>
      <c r="N165" s="199" t="s">
        <v>43</v>
      </c>
      <c r="O165" s="40"/>
      <c r="P165" s="200">
        <f>O165*H165</f>
        <v>0</v>
      </c>
      <c r="Q165" s="200">
        <v>0</v>
      </c>
      <c r="R165" s="200">
        <f>Q165*H165</f>
        <v>0</v>
      </c>
      <c r="S165" s="200">
        <v>0</v>
      </c>
      <c r="T165" s="201">
        <f>S165*H165</f>
        <v>0</v>
      </c>
      <c r="AR165" s="22" t="s">
        <v>142</v>
      </c>
      <c r="AT165" s="22" t="s">
        <v>137</v>
      </c>
      <c r="AU165" s="22" t="s">
        <v>151</v>
      </c>
      <c r="AY165" s="22" t="s">
        <v>135</v>
      </c>
      <c r="BE165" s="202">
        <f>IF(N165="základní",J165,0)</f>
        <v>0</v>
      </c>
      <c r="BF165" s="202">
        <f>IF(N165="snížená",J165,0)</f>
        <v>0</v>
      </c>
      <c r="BG165" s="202">
        <f>IF(N165="zákl. přenesená",J165,0)</f>
        <v>0</v>
      </c>
      <c r="BH165" s="202">
        <f>IF(N165="sníž. přenesená",J165,0)</f>
        <v>0</v>
      </c>
      <c r="BI165" s="202">
        <f>IF(N165="nulová",J165,0)</f>
        <v>0</v>
      </c>
      <c r="BJ165" s="22" t="s">
        <v>80</v>
      </c>
      <c r="BK165" s="202">
        <f>ROUND(I165*H165,2)</f>
        <v>0</v>
      </c>
      <c r="BL165" s="22" t="s">
        <v>142</v>
      </c>
      <c r="BM165" s="22" t="s">
        <v>322</v>
      </c>
    </row>
    <row r="166" spans="2:65" s="11" customFormat="1">
      <c r="B166" s="206"/>
      <c r="C166" s="207"/>
      <c r="D166" s="217" t="s">
        <v>149</v>
      </c>
      <c r="E166" s="207"/>
      <c r="F166" s="220" t="s">
        <v>323</v>
      </c>
      <c r="G166" s="207"/>
      <c r="H166" s="221">
        <v>46.368000000000002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149</v>
      </c>
      <c r="AU166" s="216" t="s">
        <v>151</v>
      </c>
      <c r="AV166" s="11" t="s">
        <v>83</v>
      </c>
      <c r="AW166" s="11" t="s">
        <v>6</v>
      </c>
      <c r="AX166" s="11" t="s">
        <v>80</v>
      </c>
      <c r="AY166" s="216" t="s">
        <v>135</v>
      </c>
    </row>
    <row r="167" spans="2:65" s="10" customFormat="1" ht="29.85" customHeight="1">
      <c r="B167" s="174"/>
      <c r="C167" s="175"/>
      <c r="D167" s="188" t="s">
        <v>71</v>
      </c>
      <c r="E167" s="189" t="s">
        <v>324</v>
      </c>
      <c r="F167" s="189" t="s">
        <v>325</v>
      </c>
      <c r="G167" s="175"/>
      <c r="H167" s="175"/>
      <c r="I167" s="178"/>
      <c r="J167" s="190">
        <f>BK167</f>
        <v>0</v>
      </c>
      <c r="K167" s="175"/>
      <c r="L167" s="180"/>
      <c r="M167" s="181"/>
      <c r="N167" s="182"/>
      <c r="O167" s="182"/>
      <c r="P167" s="183">
        <f>P168</f>
        <v>0</v>
      </c>
      <c r="Q167" s="182"/>
      <c r="R167" s="183">
        <f>R168</f>
        <v>0</v>
      </c>
      <c r="S167" s="182"/>
      <c r="T167" s="184">
        <f>T168</f>
        <v>0</v>
      </c>
      <c r="AR167" s="185" t="s">
        <v>80</v>
      </c>
      <c r="AT167" s="186" t="s">
        <v>71</v>
      </c>
      <c r="AU167" s="186" t="s">
        <v>80</v>
      </c>
      <c r="AY167" s="185" t="s">
        <v>135</v>
      </c>
      <c r="BK167" s="187">
        <f>BK168</f>
        <v>0</v>
      </c>
    </row>
    <row r="168" spans="2:65" s="1" customFormat="1" ht="31.5" customHeight="1">
      <c r="B168" s="39"/>
      <c r="C168" s="191" t="s">
        <v>326</v>
      </c>
      <c r="D168" s="191" t="s">
        <v>137</v>
      </c>
      <c r="E168" s="192" t="s">
        <v>327</v>
      </c>
      <c r="F168" s="193" t="s">
        <v>328</v>
      </c>
      <c r="G168" s="194" t="s">
        <v>183</v>
      </c>
      <c r="H168" s="195">
        <v>15.426</v>
      </c>
      <c r="I168" s="196"/>
      <c r="J168" s="197">
        <f>ROUND(I168*H168,2)</f>
        <v>0</v>
      </c>
      <c r="K168" s="193" t="s">
        <v>141</v>
      </c>
      <c r="L168" s="59"/>
      <c r="M168" s="198" t="s">
        <v>21</v>
      </c>
      <c r="N168" s="243" t="s">
        <v>43</v>
      </c>
      <c r="O168" s="244"/>
      <c r="P168" s="245">
        <f>O168*H168</f>
        <v>0</v>
      </c>
      <c r="Q168" s="245">
        <v>0</v>
      </c>
      <c r="R168" s="245">
        <f>Q168*H168</f>
        <v>0</v>
      </c>
      <c r="S168" s="245">
        <v>0</v>
      </c>
      <c r="T168" s="246">
        <f>S168*H168</f>
        <v>0</v>
      </c>
      <c r="AR168" s="22" t="s">
        <v>142</v>
      </c>
      <c r="AT168" s="22" t="s">
        <v>137</v>
      </c>
      <c r="AU168" s="22" t="s">
        <v>83</v>
      </c>
      <c r="AY168" s="22" t="s">
        <v>135</v>
      </c>
      <c r="BE168" s="202">
        <f>IF(N168="základní",J168,0)</f>
        <v>0</v>
      </c>
      <c r="BF168" s="202">
        <f>IF(N168="snížená",J168,0)</f>
        <v>0</v>
      </c>
      <c r="BG168" s="202">
        <f>IF(N168="zákl. přenesená",J168,0)</f>
        <v>0</v>
      </c>
      <c r="BH168" s="202">
        <f>IF(N168="sníž. přenesená",J168,0)</f>
        <v>0</v>
      </c>
      <c r="BI168" s="202">
        <f>IF(N168="nulová",J168,0)</f>
        <v>0</v>
      </c>
      <c r="BJ168" s="22" t="s">
        <v>80</v>
      </c>
      <c r="BK168" s="202">
        <f>ROUND(I168*H168,2)</f>
        <v>0</v>
      </c>
      <c r="BL168" s="22" t="s">
        <v>142</v>
      </c>
      <c r="BM168" s="22" t="s">
        <v>329</v>
      </c>
    </row>
    <row r="169" spans="2:65" s="1" customFormat="1" ht="6.95" customHeight="1">
      <c r="B169" s="54"/>
      <c r="C169" s="55"/>
      <c r="D169" s="55"/>
      <c r="E169" s="55"/>
      <c r="F169" s="55"/>
      <c r="G169" s="55"/>
      <c r="H169" s="55"/>
      <c r="I169" s="137"/>
      <c r="J169" s="55"/>
      <c r="K169" s="55"/>
      <c r="L169" s="59"/>
    </row>
  </sheetData>
  <sheetProtection password="CC35" sheet="1" objects="1" scenarios="1" formatCells="0" formatColumns="0" formatRows="0" sort="0" autoFilter="0"/>
  <autoFilter ref="C82:K168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4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98</v>
      </c>
      <c r="G1" s="371" t="s">
        <v>99</v>
      </c>
      <c r="H1" s="371"/>
      <c r="I1" s="113"/>
      <c r="J1" s="112" t="s">
        <v>100</v>
      </c>
      <c r="K1" s="111" t="s">
        <v>101</v>
      </c>
      <c r="L1" s="112" t="s">
        <v>102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22" t="s">
        <v>86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83</v>
      </c>
    </row>
    <row r="4" spans="1:70" ht="36.950000000000003" customHeight="1">
      <c r="B4" s="26"/>
      <c r="C4" s="27"/>
      <c r="D4" s="28" t="s">
        <v>103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2.5" customHeight="1">
      <c r="B7" s="26"/>
      <c r="C7" s="27"/>
      <c r="D7" s="27"/>
      <c r="E7" s="372" t="str">
        <f>'Rekapitulace stavby'!K6</f>
        <v>Chodník a přechod pro chodce, lokalita Pražská - Příbramská</v>
      </c>
      <c r="F7" s="373"/>
      <c r="G7" s="373"/>
      <c r="H7" s="373"/>
      <c r="I7" s="115"/>
      <c r="J7" s="27"/>
      <c r="K7" s="29"/>
    </row>
    <row r="8" spans="1:70" s="1" customFormat="1" ht="15">
      <c r="B8" s="39"/>
      <c r="C8" s="40"/>
      <c r="D8" s="35" t="s">
        <v>104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74" t="s">
        <v>330</v>
      </c>
      <c r="F9" s="375"/>
      <c r="G9" s="375"/>
      <c r="H9" s="375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82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11.3.2020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21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17" t="s">
        <v>30</v>
      </c>
      <c r="J15" s="33" t="s">
        <v>21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34</v>
      </c>
      <c r="F21" s="40"/>
      <c r="G21" s="40"/>
      <c r="H21" s="40"/>
      <c r="I21" s="117" t="s">
        <v>30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120" customHeight="1">
      <c r="B24" s="119"/>
      <c r="C24" s="120"/>
      <c r="D24" s="120"/>
      <c r="E24" s="364" t="s">
        <v>106</v>
      </c>
      <c r="F24" s="364"/>
      <c r="G24" s="364"/>
      <c r="H24" s="364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38</v>
      </c>
      <c r="E27" s="40"/>
      <c r="F27" s="40"/>
      <c r="G27" s="40"/>
      <c r="H27" s="40"/>
      <c r="I27" s="116"/>
      <c r="J27" s="126">
        <f>ROUND(J83,2)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40</v>
      </c>
      <c r="G29" s="40"/>
      <c r="H29" s="40"/>
      <c r="I29" s="127" t="s">
        <v>39</v>
      </c>
      <c r="J29" s="44" t="s">
        <v>41</v>
      </c>
      <c r="K29" s="43"/>
    </row>
    <row r="30" spans="2:11" s="1" customFormat="1" ht="14.45" customHeight="1">
      <c r="B30" s="39"/>
      <c r="C30" s="40"/>
      <c r="D30" s="47" t="s">
        <v>42</v>
      </c>
      <c r="E30" s="47" t="s">
        <v>43</v>
      </c>
      <c r="F30" s="128">
        <f>ROUND(SUM(BE83:BE239), 2)</f>
        <v>0</v>
      </c>
      <c r="G30" s="40"/>
      <c r="H30" s="40"/>
      <c r="I30" s="129">
        <v>0.21</v>
      </c>
      <c r="J30" s="128">
        <f>ROUND(ROUND((SUM(BE83:BE239)),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44</v>
      </c>
      <c r="F31" s="128">
        <f>ROUND(SUM(BF83:BF239), 2)</f>
        <v>0</v>
      </c>
      <c r="G31" s="40"/>
      <c r="H31" s="40"/>
      <c r="I31" s="129">
        <v>0.15</v>
      </c>
      <c r="J31" s="128">
        <f>ROUND(ROUND((SUM(BF83:BF239)),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45</v>
      </c>
      <c r="F32" s="128">
        <f>ROUND(SUM(BG83:BG239),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46</v>
      </c>
      <c r="F33" s="128">
        <f>ROUND(SUM(BH83:BH239),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47</v>
      </c>
      <c r="F34" s="128">
        <f>ROUND(SUM(BI83:BI239),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48</v>
      </c>
      <c r="E36" s="77"/>
      <c r="F36" s="77"/>
      <c r="G36" s="132" t="s">
        <v>49</v>
      </c>
      <c r="H36" s="133" t="s">
        <v>50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107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2.5" customHeight="1">
      <c r="B45" s="39"/>
      <c r="C45" s="40"/>
      <c r="D45" s="40"/>
      <c r="E45" s="372" t="str">
        <f>E7</f>
        <v>Chodník a přechod pro chodce, lokalita Pražská - Příbramská</v>
      </c>
      <c r="F45" s="373"/>
      <c r="G45" s="373"/>
      <c r="H45" s="373"/>
      <c r="I45" s="116"/>
      <c r="J45" s="40"/>
      <c r="K45" s="43"/>
    </row>
    <row r="46" spans="2:11" s="1" customFormat="1" ht="14.45" customHeight="1">
      <c r="B46" s="39"/>
      <c r="C46" s="35" t="s">
        <v>104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3.25" customHeight="1">
      <c r="B47" s="39"/>
      <c r="C47" s="40"/>
      <c r="D47" s="40"/>
      <c r="E47" s="374" t="str">
        <f>E9</f>
        <v>SO 102 a 103 - Chodník</v>
      </c>
      <c r="F47" s="375"/>
      <c r="G47" s="375"/>
      <c r="H47" s="375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>Hořovice</v>
      </c>
      <c r="G49" s="40"/>
      <c r="H49" s="40"/>
      <c r="I49" s="117" t="s">
        <v>25</v>
      </c>
      <c r="J49" s="118" t="str">
        <f>IF(J12="","",J12)</f>
        <v>11.3.2020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27</v>
      </c>
      <c r="D51" s="40"/>
      <c r="E51" s="40"/>
      <c r="F51" s="33" t="str">
        <f>E15</f>
        <v>Město Hořovice</v>
      </c>
      <c r="G51" s="40"/>
      <c r="H51" s="40"/>
      <c r="I51" s="117" t="s">
        <v>33</v>
      </c>
      <c r="J51" s="33" t="str">
        <f>E21</f>
        <v>Ing. Robert Juřina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108</v>
      </c>
      <c r="D54" s="130"/>
      <c r="E54" s="130"/>
      <c r="F54" s="130"/>
      <c r="G54" s="130"/>
      <c r="H54" s="130"/>
      <c r="I54" s="143"/>
      <c r="J54" s="144" t="s">
        <v>109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110</v>
      </c>
      <c r="D56" s="40"/>
      <c r="E56" s="40"/>
      <c r="F56" s="40"/>
      <c r="G56" s="40"/>
      <c r="H56" s="40"/>
      <c r="I56" s="116"/>
      <c r="J56" s="126">
        <f>J83</f>
        <v>0</v>
      </c>
      <c r="K56" s="43"/>
      <c r="AU56" s="22" t="s">
        <v>111</v>
      </c>
    </row>
    <row r="57" spans="2:47" s="7" customFormat="1" ht="24.95" customHeight="1">
      <c r="B57" s="147"/>
      <c r="C57" s="148"/>
      <c r="D57" s="149" t="s">
        <v>112</v>
      </c>
      <c r="E57" s="150"/>
      <c r="F57" s="150"/>
      <c r="G57" s="150"/>
      <c r="H57" s="150"/>
      <c r="I57" s="151"/>
      <c r="J57" s="152">
        <f>J84</f>
        <v>0</v>
      </c>
      <c r="K57" s="153"/>
    </row>
    <row r="58" spans="2:47" s="8" customFormat="1" ht="19.899999999999999" customHeight="1">
      <c r="B58" s="154"/>
      <c r="C58" s="155"/>
      <c r="D58" s="156" t="s">
        <v>113</v>
      </c>
      <c r="E58" s="157"/>
      <c r="F58" s="157"/>
      <c r="G58" s="157"/>
      <c r="H58" s="157"/>
      <c r="I58" s="158"/>
      <c r="J58" s="159">
        <f>J85</f>
        <v>0</v>
      </c>
      <c r="K58" s="160"/>
    </row>
    <row r="59" spans="2:47" s="8" customFormat="1" ht="19.899999999999999" customHeight="1">
      <c r="B59" s="154"/>
      <c r="C59" s="155"/>
      <c r="D59" s="156" t="s">
        <v>114</v>
      </c>
      <c r="E59" s="157"/>
      <c r="F59" s="157"/>
      <c r="G59" s="157"/>
      <c r="H59" s="157"/>
      <c r="I59" s="158"/>
      <c r="J59" s="159">
        <f>J138</f>
        <v>0</v>
      </c>
      <c r="K59" s="160"/>
    </row>
    <row r="60" spans="2:47" s="8" customFormat="1" ht="19.899999999999999" customHeight="1">
      <c r="B60" s="154"/>
      <c r="C60" s="155"/>
      <c r="D60" s="156" t="s">
        <v>115</v>
      </c>
      <c r="E60" s="157"/>
      <c r="F60" s="157"/>
      <c r="G60" s="157"/>
      <c r="H60" s="157"/>
      <c r="I60" s="158"/>
      <c r="J60" s="159">
        <f>J142</f>
        <v>0</v>
      </c>
      <c r="K60" s="160"/>
    </row>
    <row r="61" spans="2:47" s="8" customFormat="1" ht="19.899999999999999" customHeight="1">
      <c r="B61" s="154"/>
      <c r="C61" s="155"/>
      <c r="D61" s="156" t="s">
        <v>116</v>
      </c>
      <c r="E61" s="157"/>
      <c r="F61" s="157"/>
      <c r="G61" s="157"/>
      <c r="H61" s="157"/>
      <c r="I61" s="158"/>
      <c r="J61" s="159">
        <f>J174</f>
        <v>0</v>
      </c>
      <c r="K61" s="160"/>
    </row>
    <row r="62" spans="2:47" s="8" customFormat="1" ht="14.85" customHeight="1">
      <c r="B62" s="154"/>
      <c r="C62" s="155"/>
      <c r="D62" s="156" t="s">
        <v>117</v>
      </c>
      <c r="E62" s="157"/>
      <c r="F62" s="157"/>
      <c r="G62" s="157"/>
      <c r="H62" s="157"/>
      <c r="I62" s="158"/>
      <c r="J62" s="159">
        <f>J230</f>
        <v>0</v>
      </c>
      <c r="K62" s="160"/>
    </row>
    <row r="63" spans="2:47" s="8" customFormat="1" ht="19.899999999999999" customHeight="1">
      <c r="B63" s="154"/>
      <c r="C63" s="155"/>
      <c r="D63" s="156" t="s">
        <v>118</v>
      </c>
      <c r="E63" s="157"/>
      <c r="F63" s="157"/>
      <c r="G63" s="157"/>
      <c r="H63" s="157"/>
      <c r="I63" s="158"/>
      <c r="J63" s="159">
        <f>J237</f>
        <v>0</v>
      </c>
      <c r="K63" s="160"/>
    </row>
    <row r="64" spans="2:47" s="1" customFormat="1" ht="21.75" customHeight="1">
      <c r="B64" s="39"/>
      <c r="C64" s="40"/>
      <c r="D64" s="40"/>
      <c r="E64" s="40"/>
      <c r="F64" s="40"/>
      <c r="G64" s="40"/>
      <c r="H64" s="40"/>
      <c r="I64" s="116"/>
      <c r="J64" s="40"/>
      <c r="K64" s="43"/>
    </row>
    <row r="65" spans="2:12" s="1" customFormat="1" ht="6.95" customHeight="1">
      <c r="B65" s="54"/>
      <c r="C65" s="55"/>
      <c r="D65" s="55"/>
      <c r="E65" s="55"/>
      <c r="F65" s="55"/>
      <c r="G65" s="55"/>
      <c r="H65" s="55"/>
      <c r="I65" s="137"/>
      <c r="J65" s="55"/>
      <c r="K65" s="5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40"/>
      <c r="J69" s="58"/>
      <c r="K69" s="58"/>
      <c r="L69" s="59"/>
    </row>
    <row r="70" spans="2:12" s="1" customFormat="1" ht="36.950000000000003" customHeight="1">
      <c r="B70" s="39"/>
      <c r="C70" s="60" t="s">
        <v>119</v>
      </c>
      <c r="D70" s="61"/>
      <c r="E70" s="61"/>
      <c r="F70" s="61"/>
      <c r="G70" s="61"/>
      <c r="H70" s="61"/>
      <c r="I70" s="161"/>
      <c r="J70" s="61"/>
      <c r="K70" s="61"/>
      <c r="L70" s="59"/>
    </row>
    <row r="71" spans="2:12" s="1" customFormat="1" ht="6.95" customHeight="1">
      <c r="B71" s="39"/>
      <c r="C71" s="61"/>
      <c r="D71" s="61"/>
      <c r="E71" s="61"/>
      <c r="F71" s="61"/>
      <c r="G71" s="61"/>
      <c r="H71" s="61"/>
      <c r="I71" s="161"/>
      <c r="J71" s="61"/>
      <c r="K71" s="61"/>
      <c r="L71" s="59"/>
    </row>
    <row r="72" spans="2:12" s="1" customFormat="1" ht="14.45" customHeight="1">
      <c r="B72" s="39"/>
      <c r="C72" s="63" t="s">
        <v>18</v>
      </c>
      <c r="D72" s="61"/>
      <c r="E72" s="61"/>
      <c r="F72" s="61"/>
      <c r="G72" s="61"/>
      <c r="H72" s="61"/>
      <c r="I72" s="161"/>
      <c r="J72" s="61"/>
      <c r="K72" s="61"/>
      <c r="L72" s="59"/>
    </row>
    <row r="73" spans="2:12" s="1" customFormat="1" ht="22.5" customHeight="1">
      <c r="B73" s="39"/>
      <c r="C73" s="61"/>
      <c r="D73" s="61"/>
      <c r="E73" s="368" t="str">
        <f>E7</f>
        <v>Chodník a přechod pro chodce, lokalita Pražská - Příbramská</v>
      </c>
      <c r="F73" s="369"/>
      <c r="G73" s="369"/>
      <c r="H73" s="369"/>
      <c r="I73" s="161"/>
      <c r="J73" s="61"/>
      <c r="K73" s="61"/>
      <c r="L73" s="59"/>
    </row>
    <row r="74" spans="2:12" s="1" customFormat="1" ht="14.45" customHeight="1">
      <c r="B74" s="39"/>
      <c r="C74" s="63" t="s">
        <v>104</v>
      </c>
      <c r="D74" s="61"/>
      <c r="E74" s="61"/>
      <c r="F74" s="61"/>
      <c r="G74" s="61"/>
      <c r="H74" s="61"/>
      <c r="I74" s="161"/>
      <c r="J74" s="61"/>
      <c r="K74" s="61"/>
      <c r="L74" s="59"/>
    </row>
    <row r="75" spans="2:12" s="1" customFormat="1" ht="23.25" customHeight="1">
      <c r="B75" s="39"/>
      <c r="C75" s="61"/>
      <c r="D75" s="61"/>
      <c r="E75" s="336" t="str">
        <f>E9</f>
        <v>SO 102 a 103 - Chodník</v>
      </c>
      <c r="F75" s="370"/>
      <c r="G75" s="370"/>
      <c r="H75" s="370"/>
      <c r="I75" s="161"/>
      <c r="J75" s="61"/>
      <c r="K75" s="61"/>
      <c r="L75" s="59"/>
    </row>
    <row r="76" spans="2:12" s="1" customFormat="1" ht="6.95" customHeight="1">
      <c r="B76" s="39"/>
      <c r="C76" s="61"/>
      <c r="D76" s="61"/>
      <c r="E76" s="61"/>
      <c r="F76" s="61"/>
      <c r="G76" s="61"/>
      <c r="H76" s="61"/>
      <c r="I76" s="161"/>
      <c r="J76" s="61"/>
      <c r="K76" s="61"/>
      <c r="L76" s="59"/>
    </row>
    <row r="77" spans="2:12" s="1" customFormat="1" ht="18" customHeight="1">
      <c r="B77" s="39"/>
      <c r="C77" s="63" t="s">
        <v>23</v>
      </c>
      <c r="D77" s="61"/>
      <c r="E77" s="61"/>
      <c r="F77" s="162" t="str">
        <f>F12</f>
        <v>Hořovice</v>
      </c>
      <c r="G77" s="61"/>
      <c r="H77" s="61"/>
      <c r="I77" s="163" t="s">
        <v>25</v>
      </c>
      <c r="J77" s="71" t="str">
        <f>IF(J12="","",J12)</f>
        <v>11.3.2020</v>
      </c>
      <c r="K77" s="61"/>
      <c r="L77" s="59"/>
    </row>
    <row r="78" spans="2:12" s="1" customFormat="1" ht="6.95" customHeight="1">
      <c r="B78" s="39"/>
      <c r="C78" s="61"/>
      <c r="D78" s="61"/>
      <c r="E78" s="61"/>
      <c r="F78" s="61"/>
      <c r="G78" s="61"/>
      <c r="H78" s="61"/>
      <c r="I78" s="161"/>
      <c r="J78" s="61"/>
      <c r="K78" s="61"/>
      <c r="L78" s="59"/>
    </row>
    <row r="79" spans="2:12" s="1" customFormat="1" ht="15">
      <c r="B79" s="39"/>
      <c r="C79" s="63" t="s">
        <v>27</v>
      </c>
      <c r="D79" s="61"/>
      <c r="E79" s="61"/>
      <c r="F79" s="162" t="str">
        <f>E15</f>
        <v>Město Hořovice</v>
      </c>
      <c r="G79" s="61"/>
      <c r="H79" s="61"/>
      <c r="I79" s="163" t="s">
        <v>33</v>
      </c>
      <c r="J79" s="162" t="str">
        <f>E21</f>
        <v>Ing. Robert Juřina</v>
      </c>
      <c r="K79" s="61"/>
      <c r="L79" s="59"/>
    </row>
    <row r="80" spans="2:12" s="1" customFormat="1" ht="14.45" customHeight="1">
      <c r="B80" s="39"/>
      <c r="C80" s="63" t="s">
        <v>31</v>
      </c>
      <c r="D80" s="61"/>
      <c r="E80" s="61"/>
      <c r="F80" s="162" t="str">
        <f>IF(E18="","",E18)</f>
        <v/>
      </c>
      <c r="G80" s="61"/>
      <c r="H80" s="61"/>
      <c r="I80" s="161"/>
      <c r="J80" s="61"/>
      <c r="K80" s="61"/>
      <c r="L80" s="59"/>
    </row>
    <row r="81" spans="2:65" s="1" customFormat="1" ht="10.35" customHeight="1">
      <c r="B81" s="39"/>
      <c r="C81" s="61"/>
      <c r="D81" s="61"/>
      <c r="E81" s="61"/>
      <c r="F81" s="61"/>
      <c r="G81" s="61"/>
      <c r="H81" s="61"/>
      <c r="I81" s="161"/>
      <c r="J81" s="61"/>
      <c r="K81" s="61"/>
      <c r="L81" s="59"/>
    </row>
    <row r="82" spans="2:65" s="9" customFormat="1" ht="29.25" customHeight="1">
      <c r="B82" s="164"/>
      <c r="C82" s="165" t="s">
        <v>120</v>
      </c>
      <c r="D82" s="166" t="s">
        <v>57</v>
      </c>
      <c r="E82" s="166" t="s">
        <v>53</v>
      </c>
      <c r="F82" s="166" t="s">
        <v>121</v>
      </c>
      <c r="G82" s="166" t="s">
        <v>122</v>
      </c>
      <c r="H82" s="166" t="s">
        <v>123</v>
      </c>
      <c r="I82" s="167" t="s">
        <v>124</v>
      </c>
      <c r="J82" s="166" t="s">
        <v>109</v>
      </c>
      <c r="K82" s="168" t="s">
        <v>125</v>
      </c>
      <c r="L82" s="169"/>
      <c r="M82" s="79" t="s">
        <v>126</v>
      </c>
      <c r="N82" s="80" t="s">
        <v>42</v>
      </c>
      <c r="O82" s="80" t="s">
        <v>127</v>
      </c>
      <c r="P82" s="80" t="s">
        <v>128</v>
      </c>
      <c r="Q82" s="80" t="s">
        <v>129</v>
      </c>
      <c r="R82" s="80" t="s">
        <v>130</v>
      </c>
      <c r="S82" s="80" t="s">
        <v>131</v>
      </c>
      <c r="T82" s="81" t="s">
        <v>132</v>
      </c>
    </row>
    <row r="83" spans="2:65" s="1" customFormat="1" ht="29.25" customHeight="1">
      <c r="B83" s="39"/>
      <c r="C83" s="85" t="s">
        <v>110</v>
      </c>
      <c r="D83" s="61"/>
      <c r="E83" s="61"/>
      <c r="F83" s="61"/>
      <c r="G83" s="61"/>
      <c r="H83" s="61"/>
      <c r="I83" s="161"/>
      <c r="J83" s="170">
        <f>BK83</f>
        <v>0</v>
      </c>
      <c r="K83" s="61"/>
      <c r="L83" s="59"/>
      <c r="M83" s="82"/>
      <c r="N83" s="83"/>
      <c r="O83" s="83"/>
      <c r="P83" s="171">
        <f>P84</f>
        <v>0</v>
      </c>
      <c r="Q83" s="83"/>
      <c r="R83" s="171">
        <f>R84</f>
        <v>242.7977692</v>
      </c>
      <c r="S83" s="83"/>
      <c r="T83" s="172">
        <f>T84</f>
        <v>23.012920000000001</v>
      </c>
      <c r="AT83" s="22" t="s">
        <v>71</v>
      </c>
      <c r="AU83" s="22" t="s">
        <v>111</v>
      </c>
      <c r="BK83" s="173">
        <f>BK84</f>
        <v>0</v>
      </c>
    </row>
    <row r="84" spans="2:65" s="10" customFormat="1" ht="37.35" customHeight="1">
      <c r="B84" s="174"/>
      <c r="C84" s="175"/>
      <c r="D84" s="176" t="s">
        <v>71</v>
      </c>
      <c r="E84" s="177" t="s">
        <v>133</v>
      </c>
      <c r="F84" s="177" t="s">
        <v>134</v>
      </c>
      <c r="G84" s="175"/>
      <c r="H84" s="175"/>
      <c r="I84" s="178"/>
      <c r="J84" s="179">
        <f>BK84</f>
        <v>0</v>
      </c>
      <c r="K84" s="175"/>
      <c r="L84" s="180"/>
      <c r="M84" s="181"/>
      <c r="N84" s="182"/>
      <c r="O84" s="182"/>
      <c r="P84" s="183">
        <f>P85+P138+P142+P174+P237</f>
        <v>0</v>
      </c>
      <c r="Q84" s="182"/>
      <c r="R84" s="183">
        <f>R85+R138+R142+R174+R237</f>
        <v>242.7977692</v>
      </c>
      <c r="S84" s="182"/>
      <c r="T84" s="184">
        <f>T85+T138+T142+T174+T237</f>
        <v>23.012920000000001</v>
      </c>
      <c r="AR84" s="185" t="s">
        <v>80</v>
      </c>
      <c r="AT84" s="186" t="s">
        <v>71</v>
      </c>
      <c r="AU84" s="186" t="s">
        <v>72</v>
      </c>
      <c r="AY84" s="185" t="s">
        <v>135</v>
      </c>
      <c r="BK84" s="187">
        <f>BK85+BK138+BK142+BK174+BK237</f>
        <v>0</v>
      </c>
    </row>
    <row r="85" spans="2:65" s="10" customFormat="1" ht="19.899999999999999" customHeight="1">
      <c r="B85" s="174"/>
      <c r="C85" s="175"/>
      <c r="D85" s="188" t="s">
        <v>71</v>
      </c>
      <c r="E85" s="189" t="s">
        <v>80</v>
      </c>
      <c r="F85" s="189" t="s">
        <v>136</v>
      </c>
      <c r="G85" s="175"/>
      <c r="H85" s="175"/>
      <c r="I85" s="178"/>
      <c r="J85" s="190">
        <f>BK85</f>
        <v>0</v>
      </c>
      <c r="K85" s="175"/>
      <c r="L85" s="180"/>
      <c r="M85" s="181"/>
      <c r="N85" s="182"/>
      <c r="O85" s="182"/>
      <c r="P85" s="183">
        <f>SUM(P86:P137)</f>
        <v>0</v>
      </c>
      <c r="Q85" s="182"/>
      <c r="R85" s="183">
        <f>SUM(R86:R137)</f>
        <v>0.27657999999999999</v>
      </c>
      <c r="S85" s="182"/>
      <c r="T85" s="184">
        <f>SUM(T86:T137)</f>
        <v>22.78192</v>
      </c>
      <c r="AR85" s="185" t="s">
        <v>80</v>
      </c>
      <c r="AT85" s="186" t="s">
        <v>71</v>
      </c>
      <c r="AU85" s="186" t="s">
        <v>80</v>
      </c>
      <c r="AY85" s="185" t="s">
        <v>135</v>
      </c>
      <c r="BK85" s="187">
        <f>SUM(BK86:BK137)</f>
        <v>0</v>
      </c>
    </row>
    <row r="86" spans="2:65" s="1" customFormat="1" ht="44.25" customHeight="1">
      <c r="B86" s="39"/>
      <c r="C86" s="191" t="s">
        <v>80</v>
      </c>
      <c r="D86" s="191" t="s">
        <v>137</v>
      </c>
      <c r="E86" s="192" t="s">
        <v>331</v>
      </c>
      <c r="F86" s="193" t="s">
        <v>332</v>
      </c>
      <c r="G86" s="194" t="s">
        <v>140</v>
      </c>
      <c r="H86" s="195">
        <v>45</v>
      </c>
      <c r="I86" s="196"/>
      <c r="J86" s="197">
        <f>ROUND(I86*H86,2)</f>
        <v>0</v>
      </c>
      <c r="K86" s="193" t="s">
        <v>141</v>
      </c>
      <c r="L86" s="59"/>
      <c r="M86" s="198" t="s">
        <v>21</v>
      </c>
      <c r="N86" s="199" t="s">
        <v>43</v>
      </c>
      <c r="O86" s="40"/>
      <c r="P86" s="200">
        <f>O86*H86</f>
        <v>0</v>
      </c>
      <c r="Q86" s="200">
        <v>0</v>
      </c>
      <c r="R86" s="200">
        <f>Q86*H86</f>
        <v>0</v>
      </c>
      <c r="S86" s="200">
        <v>0.28999999999999998</v>
      </c>
      <c r="T86" s="201">
        <f>S86*H86</f>
        <v>13.049999999999999</v>
      </c>
      <c r="AR86" s="22" t="s">
        <v>142</v>
      </c>
      <c r="AT86" s="22" t="s">
        <v>137</v>
      </c>
      <c r="AU86" s="22" t="s">
        <v>83</v>
      </c>
      <c r="AY86" s="22" t="s">
        <v>135</v>
      </c>
      <c r="BE86" s="202">
        <f>IF(N86="základní",J86,0)</f>
        <v>0</v>
      </c>
      <c r="BF86" s="202">
        <f>IF(N86="snížená",J86,0)</f>
        <v>0</v>
      </c>
      <c r="BG86" s="202">
        <f>IF(N86="zákl. přenesená",J86,0)</f>
        <v>0</v>
      </c>
      <c r="BH86" s="202">
        <f>IF(N86="sníž. přenesená",J86,0)</f>
        <v>0</v>
      </c>
      <c r="BI86" s="202">
        <f>IF(N86="nulová",J86,0)</f>
        <v>0</v>
      </c>
      <c r="BJ86" s="22" t="s">
        <v>80</v>
      </c>
      <c r="BK86" s="202">
        <f>ROUND(I86*H86,2)</f>
        <v>0</v>
      </c>
      <c r="BL86" s="22" t="s">
        <v>142</v>
      </c>
      <c r="BM86" s="22" t="s">
        <v>333</v>
      </c>
    </row>
    <row r="87" spans="2:65" s="1" customFormat="1" ht="27">
      <c r="B87" s="39"/>
      <c r="C87" s="61"/>
      <c r="D87" s="217" t="s">
        <v>144</v>
      </c>
      <c r="E87" s="61"/>
      <c r="F87" s="218" t="s">
        <v>334</v>
      </c>
      <c r="G87" s="61"/>
      <c r="H87" s="61"/>
      <c r="I87" s="161"/>
      <c r="J87" s="61"/>
      <c r="K87" s="61"/>
      <c r="L87" s="59"/>
      <c r="M87" s="205"/>
      <c r="N87" s="40"/>
      <c r="O87" s="40"/>
      <c r="P87" s="40"/>
      <c r="Q87" s="40"/>
      <c r="R87" s="40"/>
      <c r="S87" s="40"/>
      <c r="T87" s="76"/>
      <c r="AT87" s="22" t="s">
        <v>144</v>
      </c>
      <c r="AU87" s="22" t="s">
        <v>83</v>
      </c>
    </row>
    <row r="88" spans="2:65" s="11" customFormat="1">
      <c r="B88" s="206"/>
      <c r="C88" s="207"/>
      <c r="D88" s="203" t="s">
        <v>149</v>
      </c>
      <c r="E88" s="208" t="s">
        <v>21</v>
      </c>
      <c r="F88" s="209" t="s">
        <v>335</v>
      </c>
      <c r="G88" s="207"/>
      <c r="H88" s="210">
        <v>45</v>
      </c>
      <c r="I88" s="211"/>
      <c r="J88" s="207"/>
      <c r="K88" s="207"/>
      <c r="L88" s="212"/>
      <c r="M88" s="213"/>
      <c r="N88" s="214"/>
      <c r="O88" s="214"/>
      <c r="P88" s="214"/>
      <c r="Q88" s="214"/>
      <c r="R88" s="214"/>
      <c r="S88" s="214"/>
      <c r="T88" s="215"/>
      <c r="AT88" s="216" t="s">
        <v>149</v>
      </c>
      <c r="AU88" s="216" t="s">
        <v>83</v>
      </c>
      <c r="AV88" s="11" t="s">
        <v>83</v>
      </c>
      <c r="AW88" s="11" t="s">
        <v>35</v>
      </c>
      <c r="AX88" s="11" t="s">
        <v>80</v>
      </c>
      <c r="AY88" s="216" t="s">
        <v>135</v>
      </c>
    </row>
    <row r="89" spans="2:65" s="1" customFormat="1" ht="44.25" customHeight="1">
      <c r="B89" s="39"/>
      <c r="C89" s="191" t="s">
        <v>83</v>
      </c>
      <c r="D89" s="191" t="s">
        <v>137</v>
      </c>
      <c r="E89" s="192" t="s">
        <v>336</v>
      </c>
      <c r="F89" s="193" t="s">
        <v>337</v>
      </c>
      <c r="G89" s="194" t="s">
        <v>140</v>
      </c>
      <c r="H89" s="195">
        <v>45</v>
      </c>
      <c r="I89" s="196"/>
      <c r="J89" s="197">
        <f>ROUND(I89*H89,2)</f>
        <v>0</v>
      </c>
      <c r="K89" s="193" t="s">
        <v>141</v>
      </c>
      <c r="L89" s="59"/>
      <c r="M89" s="198" t="s">
        <v>21</v>
      </c>
      <c r="N89" s="199" t="s">
        <v>43</v>
      </c>
      <c r="O89" s="40"/>
      <c r="P89" s="200">
        <f>O89*H89</f>
        <v>0</v>
      </c>
      <c r="Q89" s="200">
        <v>0</v>
      </c>
      <c r="R89" s="200">
        <f>Q89*H89</f>
        <v>0</v>
      </c>
      <c r="S89" s="200">
        <v>9.8000000000000004E-2</v>
      </c>
      <c r="T89" s="201">
        <f>S89*H89</f>
        <v>4.41</v>
      </c>
      <c r="AR89" s="22" t="s">
        <v>142</v>
      </c>
      <c r="AT89" s="22" t="s">
        <v>137</v>
      </c>
      <c r="AU89" s="22" t="s">
        <v>83</v>
      </c>
      <c r="AY89" s="22" t="s">
        <v>135</v>
      </c>
      <c r="BE89" s="202">
        <f>IF(N89="základní",J89,0)</f>
        <v>0</v>
      </c>
      <c r="BF89" s="202">
        <f>IF(N89="snížená",J89,0)</f>
        <v>0</v>
      </c>
      <c r="BG89" s="202">
        <f>IF(N89="zákl. přenesená",J89,0)</f>
        <v>0</v>
      </c>
      <c r="BH89" s="202">
        <f>IF(N89="sníž. přenesená",J89,0)</f>
        <v>0</v>
      </c>
      <c r="BI89" s="202">
        <f>IF(N89="nulová",J89,0)</f>
        <v>0</v>
      </c>
      <c r="BJ89" s="22" t="s">
        <v>80</v>
      </c>
      <c r="BK89" s="202">
        <f>ROUND(I89*H89,2)</f>
        <v>0</v>
      </c>
      <c r="BL89" s="22" t="s">
        <v>142</v>
      </c>
      <c r="BM89" s="22" t="s">
        <v>338</v>
      </c>
    </row>
    <row r="90" spans="2:65" s="1" customFormat="1" ht="27">
      <c r="B90" s="39"/>
      <c r="C90" s="61"/>
      <c r="D90" s="217" t="s">
        <v>144</v>
      </c>
      <c r="E90" s="61"/>
      <c r="F90" s="218" t="s">
        <v>334</v>
      </c>
      <c r="G90" s="61"/>
      <c r="H90" s="61"/>
      <c r="I90" s="161"/>
      <c r="J90" s="61"/>
      <c r="K90" s="61"/>
      <c r="L90" s="59"/>
      <c r="M90" s="205"/>
      <c r="N90" s="40"/>
      <c r="O90" s="40"/>
      <c r="P90" s="40"/>
      <c r="Q90" s="40"/>
      <c r="R90" s="40"/>
      <c r="S90" s="40"/>
      <c r="T90" s="76"/>
      <c r="AT90" s="22" t="s">
        <v>144</v>
      </c>
      <c r="AU90" s="22" t="s">
        <v>83</v>
      </c>
    </row>
    <row r="91" spans="2:65" s="11" customFormat="1">
      <c r="B91" s="206"/>
      <c r="C91" s="207"/>
      <c r="D91" s="203" t="s">
        <v>149</v>
      </c>
      <c r="E91" s="208" t="s">
        <v>21</v>
      </c>
      <c r="F91" s="209" t="s">
        <v>339</v>
      </c>
      <c r="G91" s="207"/>
      <c r="H91" s="210">
        <v>45</v>
      </c>
      <c r="I91" s="211"/>
      <c r="J91" s="207"/>
      <c r="K91" s="207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149</v>
      </c>
      <c r="AU91" s="216" t="s">
        <v>83</v>
      </c>
      <c r="AV91" s="11" t="s">
        <v>83</v>
      </c>
      <c r="AW91" s="11" t="s">
        <v>35</v>
      </c>
      <c r="AX91" s="11" t="s">
        <v>80</v>
      </c>
      <c r="AY91" s="216" t="s">
        <v>135</v>
      </c>
    </row>
    <row r="92" spans="2:65" s="1" customFormat="1" ht="44.25" customHeight="1">
      <c r="B92" s="39"/>
      <c r="C92" s="191" t="s">
        <v>151</v>
      </c>
      <c r="D92" s="191" t="s">
        <v>137</v>
      </c>
      <c r="E92" s="192" t="s">
        <v>340</v>
      </c>
      <c r="F92" s="193" t="s">
        <v>341</v>
      </c>
      <c r="G92" s="194" t="s">
        <v>140</v>
      </c>
      <c r="H92" s="195">
        <v>7.5</v>
      </c>
      <c r="I92" s="196"/>
      <c r="J92" s="197">
        <f>ROUND(I92*H92,2)</f>
        <v>0</v>
      </c>
      <c r="K92" s="193" t="s">
        <v>141</v>
      </c>
      <c r="L92" s="59"/>
      <c r="M92" s="198" t="s">
        <v>21</v>
      </c>
      <c r="N92" s="199" t="s">
        <v>43</v>
      </c>
      <c r="O92" s="40"/>
      <c r="P92" s="200">
        <f>O92*H92</f>
        <v>0</v>
      </c>
      <c r="Q92" s="200">
        <v>0</v>
      </c>
      <c r="R92" s="200">
        <f>Q92*H92</f>
        <v>0</v>
      </c>
      <c r="S92" s="200">
        <v>0.22</v>
      </c>
      <c r="T92" s="201">
        <f>S92*H92</f>
        <v>1.65</v>
      </c>
      <c r="AR92" s="22" t="s">
        <v>142</v>
      </c>
      <c r="AT92" s="22" t="s">
        <v>137</v>
      </c>
      <c r="AU92" s="22" t="s">
        <v>83</v>
      </c>
      <c r="AY92" s="22" t="s">
        <v>135</v>
      </c>
      <c r="BE92" s="202">
        <f>IF(N92="základní",J92,0)</f>
        <v>0</v>
      </c>
      <c r="BF92" s="202">
        <f>IF(N92="snížená",J92,0)</f>
        <v>0</v>
      </c>
      <c r="BG92" s="202">
        <f>IF(N92="zákl. přenesená",J92,0)</f>
        <v>0</v>
      </c>
      <c r="BH92" s="202">
        <f>IF(N92="sníž. přenesená",J92,0)</f>
        <v>0</v>
      </c>
      <c r="BI92" s="202">
        <f>IF(N92="nulová",J92,0)</f>
        <v>0</v>
      </c>
      <c r="BJ92" s="22" t="s">
        <v>80</v>
      </c>
      <c r="BK92" s="202">
        <f>ROUND(I92*H92,2)</f>
        <v>0</v>
      </c>
      <c r="BL92" s="22" t="s">
        <v>142</v>
      </c>
      <c r="BM92" s="22" t="s">
        <v>342</v>
      </c>
    </row>
    <row r="93" spans="2:65" s="1" customFormat="1" ht="27">
      <c r="B93" s="39"/>
      <c r="C93" s="61"/>
      <c r="D93" s="217" t="s">
        <v>144</v>
      </c>
      <c r="E93" s="61"/>
      <c r="F93" s="218" t="s">
        <v>145</v>
      </c>
      <c r="G93" s="61"/>
      <c r="H93" s="61"/>
      <c r="I93" s="161"/>
      <c r="J93" s="61"/>
      <c r="K93" s="61"/>
      <c r="L93" s="59"/>
      <c r="M93" s="205"/>
      <c r="N93" s="40"/>
      <c r="O93" s="40"/>
      <c r="P93" s="40"/>
      <c r="Q93" s="40"/>
      <c r="R93" s="40"/>
      <c r="S93" s="40"/>
      <c r="T93" s="76"/>
      <c r="AT93" s="22" t="s">
        <v>144</v>
      </c>
      <c r="AU93" s="22" t="s">
        <v>83</v>
      </c>
    </row>
    <row r="94" spans="2:65" s="11" customFormat="1">
      <c r="B94" s="206"/>
      <c r="C94" s="207"/>
      <c r="D94" s="203" t="s">
        <v>149</v>
      </c>
      <c r="E94" s="208" t="s">
        <v>21</v>
      </c>
      <c r="F94" s="209" t="s">
        <v>343</v>
      </c>
      <c r="G94" s="207"/>
      <c r="H94" s="210">
        <v>7.5</v>
      </c>
      <c r="I94" s="211"/>
      <c r="J94" s="207"/>
      <c r="K94" s="207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149</v>
      </c>
      <c r="AU94" s="216" t="s">
        <v>83</v>
      </c>
      <c r="AV94" s="11" t="s">
        <v>83</v>
      </c>
      <c r="AW94" s="11" t="s">
        <v>35</v>
      </c>
      <c r="AX94" s="11" t="s">
        <v>80</v>
      </c>
      <c r="AY94" s="216" t="s">
        <v>135</v>
      </c>
    </row>
    <row r="95" spans="2:65" s="1" customFormat="1" ht="44.25" customHeight="1">
      <c r="B95" s="39"/>
      <c r="C95" s="191" t="s">
        <v>142</v>
      </c>
      <c r="D95" s="191" t="s">
        <v>137</v>
      </c>
      <c r="E95" s="192" t="s">
        <v>146</v>
      </c>
      <c r="F95" s="193" t="s">
        <v>147</v>
      </c>
      <c r="G95" s="194" t="s">
        <v>140</v>
      </c>
      <c r="H95" s="195">
        <v>11.62</v>
      </c>
      <c r="I95" s="196"/>
      <c r="J95" s="197">
        <f>ROUND(I95*H95,2)</f>
        <v>0</v>
      </c>
      <c r="K95" s="193" t="s">
        <v>141</v>
      </c>
      <c r="L95" s="59"/>
      <c r="M95" s="198" t="s">
        <v>21</v>
      </c>
      <c r="N95" s="199" t="s">
        <v>43</v>
      </c>
      <c r="O95" s="40"/>
      <c r="P95" s="200">
        <f>O95*H95</f>
        <v>0</v>
      </c>
      <c r="Q95" s="200">
        <v>0</v>
      </c>
      <c r="R95" s="200">
        <f>Q95*H95</f>
        <v>0</v>
      </c>
      <c r="S95" s="200">
        <v>0.316</v>
      </c>
      <c r="T95" s="201">
        <f>S95*H95</f>
        <v>3.6719199999999996</v>
      </c>
      <c r="AR95" s="22" t="s">
        <v>142</v>
      </c>
      <c r="AT95" s="22" t="s">
        <v>137</v>
      </c>
      <c r="AU95" s="22" t="s">
        <v>83</v>
      </c>
      <c r="AY95" s="22" t="s">
        <v>135</v>
      </c>
      <c r="BE95" s="202">
        <f>IF(N95="základní",J95,0)</f>
        <v>0</v>
      </c>
      <c r="BF95" s="202">
        <f>IF(N95="snížená",J95,0)</f>
        <v>0</v>
      </c>
      <c r="BG95" s="202">
        <f>IF(N95="zákl. přenesená",J95,0)</f>
        <v>0</v>
      </c>
      <c r="BH95" s="202">
        <f>IF(N95="sníž. přenesená",J95,0)</f>
        <v>0</v>
      </c>
      <c r="BI95" s="202">
        <f>IF(N95="nulová",J95,0)</f>
        <v>0</v>
      </c>
      <c r="BJ95" s="22" t="s">
        <v>80</v>
      </c>
      <c r="BK95" s="202">
        <f>ROUND(I95*H95,2)</f>
        <v>0</v>
      </c>
      <c r="BL95" s="22" t="s">
        <v>142</v>
      </c>
      <c r="BM95" s="22" t="s">
        <v>148</v>
      </c>
    </row>
    <row r="96" spans="2:65" s="11" customFormat="1">
      <c r="B96" s="206"/>
      <c r="C96" s="207"/>
      <c r="D96" s="203" t="s">
        <v>149</v>
      </c>
      <c r="E96" s="208" t="s">
        <v>21</v>
      </c>
      <c r="F96" s="209" t="s">
        <v>344</v>
      </c>
      <c r="G96" s="207"/>
      <c r="H96" s="210">
        <v>11.62</v>
      </c>
      <c r="I96" s="211"/>
      <c r="J96" s="207"/>
      <c r="K96" s="207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149</v>
      </c>
      <c r="AU96" s="216" t="s">
        <v>83</v>
      </c>
      <c r="AV96" s="11" t="s">
        <v>83</v>
      </c>
      <c r="AW96" s="11" t="s">
        <v>35</v>
      </c>
      <c r="AX96" s="11" t="s">
        <v>80</v>
      </c>
      <c r="AY96" s="216" t="s">
        <v>135</v>
      </c>
    </row>
    <row r="97" spans="2:65" s="1" customFormat="1" ht="44.25" customHeight="1">
      <c r="B97" s="39"/>
      <c r="C97" s="191" t="s">
        <v>159</v>
      </c>
      <c r="D97" s="191" t="s">
        <v>137</v>
      </c>
      <c r="E97" s="192" t="s">
        <v>345</v>
      </c>
      <c r="F97" s="193" t="s">
        <v>346</v>
      </c>
      <c r="G97" s="194" t="s">
        <v>167</v>
      </c>
      <c r="H97" s="195">
        <v>98.6</v>
      </c>
      <c r="I97" s="196"/>
      <c r="J97" s="197">
        <f>ROUND(I97*H97,2)</f>
        <v>0</v>
      </c>
      <c r="K97" s="193" t="s">
        <v>141</v>
      </c>
      <c r="L97" s="59"/>
      <c r="M97" s="198" t="s">
        <v>21</v>
      </c>
      <c r="N97" s="199" t="s">
        <v>43</v>
      </c>
      <c r="O97" s="40"/>
      <c r="P97" s="200">
        <f>O97*H97</f>
        <v>0</v>
      </c>
      <c r="Q97" s="200">
        <v>0</v>
      </c>
      <c r="R97" s="200">
        <f>Q97*H97</f>
        <v>0</v>
      </c>
      <c r="S97" s="200">
        <v>0</v>
      </c>
      <c r="T97" s="201">
        <f>S97*H97</f>
        <v>0</v>
      </c>
      <c r="AR97" s="22" t="s">
        <v>142</v>
      </c>
      <c r="AT97" s="22" t="s">
        <v>137</v>
      </c>
      <c r="AU97" s="22" t="s">
        <v>83</v>
      </c>
      <c r="AY97" s="22" t="s">
        <v>135</v>
      </c>
      <c r="BE97" s="202">
        <f>IF(N97="základní",J97,0)</f>
        <v>0</v>
      </c>
      <c r="BF97" s="202">
        <f>IF(N97="snížená",J97,0)</f>
        <v>0</v>
      </c>
      <c r="BG97" s="202">
        <f>IF(N97="zákl. přenesená",J97,0)</f>
        <v>0</v>
      </c>
      <c r="BH97" s="202">
        <f>IF(N97="sníž. přenesená",J97,0)</f>
        <v>0</v>
      </c>
      <c r="BI97" s="202">
        <f>IF(N97="nulová",J97,0)</f>
        <v>0</v>
      </c>
      <c r="BJ97" s="22" t="s">
        <v>80</v>
      </c>
      <c r="BK97" s="202">
        <f>ROUND(I97*H97,2)</f>
        <v>0</v>
      </c>
      <c r="BL97" s="22" t="s">
        <v>142</v>
      </c>
      <c r="BM97" s="22" t="s">
        <v>347</v>
      </c>
    </row>
    <row r="98" spans="2:65" s="11" customFormat="1">
      <c r="B98" s="206"/>
      <c r="C98" s="207"/>
      <c r="D98" s="203" t="s">
        <v>149</v>
      </c>
      <c r="E98" s="208" t="s">
        <v>21</v>
      </c>
      <c r="F98" s="209" t="s">
        <v>348</v>
      </c>
      <c r="G98" s="207"/>
      <c r="H98" s="210">
        <v>98.6</v>
      </c>
      <c r="I98" s="211"/>
      <c r="J98" s="207"/>
      <c r="K98" s="207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149</v>
      </c>
      <c r="AU98" s="216" t="s">
        <v>83</v>
      </c>
      <c r="AV98" s="11" t="s">
        <v>83</v>
      </c>
      <c r="AW98" s="11" t="s">
        <v>35</v>
      </c>
      <c r="AX98" s="11" t="s">
        <v>80</v>
      </c>
      <c r="AY98" s="216" t="s">
        <v>135</v>
      </c>
    </row>
    <row r="99" spans="2:65" s="1" customFormat="1" ht="31.5" customHeight="1">
      <c r="B99" s="39"/>
      <c r="C99" s="191" t="s">
        <v>164</v>
      </c>
      <c r="D99" s="191" t="s">
        <v>137</v>
      </c>
      <c r="E99" s="192" t="s">
        <v>349</v>
      </c>
      <c r="F99" s="193" t="s">
        <v>350</v>
      </c>
      <c r="G99" s="194" t="s">
        <v>167</v>
      </c>
      <c r="H99" s="195">
        <v>24.65</v>
      </c>
      <c r="I99" s="196"/>
      <c r="J99" s="197">
        <f>ROUND(I99*H99,2)</f>
        <v>0</v>
      </c>
      <c r="K99" s="193" t="s">
        <v>141</v>
      </c>
      <c r="L99" s="59"/>
      <c r="M99" s="198" t="s">
        <v>21</v>
      </c>
      <c r="N99" s="199" t="s">
        <v>43</v>
      </c>
      <c r="O99" s="40"/>
      <c r="P99" s="200">
        <f>O99*H99</f>
        <v>0</v>
      </c>
      <c r="Q99" s="200">
        <v>0</v>
      </c>
      <c r="R99" s="200">
        <f>Q99*H99</f>
        <v>0</v>
      </c>
      <c r="S99" s="200">
        <v>0</v>
      </c>
      <c r="T99" s="201">
        <f>S99*H99</f>
        <v>0</v>
      </c>
      <c r="AR99" s="22" t="s">
        <v>142</v>
      </c>
      <c r="AT99" s="22" t="s">
        <v>137</v>
      </c>
      <c r="AU99" s="22" t="s">
        <v>83</v>
      </c>
      <c r="AY99" s="22" t="s">
        <v>135</v>
      </c>
      <c r="BE99" s="202">
        <f>IF(N99="základní",J99,0)</f>
        <v>0</v>
      </c>
      <c r="BF99" s="202">
        <f>IF(N99="snížená",J99,0)</f>
        <v>0</v>
      </c>
      <c r="BG99" s="202">
        <f>IF(N99="zákl. přenesená",J99,0)</f>
        <v>0</v>
      </c>
      <c r="BH99" s="202">
        <f>IF(N99="sníž. přenesená",J99,0)</f>
        <v>0</v>
      </c>
      <c r="BI99" s="202">
        <f>IF(N99="nulová",J99,0)</f>
        <v>0</v>
      </c>
      <c r="BJ99" s="22" t="s">
        <v>80</v>
      </c>
      <c r="BK99" s="202">
        <f>ROUND(I99*H99,2)</f>
        <v>0</v>
      </c>
      <c r="BL99" s="22" t="s">
        <v>142</v>
      </c>
      <c r="BM99" s="22" t="s">
        <v>351</v>
      </c>
    </row>
    <row r="100" spans="2:65" s="1" customFormat="1" ht="27">
      <c r="B100" s="39"/>
      <c r="C100" s="61"/>
      <c r="D100" s="203" t="s">
        <v>144</v>
      </c>
      <c r="E100" s="61"/>
      <c r="F100" s="204" t="s">
        <v>334</v>
      </c>
      <c r="G100" s="61"/>
      <c r="H100" s="61"/>
      <c r="I100" s="161"/>
      <c r="J100" s="61"/>
      <c r="K100" s="61"/>
      <c r="L100" s="59"/>
      <c r="M100" s="205"/>
      <c r="N100" s="40"/>
      <c r="O100" s="40"/>
      <c r="P100" s="40"/>
      <c r="Q100" s="40"/>
      <c r="R100" s="40"/>
      <c r="S100" s="40"/>
      <c r="T100" s="76"/>
      <c r="AT100" s="22" t="s">
        <v>144</v>
      </c>
      <c r="AU100" s="22" t="s">
        <v>83</v>
      </c>
    </row>
    <row r="101" spans="2:65" s="1" customFormat="1" ht="44.25" customHeight="1">
      <c r="B101" s="39"/>
      <c r="C101" s="191" t="s">
        <v>171</v>
      </c>
      <c r="D101" s="191" t="s">
        <v>137</v>
      </c>
      <c r="E101" s="192" t="s">
        <v>352</v>
      </c>
      <c r="F101" s="193" t="s">
        <v>353</v>
      </c>
      <c r="G101" s="194" t="s">
        <v>167</v>
      </c>
      <c r="H101" s="195">
        <v>24.65</v>
      </c>
      <c r="I101" s="196"/>
      <c r="J101" s="197">
        <f>ROUND(I101*H101,2)</f>
        <v>0</v>
      </c>
      <c r="K101" s="193" t="s">
        <v>141</v>
      </c>
      <c r="L101" s="59"/>
      <c r="M101" s="198" t="s">
        <v>21</v>
      </c>
      <c r="N101" s="199" t="s">
        <v>43</v>
      </c>
      <c r="O101" s="40"/>
      <c r="P101" s="200">
        <f>O101*H101</f>
        <v>0</v>
      </c>
      <c r="Q101" s="200">
        <v>0</v>
      </c>
      <c r="R101" s="200">
        <f>Q101*H101</f>
        <v>0</v>
      </c>
      <c r="S101" s="200">
        <v>0</v>
      </c>
      <c r="T101" s="201">
        <f>S101*H101</f>
        <v>0</v>
      </c>
      <c r="AR101" s="22" t="s">
        <v>142</v>
      </c>
      <c r="AT101" s="22" t="s">
        <v>137</v>
      </c>
      <c r="AU101" s="22" t="s">
        <v>83</v>
      </c>
      <c r="AY101" s="22" t="s">
        <v>135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22" t="s">
        <v>80</v>
      </c>
      <c r="BK101" s="202">
        <f>ROUND(I101*H101,2)</f>
        <v>0</v>
      </c>
      <c r="BL101" s="22" t="s">
        <v>142</v>
      </c>
      <c r="BM101" s="22" t="s">
        <v>354</v>
      </c>
    </row>
    <row r="102" spans="2:65" s="1" customFormat="1" ht="44.25" customHeight="1">
      <c r="B102" s="39"/>
      <c r="C102" s="191" t="s">
        <v>176</v>
      </c>
      <c r="D102" s="191" t="s">
        <v>137</v>
      </c>
      <c r="E102" s="192" t="s">
        <v>160</v>
      </c>
      <c r="F102" s="193" t="s">
        <v>161</v>
      </c>
      <c r="G102" s="194" t="s">
        <v>154</v>
      </c>
      <c r="H102" s="195">
        <v>260.47000000000003</v>
      </c>
      <c r="I102" s="196"/>
      <c r="J102" s="197">
        <f>ROUND(I102*H102,2)</f>
        <v>0</v>
      </c>
      <c r="K102" s="193" t="s">
        <v>141</v>
      </c>
      <c r="L102" s="59"/>
      <c r="M102" s="198" t="s">
        <v>21</v>
      </c>
      <c r="N102" s="199" t="s">
        <v>43</v>
      </c>
      <c r="O102" s="40"/>
      <c r="P102" s="200">
        <f>O102*H102</f>
        <v>0</v>
      </c>
      <c r="Q102" s="200">
        <v>0</v>
      </c>
      <c r="R102" s="200">
        <f>Q102*H102</f>
        <v>0</v>
      </c>
      <c r="S102" s="200">
        <v>0</v>
      </c>
      <c r="T102" s="201">
        <f>S102*H102</f>
        <v>0</v>
      </c>
      <c r="AR102" s="22" t="s">
        <v>142</v>
      </c>
      <c r="AT102" s="22" t="s">
        <v>137</v>
      </c>
      <c r="AU102" s="22" t="s">
        <v>83</v>
      </c>
      <c r="AY102" s="22" t="s">
        <v>135</v>
      </c>
      <c r="BE102" s="202">
        <f>IF(N102="základní",J102,0)</f>
        <v>0</v>
      </c>
      <c r="BF102" s="202">
        <f>IF(N102="snížená",J102,0)</f>
        <v>0</v>
      </c>
      <c r="BG102" s="202">
        <f>IF(N102="zákl. přenesená",J102,0)</f>
        <v>0</v>
      </c>
      <c r="BH102" s="202">
        <f>IF(N102="sníž. přenesená",J102,0)</f>
        <v>0</v>
      </c>
      <c r="BI102" s="202">
        <f>IF(N102="nulová",J102,0)</f>
        <v>0</v>
      </c>
      <c r="BJ102" s="22" t="s">
        <v>80</v>
      </c>
      <c r="BK102" s="202">
        <f>ROUND(I102*H102,2)</f>
        <v>0</v>
      </c>
      <c r="BL102" s="22" t="s">
        <v>142</v>
      </c>
      <c r="BM102" s="22" t="s">
        <v>162</v>
      </c>
    </row>
    <row r="103" spans="2:65" s="11" customFormat="1">
      <c r="B103" s="206"/>
      <c r="C103" s="207"/>
      <c r="D103" s="203" t="s">
        <v>149</v>
      </c>
      <c r="E103" s="208" t="s">
        <v>21</v>
      </c>
      <c r="F103" s="209" t="s">
        <v>355</v>
      </c>
      <c r="G103" s="207"/>
      <c r="H103" s="210">
        <v>260.47000000000003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149</v>
      </c>
      <c r="AU103" s="216" t="s">
        <v>83</v>
      </c>
      <c r="AV103" s="11" t="s">
        <v>83</v>
      </c>
      <c r="AW103" s="11" t="s">
        <v>35</v>
      </c>
      <c r="AX103" s="11" t="s">
        <v>80</v>
      </c>
      <c r="AY103" s="216" t="s">
        <v>135</v>
      </c>
    </row>
    <row r="104" spans="2:65" s="1" customFormat="1" ht="22.5" customHeight="1">
      <c r="B104" s="39"/>
      <c r="C104" s="191" t="s">
        <v>180</v>
      </c>
      <c r="D104" s="191" t="s">
        <v>137</v>
      </c>
      <c r="E104" s="192" t="s">
        <v>165</v>
      </c>
      <c r="F104" s="193" t="s">
        <v>166</v>
      </c>
      <c r="G104" s="194" t="s">
        <v>167</v>
      </c>
      <c r="H104" s="195">
        <v>119.867</v>
      </c>
      <c r="I104" s="196"/>
      <c r="J104" s="197">
        <f>ROUND(I104*H104,2)</f>
        <v>0</v>
      </c>
      <c r="K104" s="193" t="s">
        <v>141</v>
      </c>
      <c r="L104" s="59"/>
      <c r="M104" s="198" t="s">
        <v>21</v>
      </c>
      <c r="N104" s="199" t="s">
        <v>43</v>
      </c>
      <c r="O104" s="40"/>
      <c r="P104" s="200">
        <f>O104*H104</f>
        <v>0</v>
      </c>
      <c r="Q104" s="200">
        <v>0</v>
      </c>
      <c r="R104" s="200">
        <f>Q104*H104</f>
        <v>0</v>
      </c>
      <c r="S104" s="200">
        <v>0</v>
      </c>
      <c r="T104" s="201">
        <f>S104*H104</f>
        <v>0</v>
      </c>
      <c r="AR104" s="22" t="s">
        <v>142</v>
      </c>
      <c r="AT104" s="22" t="s">
        <v>137</v>
      </c>
      <c r="AU104" s="22" t="s">
        <v>83</v>
      </c>
      <c r="AY104" s="22" t="s">
        <v>135</v>
      </c>
      <c r="BE104" s="202">
        <f>IF(N104="základní",J104,0)</f>
        <v>0</v>
      </c>
      <c r="BF104" s="202">
        <f>IF(N104="snížená",J104,0)</f>
        <v>0</v>
      </c>
      <c r="BG104" s="202">
        <f>IF(N104="zákl. přenesená",J104,0)</f>
        <v>0</v>
      </c>
      <c r="BH104" s="202">
        <f>IF(N104="sníž. přenesená",J104,0)</f>
        <v>0</v>
      </c>
      <c r="BI104" s="202">
        <f>IF(N104="nulová",J104,0)</f>
        <v>0</v>
      </c>
      <c r="BJ104" s="22" t="s">
        <v>80</v>
      </c>
      <c r="BK104" s="202">
        <f>ROUND(I104*H104,2)</f>
        <v>0</v>
      </c>
      <c r="BL104" s="22" t="s">
        <v>142</v>
      </c>
      <c r="BM104" s="22" t="s">
        <v>168</v>
      </c>
    </row>
    <row r="105" spans="2:65" s="1" customFormat="1" ht="27">
      <c r="B105" s="39"/>
      <c r="C105" s="61"/>
      <c r="D105" s="217" t="s">
        <v>144</v>
      </c>
      <c r="E105" s="61"/>
      <c r="F105" s="218" t="s">
        <v>169</v>
      </c>
      <c r="G105" s="61"/>
      <c r="H105" s="61"/>
      <c r="I105" s="161"/>
      <c r="J105" s="61"/>
      <c r="K105" s="61"/>
      <c r="L105" s="59"/>
      <c r="M105" s="205"/>
      <c r="N105" s="40"/>
      <c r="O105" s="40"/>
      <c r="P105" s="40"/>
      <c r="Q105" s="40"/>
      <c r="R105" s="40"/>
      <c r="S105" s="40"/>
      <c r="T105" s="76"/>
      <c r="AT105" s="22" t="s">
        <v>144</v>
      </c>
      <c r="AU105" s="22" t="s">
        <v>83</v>
      </c>
    </row>
    <row r="106" spans="2:65" s="11" customFormat="1" ht="27">
      <c r="B106" s="206"/>
      <c r="C106" s="207"/>
      <c r="D106" s="203" t="s">
        <v>149</v>
      </c>
      <c r="E106" s="208" t="s">
        <v>21</v>
      </c>
      <c r="F106" s="209" t="s">
        <v>356</v>
      </c>
      <c r="G106" s="207"/>
      <c r="H106" s="210">
        <v>119.867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149</v>
      </c>
      <c r="AU106" s="216" t="s">
        <v>83</v>
      </c>
      <c r="AV106" s="11" t="s">
        <v>83</v>
      </c>
      <c r="AW106" s="11" t="s">
        <v>35</v>
      </c>
      <c r="AX106" s="11" t="s">
        <v>80</v>
      </c>
      <c r="AY106" s="216" t="s">
        <v>135</v>
      </c>
    </row>
    <row r="107" spans="2:65" s="1" customFormat="1" ht="31.5" customHeight="1">
      <c r="B107" s="39"/>
      <c r="C107" s="191" t="s">
        <v>186</v>
      </c>
      <c r="D107" s="191" t="s">
        <v>137</v>
      </c>
      <c r="E107" s="192" t="s">
        <v>172</v>
      </c>
      <c r="F107" s="193" t="s">
        <v>173</v>
      </c>
      <c r="G107" s="194" t="s">
        <v>167</v>
      </c>
      <c r="H107" s="195">
        <v>63.442</v>
      </c>
      <c r="I107" s="196"/>
      <c r="J107" s="197">
        <f>ROUND(I107*H107,2)</f>
        <v>0</v>
      </c>
      <c r="K107" s="193" t="s">
        <v>141</v>
      </c>
      <c r="L107" s="59"/>
      <c r="M107" s="198" t="s">
        <v>21</v>
      </c>
      <c r="N107" s="199" t="s">
        <v>43</v>
      </c>
      <c r="O107" s="40"/>
      <c r="P107" s="200">
        <f>O107*H107</f>
        <v>0</v>
      </c>
      <c r="Q107" s="200">
        <v>0</v>
      </c>
      <c r="R107" s="200">
        <f>Q107*H107</f>
        <v>0</v>
      </c>
      <c r="S107" s="200">
        <v>0</v>
      </c>
      <c r="T107" s="201">
        <f>S107*H107</f>
        <v>0</v>
      </c>
      <c r="AR107" s="22" t="s">
        <v>142</v>
      </c>
      <c r="AT107" s="22" t="s">
        <v>137</v>
      </c>
      <c r="AU107" s="22" t="s">
        <v>83</v>
      </c>
      <c r="AY107" s="22" t="s">
        <v>135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22" t="s">
        <v>80</v>
      </c>
      <c r="BK107" s="202">
        <f>ROUND(I107*H107,2)</f>
        <v>0</v>
      </c>
      <c r="BL107" s="22" t="s">
        <v>142</v>
      </c>
      <c r="BM107" s="22" t="s">
        <v>174</v>
      </c>
    </row>
    <row r="108" spans="2:65" s="11" customFormat="1">
      <c r="B108" s="206"/>
      <c r="C108" s="207"/>
      <c r="D108" s="203" t="s">
        <v>149</v>
      </c>
      <c r="E108" s="208" t="s">
        <v>21</v>
      </c>
      <c r="F108" s="209" t="s">
        <v>357</v>
      </c>
      <c r="G108" s="207"/>
      <c r="H108" s="210">
        <v>63.442</v>
      </c>
      <c r="I108" s="211"/>
      <c r="J108" s="207"/>
      <c r="K108" s="207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149</v>
      </c>
      <c r="AU108" s="216" t="s">
        <v>83</v>
      </c>
      <c r="AV108" s="11" t="s">
        <v>83</v>
      </c>
      <c r="AW108" s="11" t="s">
        <v>35</v>
      </c>
      <c r="AX108" s="11" t="s">
        <v>80</v>
      </c>
      <c r="AY108" s="216" t="s">
        <v>135</v>
      </c>
    </row>
    <row r="109" spans="2:65" s="1" customFormat="1" ht="57" customHeight="1">
      <c r="B109" s="39"/>
      <c r="C109" s="191" t="s">
        <v>192</v>
      </c>
      <c r="D109" s="191" t="s">
        <v>137</v>
      </c>
      <c r="E109" s="192" t="s">
        <v>358</v>
      </c>
      <c r="F109" s="193" t="s">
        <v>359</v>
      </c>
      <c r="G109" s="194" t="s">
        <v>167</v>
      </c>
      <c r="H109" s="195">
        <v>6.71</v>
      </c>
      <c r="I109" s="196"/>
      <c r="J109" s="197">
        <f>ROUND(I109*H109,2)</f>
        <v>0</v>
      </c>
      <c r="K109" s="193" t="s">
        <v>141</v>
      </c>
      <c r="L109" s="59"/>
      <c r="M109" s="198" t="s">
        <v>21</v>
      </c>
      <c r="N109" s="199" t="s">
        <v>43</v>
      </c>
      <c r="O109" s="40"/>
      <c r="P109" s="200">
        <f>O109*H109</f>
        <v>0</v>
      </c>
      <c r="Q109" s="200">
        <v>0</v>
      </c>
      <c r="R109" s="200">
        <f>Q109*H109</f>
        <v>0</v>
      </c>
      <c r="S109" s="200">
        <v>0</v>
      </c>
      <c r="T109" s="201">
        <f>S109*H109</f>
        <v>0</v>
      </c>
      <c r="AR109" s="22" t="s">
        <v>142</v>
      </c>
      <c r="AT109" s="22" t="s">
        <v>137</v>
      </c>
      <c r="AU109" s="22" t="s">
        <v>83</v>
      </c>
      <c r="AY109" s="22" t="s">
        <v>135</v>
      </c>
      <c r="BE109" s="202">
        <f>IF(N109="základní",J109,0)</f>
        <v>0</v>
      </c>
      <c r="BF109" s="202">
        <f>IF(N109="snížená",J109,0)</f>
        <v>0</v>
      </c>
      <c r="BG109" s="202">
        <f>IF(N109="zákl. přenesená",J109,0)</f>
        <v>0</v>
      </c>
      <c r="BH109" s="202">
        <f>IF(N109="sníž. přenesená",J109,0)</f>
        <v>0</v>
      </c>
      <c r="BI109" s="202">
        <f>IF(N109="nulová",J109,0)</f>
        <v>0</v>
      </c>
      <c r="BJ109" s="22" t="s">
        <v>80</v>
      </c>
      <c r="BK109" s="202">
        <f>ROUND(I109*H109,2)</f>
        <v>0</v>
      </c>
      <c r="BL109" s="22" t="s">
        <v>142</v>
      </c>
      <c r="BM109" s="22" t="s">
        <v>360</v>
      </c>
    </row>
    <row r="110" spans="2:65" s="1" customFormat="1" ht="27">
      <c r="B110" s="39"/>
      <c r="C110" s="61"/>
      <c r="D110" s="217" t="s">
        <v>144</v>
      </c>
      <c r="E110" s="61"/>
      <c r="F110" s="218" t="s">
        <v>334</v>
      </c>
      <c r="G110" s="61"/>
      <c r="H110" s="61"/>
      <c r="I110" s="161"/>
      <c r="J110" s="61"/>
      <c r="K110" s="61"/>
      <c r="L110" s="59"/>
      <c r="M110" s="205"/>
      <c r="N110" s="40"/>
      <c r="O110" s="40"/>
      <c r="P110" s="40"/>
      <c r="Q110" s="40"/>
      <c r="R110" s="40"/>
      <c r="S110" s="40"/>
      <c r="T110" s="76"/>
      <c r="AT110" s="22" t="s">
        <v>144</v>
      </c>
      <c r="AU110" s="22" t="s">
        <v>83</v>
      </c>
    </row>
    <row r="111" spans="2:65" s="11" customFormat="1">
      <c r="B111" s="206"/>
      <c r="C111" s="207"/>
      <c r="D111" s="203" t="s">
        <v>149</v>
      </c>
      <c r="E111" s="208" t="s">
        <v>21</v>
      </c>
      <c r="F111" s="209" t="s">
        <v>361</v>
      </c>
      <c r="G111" s="207"/>
      <c r="H111" s="210">
        <v>6.71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149</v>
      </c>
      <c r="AU111" s="216" t="s">
        <v>83</v>
      </c>
      <c r="AV111" s="11" t="s">
        <v>83</v>
      </c>
      <c r="AW111" s="11" t="s">
        <v>35</v>
      </c>
      <c r="AX111" s="11" t="s">
        <v>80</v>
      </c>
      <c r="AY111" s="216" t="s">
        <v>135</v>
      </c>
    </row>
    <row r="112" spans="2:65" s="1" customFormat="1" ht="22.5" customHeight="1">
      <c r="B112" s="39"/>
      <c r="C112" s="191" t="s">
        <v>198</v>
      </c>
      <c r="D112" s="191" t="s">
        <v>137</v>
      </c>
      <c r="E112" s="192" t="s">
        <v>177</v>
      </c>
      <c r="F112" s="193" t="s">
        <v>178</v>
      </c>
      <c r="G112" s="194" t="s">
        <v>167</v>
      </c>
      <c r="H112" s="195">
        <v>119.867</v>
      </c>
      <c r="I112" s="196"/>
      <c r="J112" s="197">
        <f>ROUND(I112*H112,2)</f>
        <v>0</v>
      </c>
      <c r="K112" s="193" t="s">
        <v>141</v>
      </c>
      <c r="L112" s="59"/>
      <c r="M112" s="198" t="s">
        <v>21</v>
      </c>
      <c r="N112" s="199" t="s">
        <v>43</v>
      </c>
      <c r="O112" s="40"/>
      <c r="P112" s="200">
        <f>O112*H112</f>
        <v>0</v>
      </c>
      <c r="Q112" s="200">
        <v>0</v>
      </c>
      <c r="R112" s="200">
        <f>Q112*H112</f>
        <v>0</v>
      </c>
      <c r="S112" s="200">
        <v>0</v>
      </c>
      <c r="T112" s="201">
        <f>S112*H112</f>
        <v>0</v>
      </c>
      <c r="AR112" s="22" t="s">
        <v>142</v>
      </c>
      <c r="AT112" s="22" t="s">
        <v>137</v>
      </c>
      <c r="AU112" s="22" t="s">
        <v>83</v>
      </c>
      <c r="AY112" s="22" t="s">
        <v>135</v>
      </c>
      <c r="BE112" s="202">
        <f>IF(N112="základní",J112,0)</f>
        <v>0</v>
      </c>
      <c r="BF112" s="202">
        <f>IF(N112="snížená",J112,0)</f>
        <v>0</v>
      </c>
      <c r="BG112" s="202">
        <f>IF(N112="zákl. přenesená",J112,0)</f>
        <v>0</v>
      </c>
      <c r="BH112" s="202">
        <f>IF(N112="sníž. přenesená",J112,0)</f>
        <v>0</v>
      </c>
      <c r="BI112" s="202">
        <f>IF(N112="nulová",J112,0)</f>
        <v>0</v>
      </c>
      <c r="BJ112" s="22" t="s">
        <v>80</v>
      </c>
      <c r="BK112" s="202">
        <f>ROUND(I112*H112,2)</f>
        <v>0</v>
      </c>
      <c r="BL112" s="22" t="s">
        <v>142</v>
      </c>
      <c r="BM112" s="22" t="s">
        <v>179</v>
      </c>
    </row>
    <row r="113" spans="2:65" s="1" customFormat="1" ht="22.5" customHeight="1">
      <c r="B113" s="39"/>
      <c r="C113" s="191" t="s">
        <v>202</v>
      </c>
      <c r="D113" s="191" t="s">
        <v>137</v>
      </c>
      <c r="E113" s="192" t="s">
        <v>181</v>
      </c>
      <c r="F113" s="193" t="s">
        <v>182</v>
      </c>
      <c r="G113" s="194" t="s">
        <v>183</v>
      </c>
      <c r="H113" s="195">
        <v>209.767</v>
      </c>
      <c r="I113" s="196"/>
      <c r="J113" s="197">
        <f>ROUND(I113*H113,2)</f>
        <v>0</v>
      </c>
      <c r="K113" s="193" t="s">
        <v>141</v>
      </c>
      <c r="L113" s="59"/>
      <c r="M113" s="198" t="s">
        <v>21</v>
      </c>
      <c r="N113" s="199" t="s">
        <v>43</v>
      </c>
      <c r="O113" s="40"/>
      <c r="P113" s="200">
        <f>O113*H113</f>
        <v>0</v>
      </c>
      <c r="Q113" s="200">
        <v>0</v>
      </c>
      <c r="R113" s="200">
        <f>Q113*H113</f>
        <v>0</v>
      </c>
      <c r="S113" s="200">
        <v>0</v>
      </c>
      <c r="T113" s="201">
        <f>S113*H113</f>
        <v>0</v>
      </c>
      <c r="AR113" s="22" t="s">
        <v>142</v>
      </c>
      <c r="AT113" s="22" t="s">
        <v>137</v>
      </c>
      <c r="AU113" s="22" t="s">
        <v>83</v>
      </c>
      <c r="AY113" s="22" t="s">
        <v>135</v>
      </c>
      <c r="BE113" s="202">
        <f>IF(N113="základní",J113,0)</f>
        <v>0</v>
      </c>
      <c r="BF113" s="202">
        <f>IF(N113="snížená",J113,0)</f>
        <v>0</v>
      </c>
      <c r="BG113" s="202">
        <f>IF(N113="zákl. přenesená",J113,0)</f>
        <v>0</v>
      </c>
      <c r="BH113" s="202">
        <f>IF(N113="sníž. přenesená",J113,0)</f>
        <v>0</v>
      </c>
      <c r="BI113" s="202">
        <f>IF(N113="nulová",J113,0)</f>
        <v>0</v>
      </c>
      <c r="BJ113" s="22" t="s">
        <v>80</v>
      </c>
      <c r="BK113" s="202">
        <f>ROUND(I113*H113,2)</f>
        <v>0</v>
      </c>
      <c r="BL113" s="22" t="s">
        <v>142</v>
      </c>
      <c r="BM113" s="22" t="s">
        <v>184</v>
      </c>
    </row>
    <row r="114" spans="2:65" s="11" customFormat="1">
      <c r="B114" s="206"/>
      <c r="C114" s="207"/>
      <c r="D114" s="203" t="s">
        <v>149</v>
      </c>
      <c r="E114" s="207"/>
      <c r="F114" s="209" t="s">
        <v>362</v>
      </c>
      <c r="G114" s="207"/>
      <c r="H114" s="210">
        <v>209.767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149</v>
      </c>
      <c r="AU114" s="216" t="s">
        <v>83</v>
      </c>
      <c r="AV114" s="11" t="s">
        <v>83</v>
      </c>
      <c r="AW114" s="11" t="s">
        <v>6</v>
      </c>
      <c r="AX114" s="11" t="s">
        <v>80</v>
      </c>
      <c r="AY114" s="216" t="s">
        <v>135</v>
      </c>
    </row>
    <row r="115" spans="2:65" s="1" customFormat="1" ht="31.5" customHeight="1">
      <c r="B115" s="39"/>
      <c r="C115" s="191" t="s">
        <v>206</v>
      </c>
      <c r="D115" s="191" t="s">
        <v>137</v>
      </c>
      <c r="E115" s="192" t="s">
        <v>363</v>
      </c>
      <c r="F115" s="193" t="s">
        <v>364</v>
      </c>
      <c r="G115" s="194" t="s">
        <v>140</v>
      </c>
      <c r="H115" s="195">
        <v>134.1</v>
      </c>
      <c r="I115" s="196"/>
      <c r="J115" s="197">
        <f>ROUND(I115*H115,2)</f>
        <v>0</v>
      </c>
      <c r="K115" s="193" t="s">
        <v>141</v>
      </c>
      <c r="L115" s="59"/>
      <c r="M115" s="198" t="s">
        <v>21</v>
      </c>
      <c r="N115" s="199" t="s">
        <v>43</v>
      </c>
      <c r="O115" s="40"/>
      <c r="P115" s="200">
        <f>O115*H115</f>
        <v>0</v>
      </c>
      <c r="Q115" s="200">
        <v>0</v>
      </c>
      <c r="R115" s="200">
        <f>Q115*H115</f>
        <v>0</v>
      </c>
      <c r="S115" s="200">
        <v>0</v>
      </c>
      <c r="T115" s="201">
        <f>S115*H115</f>
        <v>0</v>
      </c>
      <c r="AR115" s="22" t="s">
        <v>142</v>
      </c>
      <c r="AT115" s="22" t="s">
        <v>137</v>
      </c>
      <c r="AU115" s="22" t="s">
        <v>83</v>
      </c>
      <c r="AY115" s="22" t="s">
        <v>135</v>
      </c>
      <c r="BE115" s="202">
        <f>IF(N115="základní",J115,0)</f>
        <v>0</v>
      </c>
      <c r="BF115" s="202">
        <f>IF(N115="snížená",J115,0)</f>
        <v>0</v>
      </c>
      <c r="BG115" s="202">
        <f>IF(N115="zákl. přenesená",J115,0)</f>
        <v>0</v>
      </c>
      <c r="BH115" s="202">
        <f>IF(N115="sníž. přenesená",J115,0)</f>
        <v>0</v>
      </c>
      <c r="BI115" s="202">
        <f>IF(N115="nulová",J115,0)</f>
        <v>0</v>
      </c>
      <c r="BJ115" s="22" t="s">
        <v>80</v>
      </c>
      <c r="BK115" s="202">
        <f>ROUND(I115*H115,2)</f>
        <v>0</v>
      </c>
      <c r="BL115" s="22" t="s">
        <v>142</v>
      </c>
      <c r="BM115" s="22" t="s">
        <v>365</v>
      </c>
    </row>
    <row r="116" spans="2:65" s="1" customFormat="1" ht="27">
      <c r="B116" s="39"/>
      <c r="C116" s="61"/>
      <c r="D116" s="217" t="s">
        <v>144</v>
      </c>
      <c r="E116" s="61"/>
      <c r="F116" s="218" t="s">
        <v>334</v>
      </c>
      <c r="G116" s="61"/>
      <c r="H116" s="61"/>
      <c r="I116" s="161"/>
      <c r="J116" s="61"/>
      <c r="K116" s="61"/>
      <c r="L116" s="59"/>
      <c r="M116" s="205"/>
      <c r="N116" s="40"/>
      <c r="O116" s="40"/>
      <c r="P116" s="40"/>
      <c r="Q116" s="40"/>
      <c r="R116" s="40"/>
      <c r="S116" s="40"/>
      <c r="T116" s="76"/>
      <c r="AT116" s="22" t="s">
        <v>144</v>
      </c>
      <c r="AU116" s="22" t="s">
        <v>83</v>
      </c>
    </row>
    <row r="117" spans="2:65" s="11" customFormat="1">
      <c r="B117" s="206"/>
      <c r="C117" s="207"/>
      <c r="D117" s="203" t="s">
        <v>149</v>
      </c>
      <c r="E117" s="208" t="s">
        <v>21</v>
      </c>
      <c r="F117" s="209" t="s">
        <v>366</v>
      </c>
      <c r="G117" s="207"/>
      <c r="H117" s="210">
        <v>134.1</v>
      </c>
      <c r="I117" s="211"/>
      <c r="J117" s="207"/>
      <c r="K117" s="207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149</v>
      </c>
      <c r="AU117" s="216" t="s">
        <v>83</v>
      </c>
      <c r="AV117" s="11" t="s">
        <v>83</v>
      </c>
      <c r="AW117" s="11" t="s">
        <v>35</v>
      </c>
      <c r="AX117" s="11" t="s">
        <v>80</v>
      </c>
      <c r="AY117" s="216" t="s">
        <v>135</v>
      </c>
    </row>
    <row r="118" spans="2:65" s="1" customFormat="1" ht="31.5" customHeight="1">
      <c r="B118" s="39"/>
      <c r="C118" s="191" t="s">
        <v>10</v>
      </c>
      <c r="D118" s="191" t="s">
        <v>137</v>
      </c>
      <c r="E118" s="192" t="s">
        <v>367</v>
      </c>
      <c r="F118" s="193" t="s">
        <v>368</v>
      </c>
      <c r="G118" s="194" t="s">
        <v>140</v>
      </c>
      <c r="H118" s="195">
        <v>160</v>
      </c>
      <c r="I118" s="196"/>
      <c r="J118" s="197">
        <f>ROUND(I118*H118,2)</f>
        <v>0</v>
      </c>
      <c r="K118" s="193" t="s">
        <v>141</v>
      </c>
      <c r="L118" s="59"/>
      <c r="M118" s="198" t="s">
        <v>21</v>
      </c>
      <c r="N118" s="199" t="s">
        <v>43</v>
      </c>
      <c r="O118" s="40"/>
      <c r="P118" s="200">
        <f>O118*H118</f>
        <v>0</v>
      </c>
      <c r="Q118" s="200">
        <v>0</v>
      </c>
      <c r="R118" s="200">
        <f>Q118*H118</f>
        <v>0</v>
      </c>
      <c r="S118" s="200">
        <v>0</v>
      </c>
      <c r="T118" s="201">
        <f>S118*H118</f>
        <v>0</v>
      </c>
      <c r="AR118" s="22" t="s">
        <v>142</v>
      </c>
      <c r="AT118" s="22" t="s">
        <v>137</v>
      </c>
      <c r="AU118" s="22" t="s">
        <v>83</v>
      </c>
      <c r="AY118" s="22" t="s">
        <v>135</v>
      </c>
      <c r="BE118" s="202">
        <f>IF(N118="základní",J118,0)</f>
        <v>0</v>
      </c>
      <c r="BF118" s="202">
        <f>IF(N118="snížená",J118,0)</f>
        <v>0</v>
      </c>
      <c r="BG118" s="202">
        <f>IF(N118="zákl. přenesená",J118,0)</f>
        <v>0</v>
      </c>
      <c r="BH118" s="202">
        <f>IF(N118="sníž. přenesená",J118,0)</f>
        <v>0</v>
      </c>
      <c r="BI118" s="202">
        <f>IF(N118="nulová",J118,0)</f>
        <v>0</v>
      </c>
      <c r="BJ118" s="22" t="s">
        <v>80</v>
      </c>
      <c r="BK118" s="202">
        <f>ROUND(I118*H118,2)</f>
        <v>0</v>
      </c>
      <c r="BL118" s="22" t="s">
        <v>142</v>
      </c>
      <c r="BM118" s="22" t="s">
        <v>369</v>
      </c>
    </row>
    <row r="119" spans="2:65" s="1" customFormat="1" ht="22.5" customHeight="1">
      <c r="B119" s="39"/>
      <c r="C119" s="233" t="s">
        <v>215</v>
      </c>
      <c r="D119" s="233" t="s">
        <v>225</v>
      </c>
      <c r="E119" s="234" t="s">
        <v>370</v>
      </c>
      <c r="F119" s="235" t="s">
        <v>371</v>
      </c>
      <c r="G119" s="236" t="s">
        <v>372</v>
      </c>
      <c r="H119" s="237">
        <v>4</v>
      </c>
      <c r="I119" s="238"/>
      <c r="J119" s="239">
        <f>ROUND(I119*H119,2)</f>
        <v>0</v>
      </c>
      <c r="K119" s="235" t="s">
        <v>141</v>
      </c>
      <c r="L119" s="240"/>
      <c r="M119" s="241" t="s">
        <v>21</v>
      </c>
      <c r="N119" s="242" t="s">
        <v>43</v>
      </c>
      <c r="O119" s="40"/>
      <c r="P119" s="200">
        <f>O119*H119</f>
        <v>0</v>
      </c>
      <c r="Q119" s="200">
        <v>1E-3</v>
      </c>
      <c r="R119" s="200">
        <f>Q119*H119</f>
        <v>4.0000000000000001E-3</v>
      </c>
      <c r="S119" s="200">
        <v>0</v>
      </c>
      <c r="T119" s="201">
        <f>S119*H119</f>
        <v>0</v>
      </c>
      <c r="AR119" s="22" t="s">
        <v>176</v>
      </c>
      <c r="AT119" s="22" t="s">
        <v>225</v>
      </c>
      <c r="AU119" s="22" t="s">
        <v>83</v>
      </c>
      <c r="AY119" s="22" t="s">
        <v>135</v>
      </c>
      <c r="BE119" s="202">
        <f>IF(N119="základní",J119,0)</f>
        <v>0</v>
      </c>
      <c r="BF119" s="202">
        <f>IF(N119="snížená",J119,0)</f>
        <v>0</v>
      </c>
      <c r="BG119" s="202">
        <f>IF(N119="zákl. přenesená",J119,0)</f>
        <v>0</v>
      </c>
      <c r="BH119" s="202">
        <f>IF(N119="sníž. přenesená",J119,0)</f>
        <v>0</v>
      </c>
      <c r="BI119" s="202">
        <f>IF(N119="nulová",J119,0)</f>
        <v>0</v>
      </c>
      <c r="BJ119" s="22" t="s">
        <v>80</v>
      </c>
      <c r="BK119" s="202">
        <f>ROUND(I119*H119,2)</f>
        <v>0</v>
      </c>
      <c r="BL119" s="22" t="s">
        <v>142</v>
      </c>
      <c r="BM119" s="22" t="s">
        <v>373</v>
      </c>
    </row>
    <row r="120" spans="2:65" s="11" customFormat="1">
      <c r="B120" s="206"/>
      <c r="C120" s="207"/>
      <c r="D120" s="203" t="s">
        <v>149</v>
      </c>
      <c r="E120" s="207"/>
      <c r="F120" s="209" t="s">
        <v>374</v>
      </c>
      <c r="G120" s="207"/>
      <c r="H120" s="210">
        <v>4</v>
      </c>
      <c r="I120" s="211"/>
      <c r="J120" s="207"/>
      <c r="K120" s="207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149</v>
      </c>
      <c r="AU120" s="216" t="s">
        <v>83</v>
      </c>
      <c r="AV120" s="11" t="s">
        <v>83</v>
      </c>
      <c r="AW120" s="11" t="s">
        <v>6</v>
      </c>
      <c r="AX120" s="11" t="s">
        <v>80</v>
      </c>
      <c r="AY120" s="216" t="s">
        <v>135</v>
      </c>
    </row>
    <row r="121" spans="2:65" s="1" customFormat="1" ht="22.5" customHeight="1">
      <c r="B121" s="39"/>
      <c r="C121" s="191" t="s">
        <v>219</v>
      </c>
      <c r="D121" s="191" t="s">
        <v>137</v>
      </c>
      <c r="E121" s="192" t="s">
        <v>187</v>
      </c>
      <c r="F121" s="193" t="s">
        <v>188</v>
      </c>
      <c r="G121" s="194" t="s">
        <v>140</v>
      </c>
      <c r="H121" s="195">
        <v>392.23</v>
      </c>
      <c r="I121" s="196"/>
      <c r="J121" s="197">
        <f>ROUND(I121*H121,2)</f>
        <v>0</v>
      </c>
      <c r="K121" s="193" t="s">
        <v>141</v>
      </c>
      <c r="L121" s="59"/>
      <c r="M121" s="198" t="s">
        <v>21</v>
      </c>
      <c r="N121" s="199" t="s">
        <v>43</v>
      </c>
      <c r="O121" s="40"/>
      <c r="P121" s="200">
        <f>O121*H121</f>
        <v>0</v>
      </c>
      <c r="Q121" s="200">
        <v>0</v>
      </c>
      <c r="R121" s="200">
        <f>Q121*H121</f>
        <v>0</v>
      </c>
      <c r="S121" s="200">
        <v>0</v>
      </c>
      <c r="T121" s="201">
        <f>S121*H121</f>
        <v>0</v>
      </c>
      <c r="AR121" s="22" t="s">
        <v>142</v>
      </c>
      <c r="AT121" s="22" t="s">
        <v>137</v>
      </c>
      <c r="AU121" s="22" t="s">
        <v>83</v>
      </c>
      <c r="AY121" s="22" t="s">
        <v>135</v>
      </c>
      <c r="BE121" s="202">
        <f>IF(N121="základní",J121,0)</f>
        <v>0</v>
      </c>
      <c r="BF121" s="202">
        <f>IF(N121="snížená",J121,0)</f>
        <v>0</v>
      </c>
      <c r="BG121" s="202">
        <f>IF(N121="zákl. přenesená",J121,0)</f>
        <v>0</v>
      </c>
      <c r="BH121" s="202">
        <f>IF(N121="sníž. přenesená",J121,0)</f>
        <v>0</v>
      </c>
      <c r="BI121" s="202">
        <f>IF(N121="nulová",J121,0)</f>
        <v>0</v>
      </c>
      <c r="BJ121" s="22" t="s">
        <v>80</v>
      </c>
      <c r="BK121" s="202">
        <f>ROUND(I121*H121,2)</f>
        <v>0</v>
      </c>
      <c r="BL121" s="22" t="s">
        <v>142</v>
      </c>
      <c r="BM121" s="22" t="s">
        <v>189</v>
      </c>
    </row>
    <row r="122" spans="2:65" s="11" customFormat="1">
      <c r="B122" s="206"/>
      <c r="C122" s="207"/>
      <c r="D122" s="217" t="s">
        <v>149</v>
      </c>
      <c r="E122" s="219" t="s">
        <v>21</v>
      </c>
      <c r="F122" s="220" t="s">
        <v>344</v>
      </c>
      <c r="G122" s="207"/>
      <c r="H122" s="221">
        <v>11.62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149</v>
      </c>
      <c r="AU122" s="216" t="s">
        <v>83</v>
      </c>
      <c r="AV122" s="11" t="s">
        <v>83</v>
      </c>
      <c r="AW122" s="11" t="s">
        <v>35</v>
      </c>
      <c r="AX122" s="11" t="s">
        <v>72</v>
      </c>
      <c r="AY122" s="216" t="s">
        <v>135</v>
      </c>
    </row>
    <row r="123" spans="2:65" s="11" customFormat="1">
      <c r="B123" s="206"/>
      <c r="C123" s="207"/>
      <c r="D123" s="217" t="s">
        <v>149</v>
      </c>
      <c r="E123" s="219" t="s">
        <v>21</v>
      </c>
      <c r="F123" s="220" t="s">
        <v>375</v>
      </c>
      <c r="G123" s="207"/>
      <c r="H123" s="221">
        <v>358.02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149</v>
      </c>
      <c r="AU123" s="216" t="s">
        <v>83</v>
      </c>
      <c r="AV123" s="11" t="s">
        <v>83</v>
      </c>
      <c r="AW123" s="11" t="s">
        <v>35</v>
      </c>
      <c r="AX123" s="11" t="s">
        <v>72</v>
      </c>
      <c r="AY123" s="216" t="s">
        <v>135</v>
      </c>
    </row>
    <row r="124" spans="2:65" s="11" customFormat="1">
      <c r="B124" s="206"/>
      <c r="C124" s="207"/>
      <c r="D124" s="217" t="s">
        <v>149</v>
      </c>
      <c r="E124" s="219" t="s">
        <v>21</v>
      </c>
      <c r="F124" s="220" t="s">
        <v>376</v>
      </c>
      <c r="G124" s="207"/>
      <c r="H124" s="221">
        <v>3.06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149</v>
      </c>
      <c r="AU124" s="216" t="s">
        <v>83</v>
      </c>
      <c r="AV124" s="11" t="s">
        <v>83</v>
      </c>
      <c r="AW124" s="11" t="s">
        <v>35</v>
      </c>
      <c r="AX124" s="11" t="s">
        <v>72</v>
      </c>
      <c r="AY124" s="216" t="s">
        <v>135</v>
      </c>
    </row>
    <row r="125" spans="2:65" s="11" customFormat="1">
      <c r="B125" s="206"/>
      <c r="C125" s="207"/>
      <c r="D125" s="217" t="s">
        <v>149</v>
      </c>
      <c r="E125" s="219" t="s">
        <v>21</v>
      </c>
      <c r="F125" s="220" t="s">
        <v>377</v>
      </c>
      <c r="G125" s="207"/>
      <c r="H125" s="221">
        <v>19.53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149</v>
      </c>
      <c r="AU125" s="216" t="s">
        <v>83</v>
      </c>
      <c r="AV125" s="11" t="s">
        <v>83</v>
      </c>
      <c r="AW125" s="11" t="s">
        <v>35</v>
      </c>
      <c r="AX125" s="11" t="s">
        <v>72</v>
      </c>
      <c r="AY125" s="216" t="s">
        <v>135</v>
      </c>
    </row>
    <row r="126" spans="2:65" s="12" customFormat="1">
      <c r="B126" s="222"/>
      <c r="C126" s="223"/>
      <c r="D126" s="203" t="s">
        <v>149</v>
      </c>
      <c r="E126" s="247" t="s">
        <v>21</v>
      </c>
      <c r="F126" s="248" t="s">
        <v>190</v>
      </c>
      <c r="G126" s="223"/>
      <c r="H126" s="249">
        <v>392.23</v>
      </c>
      <c r="I126" s="227"/>
      <c r="J126" s="223"/>
      <c r="K126" s="223"/>
      <c r="L126" s="228"/>
      <c r="M126" s="229"/>
      <c r="N126" s="230"/>
      <c r="O126" s="230"/>
      <c r="P126" s="230"/>
      <c r="Q126" s="230"/>
      <c r="R126" s="230"/>
      <c r="S126" s="230"/>
      <c r="T126" s="231"/>
      <c r="AT126" s="232" t="s">
        <v>149</v>
      </c>
      <c r="AU126" s="232" t="s">
        <v>83</v>
      </c>
      <c r="AV126" s="12" t="s">
        <v>142</v>
      </c>
      <c r="AW126" s="12" t="s">
        <v>35</v>
      </c>
      <c r="AX126" s="12" t="s">
        <v>80</v>
      </c>
      <c r="AY126" s="232" t="s">
        <v>135</v>
      </c>
    </row>
    <row r="127" spans="2:65" s="1" customFormat="1" ht="22.5" customHeight="1">
      <c r="B127" s="39"/>
      <c r="C127" s="191" t="s">
        <v>224</v>
      </c>
      <c r="D127" s="191" t="s">
        <v>137</v>
      </c>
      <c r="E127" s="192" t="s">
        <v>378</v>
      </c>
      <c r="F127" s="193" t="s">
        <v>379</v>
      </c>
      <c r="G127" s="194" t="s">
        <v>140</v>
      </c>
      <c r="H127" s="195">
        <v>134.1</v>
      </c>
      <c r="I127" s="196"/>
      <c r="J127" s="197">
        <f>ROUND(I127*H127,2)</f>
        <v>0</v>
      </c>
      <c r="K127" s="193" t="s">
        <v>141</v>
      </c>
      <c r="L127" s="59"/>
      <c r="M127" s="198" t="s">
        <v>21</v>
      </c>
      <c r="N127" s="199" t="s">
        <v>43</v>
      </c>
      <c r="O127" s="40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AR127" s="22" t="s">
        <v>142</v>
      </c>
      <c r="AT127" s="22" t="s">
        <v>137</v>
      </c>
      <c r="AU127" s="22" t="s">
        <v>83</v>
      </c>
      <c r="AY127" s="22" t="s">
        <v>135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22" t="s">
        <v>80</v>
      </c>
      <c r="BK127" s="202">
        <f>ROUND(I127*H127,2)</f>
        <v>0</v>
      </c>
      <c r="BL127" s="22" t="s">
        <v>142</v>
      </c>
      <c r="BM127" s="22" t="s">
        <v>380</v>
      </c>
    </row>
    <row r="128" spans="2:65" s="1" customFormat="1" ht="31.5" customHeight="1">
      <c r="B128" s="39"/>
      <c r="C128" s="191" t="s">
        <v>231</v>
      </c>
      <c r="D128" s="191" t="s">
        <v>137</v>
      </c>
      <c r="E128" s="192" t="s">
        <v>381</v>
      </c>
      <c r="F128" s="193" t="s">
        <v>382</v>
      </c>
      <c r="G128" s="194" t="s">
        <v>140</v>
      </c>
      <c r="H128" s="195">
        <v>134.1</v>
      </c>
      <c r="I128" s="196"/>
      <c r="J128" s="197">
        <f>ROUND(I128*H128,2)</f>
        <v>0</v>
      </c>
      <c r="K128" s="193" t="s">
        <v>141</v>
      </c>
      <c r="L128" s="59"/>
      <c r="M128" s="198" t="s">
        <v>21</v>
      </c>
      <c r="N128" s="199" t="s">
        <v>43</v>
      </c>
      <c r="O128" s="40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AR128" s="22" t="s">
        <v>142</v>
      </c>
      <c r="AT128" s="22" t="s">
        <v>137</v>
      </c>
      <c r="AU128" s="22" t="s">
        <v>83</v>
      </c>
      <c r="AY128" s="22" t="s">
        <v>135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22" t="s">
        <v>80</v>
      </c>
      <c r="BK128" s="202">
        <f>ROUND(I128*H128,2)</f>
        <v>0</v>
      </c>
      <c r="BL128" s="22" t="s">
        <v>142</v>
      </c>
      <c r="BM128" s="22" t="s">
        <v>383</v>
      </c>
    </row>
    <row r="129" spans="2:65" s="1" customFormat="1" ht="27">
      <c r="B129" s="39"/>
      <c r="C129" s="61"/>
      <c r="D129" s="203" t="s">
        <v>144</v>
      </c>
      <c r="E129" s="61"/>
      <c r="F129" s="204" t="s">
        <v>384</v>
      </c>
      <c r="G129" s="61"/>
      <c r="H129" s="61"/>
      <c r="I129" s="161"/>
      <c r="J129" s="61"/>
      <c r="K129" s="61"/>
      <c r="L129" s="59"/>
      <c r="M129" s="205"/>
      <c r="N129" s="40"/>
      <c r="O129" s="40"/>
      <c r="P129" s="40"/>
      <c r="Q129" s="40"/>
      <c r="R129" s="40"/>
      <c r="S129" s="40"/>
      <c r="T129" s="76"/>
      <c r="AT129" s="22" t="s">
        <v>144</v>
      </c>
      <c r="AU129" s="22" t="s">
        <v>83</v>
      </c>
    </row>
    <row r="130" spans="2:65" s="1" customFormat="1" ht="31.5" customHeight="1">
      <c r="B130" s="39"/>
      <c r="C130" s="191" t="s">
        <v>235</v>
      </c>
      <c r="D130" s="191" t="s">
        <v>137</v>
      </c>
      <c r="E130" s="192" t="s">
        <v>385</v>
      </c>
      <c r="F130" s="193" t="s">
        <v>386</v>
      </c>
      <c r="G130" s="194" t="s">
        <v>140</v>
      </c>
      <c r="H130" s="195">
        <v>134.1</v>
      </c>
      <c r="I130" s="196"/>
      <c r="J130" s="197">
        <f>ROUND(I130*H130,2)</f>
        <v>0</v>
      </c>
      <c r="K130" s="193" t="s">
        <v>141</v>
      </c>
      <c r="L130" s="59"/>
      <c r="M130" s="198" t="s">
        <v>21</v>
      </c>
      <c r="N130" s="199" t="s">
        <v>43</v>
      </c>
      <c r="O130" s="40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AR130" s="22" t="s">
        <v>142</v>
      </c>
      <c r="AT130" s="22" t="s">
        <v>137</v>
      </c>
      <c r="AU130" s="22" t="s">
        <v>83</v>
      </c>
      <c r="AY130" s="22" t="s">
        <v>135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22" t="s">
        <v>80</v>
      </c>
      <c r="BK130" s="202">
        <f>ROUND(I130*H130,2)</f>
        <v>0</v>
      </c>
      <c r="BL130" s="22" t="s">
        <v>142</v>
      </c>
      <c r="BM130" s="22" t="s">
        <v>387</v>
      </c>
    </row>
    <row r="131" spans="2:65" s="1" customFormat="1" ht="22.5" customHeight="1">
      <c r="B131" s="39"/>
      <c r="C131" s="191" t="s">
        <v>9</v>
      </c>
      <c r="D131" s="191" t="s">
        <v>137</v>
      </c>
      <c r="E131" s="192" t="s">
        <v>388</v>
      </c>
      <c r="F131" s="193" t="s">
        <v>389</v>
      </c>
      <c r="G131" s="194" t="s">
        <v>390</v>
      </c>
      <c r="H131" s="195">
        <v>1.2999999999999999E-2</v>
      </c>
      <c r="I131" s="196"/>
      <c r="J131" s="197">
        <f>ROUND(I131*H131,2)</f>
        <v>0</v>
      </c>
      <c r="K131" s="193" t="s">
        <v>141</v>
      </c>
      <c r="L131" s="59"/>
      <c r="M131" s="198" t="s">
        <v>21</v>
      </c>
      <c r="N131" s="199" t="s">
        <v>43</v>
      </c>
      <c r="O131" s="40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AR131" s="22" t="s">
        <v>142</v>
      </c>
      <c r="AT131" s="22" t="s">
        <v>137</v>
      </c>
      <c r="AU131" s="22" t="s">
        <v>83</v>
      </c>
      <c r="AY131" s="22" t="s">
        <v>135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22" t="s">
        <v>80</v>
      </c>
      <c r="BK131" s="202">
        <f>ROUND(I131*H131,2)</f>
        <v>0</v>
      </c>
      <c r="BL131" s="22" t="s">
        <v>142</v>
      </c>
      <c r="BM131" s="22" t="s">
        <v>391</v>
      </c>
    </row>
    <row r="132" spans="2:65" s="11" customFormat="1">
      <c r="B132" s="206"/>
      <c r="C132" s="207"/>
      <c r="D132" s="203" t="s">
        <v>149</v>
      </c>
      <c r="E132" s="208" t="s">
        <v>21</v>
      </c>
      <c r="F132" s="209" t="s">
        <v>392</v>
      </c>
      <c r="G132" s="207"/>
      <c r="H132" s="210">
        <v>1.2999999999999999E-2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149</v>
      </c>
      <c r="AU132" s="216" t="s">
        <v>83</v>
      </c>
      <c r="AV132" s="11" t="s">
        <v>83</v>
      </c>
      <c r="AW132" s="11" t="s">
        <v>35</v>
      </c>
      <c r="AX132" s="11" t="s">
        <v>80</v>
      </c>
      <c r="AY132" s="216" t="s">
        <v>135</v>
      </c>
    </row>
    <row r="133" spans="2:65" s="1" customFormat="1" ht="22.5" customHeight="1">
      <c r="B133" s="39"/>
      <c r="C133" s="233" t="s">
        <v>246</v>
      </c>
      <c r="D133" s="233" t="s">
        <v>225</v>
      </c>
      <c r="E133" s="234" t="s">
        <v>393</v>
      </c>
      <c r="F133" s="235" t="s">
        <v>394</v>
      </c>
      <c r="G133" s="236" t="s">
        <v>167</v>
      </c>
      <c r="H133" s="237">
        <v>1.298</v>
      </c>
      <c r="I133" s="238"/>
      <c r="J133" s="239">
        <f>ROUND(I133*H133,2)</f>
        <v>0</v>
      </c>
      <c r="K133" s="235" t="s">
        <v>141</v>
      </c>
      <c r="L133" s="240"/>
      <c r="M133" s="241" t="s">
        <v>21</v>
      </c>
      <c r="N133" s="242" t="s">
        <v>43</v>
      </c>
      <c r="O133" s="40"/>
      <c r="P133" s="200">
        <f>O133*H133</f>
        <v>0</v>
      </c>
      <c r="Q133" s="200">
        <v>0.21</v>
      </c>
      <c r="R133" s="200">
        <f>Q133*H133</f>
        <v>0.27257999999999999</v>
      </c>
      <c r="S133" s="200">
        <v>0</v>
      </c>
      <c r="T133" s="201">
        <f>S133*H133</f>
        <v>0</v>
      </c>
      <c r="AR133" s="22" t="s">
        <v>176</v>
      </c>
      <c r="AT133" s="22" t="s">
        <v>225</v>
      </c>
      <c r="AU133" s="22" t="s">
        <v>83</v>
      </c>
      <c r="AY133" s="22" t="s">
        <v>135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22" t="s">
        <v>80</v>
      </c>
      <c r="BK133" s="202">
        <f>ROUND(I133*H133,2)</f>
        <v>0</v>
      </c>
      <c r="BL133" s="22" t="s">
        <v>142</v>
      </c>
      <c r="BM133" s="22" t="s">
        <v>395</v>
      </c>
    </row>
    <row r="134" spans="2:65" s="1" customFormat="1" ht="27">
      <c r="B134" s="39"/>
      <c r="C134" s="61"/>
      <c r="D134" s="203" t="s">
        <v>144</v>
      </c>
      <c r="E134" s="61"/>
      <c r="F134" s="204" t="s">
        <v>396</v>
      </c>
      <c r="G134" s="61"/>
      <c r="H134" s="61"/>
      <c r="I134" s="161"/>
      <c r="J134" s="61"/>
      <c r="K134" s="61"/>
      <c r="L134" s="59"/>
      <c r="M134" s="205"/>
      <c r="N134" s="40"/>
      <c r="O134" s="40"/>
      <c r="P134" s="40"/>
      <c r="Q134" s="40"/>
      <c r="R134" s="40"/>
      <c r="S134" s="40"/>
      <c r="T134" s="76"/>
      <c r="AT134" s="22" t="s">
        <v>144</v>
      </c>
      <c r="AU134" s="22" t="s">
        <v>83</v>
      </c>
    </row>
    <row r="135" spans="2:65" s="1" customFormat="1" ht="22.5" customHeight="1">
      <c r="B135" s="39"/>
      <c r="C135" s="191" t="s">
        <v>251</v>
      </c>
      <c r="D135" s="191" t="s">
        <v>137</v>
      </c>
      <c r="E135" s="192" t="s">
        <v>397</v>
      </c>
      <c r="F135" s="193" t="s">
        <v>398</v>
      </c>
      <c r="G135" s="194" t="s">
        <v>140</v>
      </c>
      <c r="H135" s="195">
        <v>134.1</v>
      </c>
      <c r="I135" s="196"/>
      <c r="J135" s="197">
        <f>ROUND(I135*H135,2)</f>
        <v>0</v>
      </c>
      <c r="K135" s="193" t="s">
        <v>141</v>
      </c>
      <c r="L135" s="59"/>
      <c r="M135" s="198" t="s">
        <v>21</v>
      </c>
      <c r="N135" s="199" t="s">
        <v>43</v>
      </c>
      <c r="O135" s="40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AR135" s="22" t="s">
        <v>142</v>
      </c>
      <c r="AT135" s="22" t="s">
        <v>137</v>
      </c>
      <c r="AU135" s="22" t="s">
        <v>83</v>
      </c>
      <c r="AY135" s="22" t="s">
        <v>135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22" t="s">
        <v>80</v>
      </c>
      <c r="BK135" s="202">
        <f>ROUND(I135*H135,2)</f>
        <v>0</v>
      </c>
      <c r="BL135" s="22" t="s">
        <v>142</v>
      </c>
      <c r="BM135" s="22" t="s">
        <v>399</v>
      </c>
    </row>
    <row r="136" spans="2:65" s="1" customFormat="1" ht="22.5" customHeight="1">
      <c r="B136" s="39"/>
      <c r="C136" s="191" t="s">
        <v>256</v>
      </c>
      <c r="D136" s="191" t="s">
        <v>137</v>
      </c>
      <c r="E136" s="192" t="s">
        <v>400</v>
      </c>
      <c r="F136" s="193" t="s">
        <v>401</v>
      </c>
      <c r="G136" s="194" t="s">
        <v>167</v>
      </c>
      <c r="H136" s="195">
        <v>0.13400000000000001</v>
      </c>
      <c r="I136" s="196"/>
      <c r="J136" s="197">
        <f>ROUND(I136*H136,2)</f>
        <v>0</v>
      </c>
      <c r="K136" s="193" t="s">
        <v>141</v>
      </c>
      <c r="L136" s="59"/>
      <c r="M136" s="198" t="s">
        <v>21</v>
      </c>
      <c r="N136" s="199" t="s">
        <v>43</v>
      </c>
      <c r="O136" s="40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AR136" s="22" t="s">
        <v>142</v>
      </c>
      <c r="AT136" s="22" t="s">
        <v>137</v>
      </c>
      <c r="AU136" s="22" t="s">
        <v>83</v>
      </c>
      <c r="AY136" s="22" t="s">
        <v>135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22" t="s">
        <v>80</v>
      </c>
      <c r="BK136" s="202">
        <f>ROUND(I136*H136,2)</f>
        <v>0</v>
      </c>
      <c r="BL136" s="22" t="s">
        <v>142</v>
      </c>
      <c r="BM136" s="22" t="s">
        <v>402</v>
      </c>
    </row>
    <row r="137" spans="2:65" s="11" customFormat="1">
      <c r="B137" s="206"/>
      <c r="C137" s="207"/>
      <c r="D137" s="217" t="s">
        <v>149</v>
      </c>
      <c r="E137" s="219" t="s">
        <v>21</v>
      </c>
      <c r="F137" s="220" t="s">
        <v>403</v>
      </c>
      <c r="G137" s="207"/>
      <c r="H137" s="221">
        <v>0.13400000000000001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149</v>
      </c>
      <c r="AU137" s="216" t="s">
        <v>83</v>
      </c>
      <c r="AV137" s="11" t="s">
        <v>83</v>
      </c>
      <c r="AW137" s="11" t="s">
        <v>35</v>
      </c>
      <c r="AX137" s="11" t="s">
        <v>80</v>
      </c>
      <c r="AY137" s="216" t="s">
        <v>135</v>
      </c>
    </row>
    <row r="138" spans="2:65" s="10" customFormat="1" ht="29.85" customHeight="1">
      <c r="B138" s="174"/>
      <c r="C138" s="175"/>
      <c r="D138" s="188" t="s">
        <v>71</v>
      </c>
      <c r="E138" s="189" t="s">
        <v>83</v>
      </c>
      <c r="F138" s="189" t="s">
        <v>191</v>
      </c>
      <c r="G138" s="175"/>
      <c r="H138" s="175"/>
      <c r="I138" s="178"/>
      <c r="J138" s="190">
        <f>BK138</f>
        <v>0</v>
      </c>
      <c r="K138" s="175"/>
      <c r="L138" s="180"/>
      <c r="M138" s="181"/>
      <c r="N138" s="182"/>
      <c r="O138" s="182"/>
      <c r="P138" s="183">
        <f>SUM(P139:P141)</f>
        <v>0</v>
      </c>
      <c r="Q138" s="182"/>
      <c r="R138" s="183">
        <f>SUM(R139:R141)</f>
        <v>64.153761000000003</v>
      </c>
      <c r="S138" s="182"/>
      <c r="T138" s="184">
        <f>SUM(T139:T141)</f>
        <v>0</v>
      </c>
      <c r="AR138" s="185" t="s">
        <v>80</v>
      </c>
      <c r="AT138" s="186" t="s">
        <v>71</v>
      </c>
      <c r="AU138" s="186" t="s">
        <v>80</v>
      </c>
      <c r="AY138" s="185" t="s">
        <v>135</v>
      </c>
      <c r="BK138" s="187">
        <f>SUM(BK139:BK141)</f>
        <v>0</v>
      </c>
    </row>
    <row r="139" spans="2:65" s="1" customFormat="1" ht="44.25" customHeight="1">
      <c r="B139" s="39"/>
      <c r="C139" s="191" t="s">
        <v>163</v>
      </c>
      <c r="D139" s="191" t="s">
        <v>137</v>
      </c>
      <c r="E139" s="192" t="s">
        <v>193</v>
      </c>
      <c r="F139" s="193" t="s">
        <v>194</v>
      </c>
      <c r="G139" s="194" t="s">
        <v>154</v>
      </c>
      <c r="H139" s="195">
        <v>260.47000000000003</v>
      </c>
      <c r="I139" s="196"/>
      <c r="J139" s="197">
        <f>ROUND(I139*H139,2)</f>
        <v>0</v>
      </c>
      <c r="K139" s="193" t="s">
        <v>141</v>
      </c>
      <c r="L139" s="59"/>
      <c r="M139" s="198" t="s">
        <v>21</v>
      </c>
      <c r="N139" s="199" t="s">
        <v>43</v>
      </c>
      <c r="O139" s="40"/>
      <c r="P139" s="200">
        <f>O139*H139</f>
        <v>0</v>
      </c>
      <c r="Q139" s="200">
        <v>0.24629999999999999</v>
      </c>
      <c r="R139" s="200">
        <f>Q139*H139</f>
        <v>64.153761000000003</v>
      </c>
      <c r="S139" s="200">
        <v>0</v>
      </c>
      <c r="T139" s="201">
        <f>S139*H139</f>
        <v>0</v>
      </c>
      <c r="AR139" s="22" t="s">
        <v>142</v>
      </c>
      <c r="AT139" s="22" t="s">
        <v>137</v>
      </c>
      <c r="AU139" s="22" t="s">
        <v>83</v>
      </c>
      <c r="AY139" s="22" t="s">
        <v>135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22" t="s">
        <v>80</v>
      </c>
      <c r="BK139" s="202">
        <f>ROUND(I139*H139,2)</f>
        <v>0</v>
      </c>
      <c r="BL139" s="22" t="s">
        <v>142</v>
      </c>
      <c r="BM139" s="22" t="s">
        <v>195</v>
      </c>
    </row>
    <row r="140" spans="2:65" s="1" customFormat="1" ht="27">
      <c r="B140" s="39"/>
      <c r="C140" s="61"/>
      <c r="D140" s="217" t="s">
        <v>144</v>
      </c>
      <c r="E140" s="61"/>
      <c r="F140" s="218" t="s">
        <v>196</v>
      </c>
      <c r="G140" s="61"/>
      <c r="H140" s="61"/>
      <c r="I140" s="161"/>
      <c r="J140" s="61"/>
      <c r="K140" s="61"/>
      <c r="L140" s="59"/>
      <c r="M140" s="205"/>
      <c r="N140" s="40"/>
      <c r="O140" s="40"/>
      <c r="P140" s="40"/>
      <c r="Q140" s="40"/>
      <c r="R140" s="40"/>
      <c r="S140" s="40"/>
      <c r="T140" s="76"/>
      <c r="AT140" s="22" t="s">
        <v>144</v>
      </c>
      <c r="AU140" s="22" t="s">
        <v>83</v>
      </c>
    </row>
    <row r="141" spans="2:65" s="11" customFormat="1">
      <c r="B141" s="206"/>
      <c r="C141" s="207"/>
      <c r="D141" s="217" t="s">
        <v>149</v>
      </c>
      <c r="E141" s="219" t="s">
        <v>21</v>
      </c>
      <c r="F141" s="220" t="s">
        <v>355</v>
      </c>
      <c r="G141" s="207"/>
      <c r="H141" s="221">
        <v>260.47000000000003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149</v>
      </c>
      <c r="AU141" s="216" t="s">
        <v>83</v>
      </c>
      <c r="AV141" s="11" t="s">
        <v>83</v>
      </c>
      <c r="AW141" s="11" t="s">
        <v>35</v>
      </c>
      <c r="AX141" s="11" t="s">
        <v>80</v>
      </c>
      <c r="AY141" s="216" t="s">
        <v>135</v>
      </c>
    </row>
    <row r="142" spans="2:65" s="10" customFormat="1" ht="29.85" customHeight="1">
      <c r="B142" s="174"/>
      <c r="C142" s="175"/>
      <c r="D142" s="188" t="s">
        <v>71</v>
      </c>
      <c r="E142" s="189" t="s">
        <v>159</v>
      </c>
      <c r="F142" s="189" t="s">
        <v>197</v>
      </c>
      <c r="G142" s="175"/>
      <c r="H142" s="175"/>
      <c r="I142" s="178"/>
      <c r="J142" s="190">
        <f>BK142</f>
        <v>0</v>
      </c>
      <c r="K142" s="175"/>
      <c r="L142" s="180"/>
      <c r="M142" s="181"/>
      <c r="N142" s="182"/>
      <c r="O142" s="182"/>
      <c r="P142" s="183">
        <f>SUM(P143:P173)</f>
        <v>0</v>
      </c>
      <c r="Q142" s="182"/>
      <c r="R142" s="183">
        <f>SUM(R143:R173)</f>
        <v>96.994323999999992</v>
      </c>
      <c r="S142" s="182"/>
      <c r="T142" s="184">
        <f>SUM(T143:T173)</f>
        <v>0</v>
      </c>
      <c r="AR142" s="185" t="s">
        <v>80</v>
      </c>
      <c r="AT142" s="186" t="s">
        <v>71</v>
      </c>
      <c r="AU142" s="186" t="s">
        <v>80</v>
      </c>
      <c r="AY142" s="185" t="s">
        <v>135</v>
      </c>
      <c r="BK142" s="187">
        <f>SUM(BK143:BK173)</f>
        <v>0</v>
      </c>
    </row>
    <row r="143" spans="2:65" s="1" customFormat="1" ht="22.5" customHeight="1">
      <c r="B143" s="39"/>
      <c r="C143" s="191" t="s">
        <v>265</v>
      </c>
      <c r="D143" s="191" t="s">
        <v>137</v>
      </c>
      <c r="E143" s="192" t="s">
        <v>404</v>
      </c>
      <c r="F143" s="193" t="s">
        <v>405</v>
      </c>
      <c r="G143" s="194" t="s">
        <v>140</v>
      </c>
      <c r="H143" s="195">
        <v>380.61</v>
      </c>
      <c r="I143" s="196"/>
      <c r="J143" s="197">
        <f>ROUND(I143*H143,2)</f>
        <v>0</v>
      </c>
      <c r="K143" s="193" t="s">
        <v>141</v>
      </c>
      <c r="L143" s="59"/>
      <c r="M143" s="198" t="s">
        <v>21</v>
      </c>
      <c r="N143" s="199" t="s">
        <v>43</v>
      </c>
      <c r="O143" s="40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AR143" s="22" t="s">
        <v>142</v>
      </c>
      <c r="AT143" s="22" t="s">
        <v>137</v>
      </c>
      <c r="AU143" s="22" t="s">
        <v>83</v>
      </c>
      <c r="AY143" s="22" t="s">
        <v>135</v>
      </c>
      <c r="BE143" s="202">
        <f>IF(N143="základní",J143,0)</f>
        <v>0</v>
      </c>
      <c r="BF143" s="202">
        <f>IF(N143="snížená",J143,0)</f>
        <v>0</v>
      </c>
      <c r="BG143" s="202">
        <f>IF(N143="zákl. přenesená",J143,0)</f>
        <v>0</v>
      </c>
      <c r="BH143" s="202">
        <f>IF(N143="sníž. přenesená",J143,0)</f>
        <v>0</v>
      </c>
      <c r="BI143" s="202">
        <f>IF(N143="nulová",J143,0)</f>
        <v>0</v>
      </c>
      <c r="BJ143" s="22" t="s">
        <v>80</v>
      </c>
      <c r="BK143" s="202">
        <f>ROUND(I143*H143,2)</f>
        <v>0</v>
      </c>
      <c r="BL143" s="22" t="s">
        <v>142</v>
      </c>
      <c r="BM143" s="22" t="s">
        <v>406</v>
      </c>
    </row>
    <row r="144" spans="2:65" s="1" customFormat="1" ht="27">
      <c r="B144" s="39"/>
      <c r="C144" s="61"/>
      <c r="D144" s="217" t="s">
        <v>144</v>
      </c>
      <c r="E144" s="61"/>
      <c r="F144" s="218" t="s">
        <v>407</v>
      </c>
      <c r="G144" s="61"/>
      <c r="H144" s="61"/>
      <c r="I144" s="161"/>
      <c r="J144" s="61"/>
      <c r="K144" s="61"/>
      <c r="L144" s="59"/>
      <c r="M144" s="205"/>
      <c r="N144" s="40"/>
      <c r="O144" s="40"/>
      <c r="P144" s="40"/>
      <c r="Q144" s="40"/>
      <c r="R144" s="40"/>
      <c r="S144" s="40"/>
      <c r="T144" s="76"/>
      <c r="AT144" s="22" t="s">
        <v>144</v>
      </c>
      <c r="AU144" s="22" t="s">
        <v>83</v>
      </c>
    </row>
    <row r="145" spans="2:65" s="11" customFormat="1">
      <c r="B145" s="206"/>
      <c r="C145" s="207"/>
      <c r="D145" s="217" t="s">
        <v>149</v>
      </c>
      <c r="E145" s="219" t="s">
        <v>21</v>
      </c>
      <c r="F145" s="220" t="s">
        <v>375</v>
      </c>
      <c r="G145" s="207"/>
      <c r="H145" s="221">
        <v>358.02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149</v>
      </c>
      <c r="AU145" s="216" t="s">
        <v>83</v>
      </c>
      <c r="AV145" s="11" t="s">
        <v>83</v>
      </c>
      <c r="AW145" s="11" t="s">
        <v>35</v>
      </c>
      <c r="AX145" s="11" t="s">
        <v>72</v>
      </c>
      <c r="AY145" s="216" t="s">
        <v>135</v>
      </c>
    </row>
    <row r="146" spans="2:65" s="11" customFormat="1">
      <c r="B146" s="206"/>
      <c r="C146" s="207"/>
      <c r="D146" s="217" t="s">
        <v>149</v>
      </c>
      <c r="E146" s="219" t="s">
        <v>21</v>
      </c>
      <c r="F146" s="220" t="s">
        <v>376</v>
      </c>
      <c r="G146" s="207"/>
      <c r="H146" s="221">
        <v>3.06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149</v>
      </c>
      <c r="AU146" s="216" t="s">
        <v>83</v>
      </c>
      <c r="AV146" s="11" t="s">
        <v>83</v>
      </c>
      <c r="AW146" s="11" t="s">
        <v>35</v>
      </c>
      <c r="AX146" s="11" t="s">
        <v>72</v>
      </c>
      <c r="AY146" s="216" t="s">
        <v>135</v>
      </c>
    </row>
    <row r="147" spans="2:65" s="11" customFormat="1">
      <c r="B147" s="206"/>
      <c r="C147" s="207"/>
      <c r="D147" s="217" t="s">
        <v>149</v>
      </c>
      <c r="E147" s="219" t="s">
        <v>21</v>
      </c>
      <c r="F147" s="220" t="s">
        <v>377</v>
      </c>
      <c r="G147" s="207"/>
      <c r="H147" s="221">
        <v>19.53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149</v>
      </c>
      <c r="AU147" s="216" t="s">
        <v>83</v>
      </c>
      <c r="AV147" s="11" t="s">
        <v>83</v>
      </c>
      <c r="AW147" s="11" t="s">
        <v>35</v>
      </c>
      <c r="AX147" s="11" t="s">
        <v>72</v>
      </c>
      <c r="AY147" s="216" t="s">
        <v>135</v>
      </c>
    </row>
    <row r="148" spans="2:65" s="12" customFormat="1">
      <c r="B148" s="222"/>
      <c r="C148" s="223"/>
      <c r="D148" s="203" t="s">
        <v>149</v>
      </c>
      <c r="E148" s="247" t="s">
        <v>21</v>
      </c>
      <c r="F148" s="248" t="s">
        <v>190</v>
      </c>
      <c r="G148" s="223"/>
      <c r="H148" s="249">
        <v>380.61</v>
      </c>
      <c r="I148" s="227"/>
      <c r="J148" s="223"/>
      <c r="K148" s="223"/>
      <c r="L148" s="228"/>
      <c r="M148" s="229"/>
      <c r="N148" s="230"/>
      <c r="O148" s="230"/>
      <c r="P148" s="230"/>
      <c r="Q148" s="230"/>
      <c r="R148" s="230"/>
      <c r="S148" s="230"/>
      <c r="T148" s="231"/>
      <c r="AT148" s="232" t="s">
        <v>149</v>
      </c>
      <c r="AU148" s="232" t="s">
        <v>83</v>
      </c>
      <c r="AV148" s="12" t="s">
        <v>142</v>
      </c>
      <c r="AW148" s="12" t="s">
        <v>35</v>
      </c>
      <c r="AX148" s="12" t="s">
        <v>80</v>
      </c>
      <c r="AY148" s="232" t="s">
        <v>135</v>
      </c>
    </row>
    <row r="149" spans="2:65" s="1" customFormat="1" ht="31.5" customHeight="1">
      <c r="B149" s="39"/>
      <c r="C149" s="191" t="s">
        <v>269</v>
      </c>
      <c r="D149" s="191" t="s">
        <v>137</v>
      </c>
      <c r="E149" s="192" t="s">
        <v>199</v>
      </c>
      <c r="F149" s="193" t="s">
        <v>200</v>
      </c>
      <c r="G149" s="194" t="s">
        <v>140</v>
      </c>
      <c r="H149" s="195">
        <v>11.62</v>
      </c>
      <c r="I149" s="196"/>
      <c r="J149" s="197">
        <f>ROUND(I149*H149,2)</f>
        <v>0</v>
      </c>
      <c r="K149" s="193" t="s">
        <v>141</v>
      </c>
      <c r="L149" s="59"/>
      <c r="M149" s="198" t="s">
        <v>21</v>
      </c>
      <c r="N149" s="199" t="s">
        <v>43</v>
      </c>
      <c r="O149" s="40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AR149" s="22" t="s">
        <v>142</v>
      </c>
      <c r="AT149" s="22" t="s">
        <v>137</v>
      </c>
      <c r="AU149" s="22" t="s">
        <v>83</v>
      </c>
      <c r="AY149" s="22" t="s">
        <v>135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22" t="s">
        <v>80</v>
      </c>
      <c r="BK149" s="202">
        <f>ROUND(I149*H149,2)</f>
        <v>0</v>
      </c>
      <c r="BL149" s="22" t="s">
        <v>142</v>
      </c>
      <c r="BM149" s="22" t="s">
        <v>201</v>
      </c>
    </row>
    <row r="150" spans="2:65" s="11" customFormat="1">
      <c r="B150" s="206"/>
      <c r="C150" s="207"/>
      <c r="D150" s="203" t="s">
        <v>149</v>
      </c>
      <c r="E150" s="208" t="s">
        <v>21</v>
      </c>
      <c r="F150" s="209" t="s">
        <v>344</v>
      </c>
      <c r="G150" s="207"/>
      <c r="H150" s="210">
        <v>11.62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149</v>
      </c>
      <c r="AU150" s="216" t="s">
        <v>83</v>
      </c>
      <c r="AV150" s="11" t="s">
        <v>83</v>
      </c>
      <c r="AW150" s="11" t="s">
        <v>35</v>
      </c>
      <c r="AX150" s="11" t="s">
        <v>80</v>
      </c>
      <c r="AY150" s="216" t="s">
        <v>135</v>
      </c>
    </row>
    <row r="151" spans="2:65" s="1" customFormat="1" ht="22.5" customHeight="1">
      <c r="B151" s="39"/>
      <c r="C151" s="191" t="s">
        <v>275</v>
      </c>
      <c r="D151" s="191" t="s">
        <v>137</v>
      </c>
      <c r="E151" s="192" t="s">
        <v>203</v>
      </c>
      <c r="F151" s="193" t="s">
        <v>204</v>
      </c>
      <c r="G151" s="194" t="s">
        <v>140</v>
      </c>
      <c r="H151" s="195">
        <v>11.62</v>
      </c>
      <c r="I151" s="196"/>
      <c r="J151" s="197">
        <f>ROUND(I151*H151,2)</f>
        <v>0</v>
      </c>
      <c r="K151" s="193" t="s">
        <v>141</v>
      </c>
      <c r="L151" s="59"/>
      <c r="M151" s="198" t="s">
        <v>21</v>
      </c>
      <c r="N151" s="199" t="s">
        <v>43</v>
      </c>
      <c r="O151" s="40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AR151" s="22" t="s">
        <v>142</v>
      </c>
      <c r="AT151" s="22" t="s">
        <v>137</v>
      </c>
      <c r="AU151" s="22" t="s">
        <v>83</v>
      </c>
      <c r="AY151" s="22" t="s">
        <v>135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22" t="s">
        <v>80</v>
      </c>
      <c r="BK151" s="202">
        <f>ROUND(I151*H151,2)</f>
        <v>0</v>
      </c>
      <c r="BL151" s="22" t="s">
        <v>142</v>
      </c>
      <c r="BM151" s="22" t="s">
        <v>205</v>
      </c>
    </row>
    <row r="152" spans="2:65" s="11" customFormat="1">
      <c r="B152" s="206"/>
      <c r="C152" s="207"/>
      <c r="D152" s="203" t="s">
        <v>149</v>
      </c>
      <c r="E152" s="208" t="s">
        <v>21</v>
      </c>
      <c r="F152" s="209" t="s">
        <v>344</v>
      </c>
      <c r="G152" s="207"/>
      <c r="H152" s="210">
        <v>11.62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149</v>
      </c>
      <c r="AU152" s="216" t="s">
        <v>83</v>
      </c>
      <c r="AV152" s="11" t="s">
        <v>83</v>
      </c>
      <c r="AW152" s="11" t="s">
        <v>35</v>
      </c>
      <c r="AX152" s="11" t="s">
        <v>80</v>
      </c>
      <c r="AY152" s="216" t="s">
        <v>135</v>
      </c>
    </row>
    <row r="153" spans="2:65" s="1" customFormat="1" ht="31.5" customHeight="1">
      <c r="B153" s="39"/>
      <c r="C153" s="191" t="s">
        <v>280</v>
      </c>
      <c r="D153" s="191" t="s">
        <v>137</v>
      </c>
      <c r="E153" s="192" t="s">
        <v>207</v>
      </c>
      <c r="F153" s="193" t="s">
        <v>208</v>
      </c>
      <c r="G153" s="194" t="s">
        <v>140</v>
      </c>
      <c r="H153" s="195">
        <v>23.24</v>
      </c>
      <c r="I153" s="196"/>
      <c r="J153" s="197">
        <f>ROUND(I153*H153,2)</f>
        <v>0</v>
      </c>
      <c r="K153" s="193" t="s">
        <v>141</v>
      </c>
      <c r="L153" s="59"/>
      <c r="M153" s="198" t="s">
        <v>21</v>
      </c>
      <c r="N153" s="199" t="s">
        <v>43</v>
      </c>
      <c r="O153" s="40"/>
      <c r="P153" s="200">
        <f>O153*H153</f>
        <v>0</v>
      </c>
      <c r="Q153" s="200">
        <v>0</v>
      </c>
      <c r="R153" s="200">
        <f>Q153*H153</f>
        <v>0</v>
      </c>
      <c r="S153" s="200">
        <v>0</v>
      </c>
      <c r="T153" s="201">
        <f>S153*H153</f>
        <v>0</v>
      </c>
      <c r="AR153" s="22" t="s">
        <v>142</v>
      </c>
      <c r="AT153" s="22" t="s">
        <v>137</v>
      </c>
      <c r="AU153" s="22" t="s">
        <v>83</v>
      </c>
      <c r="AY153" s="22" t="s">
        <v>135</v>
      </c>
      <c r="BE153" s="202">
        <f>IF(N153="základní",J153,0)</f>
        <v>0</v>
      </c>
      <c r="BF153" s="202">
        <f>IF(N153="snížená",J153,0)</f>
        <v>0</v>
      </c>
      <c r="BG153" s="202">
        <f>IF(N153="zákl. přenesená",J153,0)</f>
        <v>0</v>
      </c>
      <c r="BH153" s="202">
        <f>IF(N153="sníž. přenesená",J153,0)</f>
        <v>0</v>
      </c>
      <c r="BI153" s="202">
        <f>IF(N153="nulová",J153,0)</f>
        <v>0</v>
      </c>
      <c r="BJ153" s="22" t="s">
        <v>80</v>
      </c>
      <c r="BK153" s="202">
        <f>ROUND(I153*H153,2)</f>
        <v>0</v>
      </c>
      <c r="BL153" s="22" t="s">
        <v>142</v>
      </c>
      <c r="BM153" s="22" t="s">
        <v>209</v>
      </c>
    </row>
    <row r="154" spans="2:65" s="1" customFormat="1" ht="27">
      <c r="B154" s="39"/>
      <c r="C154" s="61"/>
      <c r="D154" s="217" t="s">
        <v>144</v>
      </c>
      <c r="E154" s="61"/>
      <c r="F154" s="218" t="s">
        <v>210</v>
      </c>
      <c r="G154" s="61"/>
      <c r="H154" s="61"/>
      <c r="I154" s="161"/>
      <c r="J154" s="61"/>
      <c r="K154" s="61"/>
      <c r="L154" s="59"/>
      <c r="M154" s="205"/>
      <c r="N154" s="40"/>
      <c r="O154" s="40"/>
      <c r="P154" s="40"/>
      <c r="Q154" s="40"/>
      <c r="R154" s="40"/>
      <c r="S154" s="40"/>
      <c r="T154" s="76"/>
      <c r="AT154" s="22" t="s">
        <v>144</v>
      </c>
      <c r="AU154" s="22" t="s">
        <v>83</v>
      </c>
    </row>
    <row r="155" spans="2:65" s="11" customFormat="1">
      <c r="B155" s="206"/>
      <c r="C155" s="207"/>
      <c r="D155" s="217" t="s">
        <v>149</v>
      </c>
      <c r="E155" s="219" t="s">
        <v>21</v>
      </c>
      <c r="F155" s="220" t="s">
        <v>344</v>
      </c>
      <c r="G155" s="207"/>
      <c r="H155" s="221">
        <v>11.62</v>
      </c>
      <c r="I155" s="211"/>
      <c r="J155" s="207"/>
      <c r="K155" s="207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149</v>
      </c>
      <c r="AU155" s="216" t="s">
        <v>83</v>
      </c>
      <c r="AV155" s="11" t="s">
        <v>83</v>
      </c>
      <c r="AW155" s="11" t="s">
        <v>35</v>
      </c>
      <c r="AX155" s="11" t="s">
        <v>80</v>
      </c>
      <c r="AY155" s="216" t="s">
        <v>135</v>
      </c>
    </row>
    <row r="156" spans="2:65" s="11" customFormat="1">
      <c r="B156" s="206"/>
      <c r="C156" s="207"/>
      <c r="D156" s="203" t="s">
        <v>149</v>
      </c>
      <c r="E156" s="207"/>
      <c r="F156" s="209" t="s">
        <v>408</v>
      </c>
      <c r="G156" s="207"/>
      <c r="H156" s="210">
        <v>23.24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149</v>
      </c>
      <c r="AU156" s="216" t="s">
        <v>83</v>
      </c>
      <c r="AV156" s="11" t="s">
        <v>83</v>
      </c>
      <c r="AW156" s="11" t="s">
        <v>6</v>
      </c>
      <c r="AX156" s="11" t="s">
        <v>80</v>
      </c>
      <c r="AY156" s="216" t="s">
        <v>135</v>
      </c>
    </row>
    <row r="157" spans="2:65" s="1" customFormat="1" ht="31.5" customHeight="1">
      <c r="B157" s="39"/>
      <c r="C157" s="191" t="s">
        <v>285</v>
      </c>
      <c r="D157" s="191" t="s">
        <v>137</v>
      </c>
      <c r="E157" s="192" t="s">
        <v>212</v>
      </c>
      <c r="F157" s="193" t="s">
        <v>213</v>
      </c>
      <c r="G157" s="194" t="s">
        <v>140</v>
      </c>
      <c r="H157" s="195">
        <v>11.62</v>
      </c>
      <c r="I157" s="196"/>
      <c r="J157" s="197">
        <f>ROUND(I157*H157,2)</f>
        <v>0</v>
      </c>
      <c r="K157" s="193" t="s">
        <v>141</v>
      </c>
      <c r="L157" s="59"/>
      <c r="M157" s="198" t="s">
        <v>21</v>
      </c>
      <c r="N157" s="199" t="s">
        <v>43</v>
      </c>
      <c r="O157" s="40"/>
      <c r="P157" s="200">
        <f>O157*H157</f>
        <v>0</v>
      </c>
      <c r="Q157" s="200">
        <v>0</v>
      </c>
      <c r="R157" s="200">
        <f>Q157*H157</f>
        <v>0</v>
      </c>
      <c r="S157" s="200">
        <v>0</v>
      </c>
      <c r="T157" s="201">
        <f>S157*H157</f>
        <v>0</v>
      </c>
      <c r="AR157" s="22" t="s">
        <v>142</v>
      </c>
      <c r="AT157" s="22" t="s">
        <v>137</v>
      </c>
      <c r="AU157" s="22" t="s">
        <v>83</v>
      </c>
      <c r="AY157" s="22" t="s">
        <v>135</v>
      </c>
      <c r="BE157" s="202">
        <f>IF(N157="základní",J157,0)</f>
        <v>0</v>
      </c>
      <c r="BF157" s="202">
        <f>IF(N157="snížená",J157,0)</f>
        <v>0</v>
      </c>
      <c r="BG157" s="202">
        <f>IF(N157="zákl. přenesená",J157,0)</f>
        <v>0</v>
      </c>
      <c r="BH157" s="202">
        <f>IF(N157="sníž. přenesená",J157,0)</f>
        <v>0</v>
      </c>
      <c r="BI157" s="202">
        <f>IF(N157="nulová",J157,0)</f>
        <v>0</v>
      </c>
      <c r="BJ157" s="22" t="s">
        <v>80</v>
      </c>
      <c r="BK157" s="202">
        <f>ROUND(I157*H157,2)</f>
        <v>0</v>
      </c>
      <c r="BL157" s="22" t="s">
        <v>142</v>
      </c>
      <c r="BM157" s="22" t="s">
        <v>214</v>
      </c>
    </row>
    <row r="158" spans="2:65" s="11" customFormat="1">
      <c r="B158" s="206"/>
      <c r="C158" s="207"/>
      <c r="D158" s="203" t="s">
        <v>149</v>
      </c>
      <c r="E158" s="208" t="s">
        <v>21</v>
      </c>
      <c r="F158" s="209" t="s">
        <v>344</v>
      </c>
      <c r="G158" s="207"/>
      <c r="H158" s="210">
        <v>11.62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149</v>
      </c>
      <c r="AU158" s="216" t="s">
        <v>83</v>
      </c>
      <c r="AV158" s="11" t="s">
        <v>83</v>
      </c>
      <c r="AW158" s="11" t="s">
        <v>35</v>
      </c>
      <c r="AX158" s="11" t="s">
        <v>80</v>
      </c>
      <c r="AY158" s="216" t="s">
        <v>135</v>
      </c>
    </row>
    <row r="159" spans="2:65" s="1" customFormat="1" ht="31.5" customHeight="1">
      <c r="B159" s="39"/>
      <c r="C159" s="191" t="s">
        <v>290</v>
      </c>
      <c r="D159" s="191" t="s">
        <v>137</v>
      </c>
      <c r="E159" s="192" t="s">
        <v>216</v>
      </c>
      <c r="F159" s="193" t="s">
        <v>217</v>
      </c>
      <c r="G159" s="194" t="s">
        <v>140</v>
      </c>
      <c r="H159" s="195">
        <v>11.62</v>
      </c>
      <c r="I159" s="196"/>
      <c r="J159" s="197">
        <f>ROUND(I159*H159,2)</f>
        <v>0</v>
      </c>
      <c r="K159" s="193" t="s">
        <v>141</v>
      </c>
      <c r="L159" s="59"/>
      <c r="M159" s="198" t="s">
        <v>21</v>
      </c>
      <c r="N159" s="199" t="s">
        <v>43</v>
      </c>
      <c r="O159" s="40"/>
      <c r="P159" s="200">
        <f>O159*H159</f>
        <v>0</v>
      </c>
      <c r="Q159" s="200">
        <v>0</v>
      </c>
      <c r="R159" s="200">
        <f>Q159*H159</f>
        <v>0</v>
      </c>
      <c r="S159" s="200">
        <v>0</v>
      </c>
      <c r="T159" s="201">
        <f>S159*H159</f>
        <v>0</v>
      </c>
      <c r="AR159" s="22" t="s">
        <v>142</v>
      </c>
      <c r="AT159" s="22" t="s">
        <v>137</v>
      </c>
      <c r="AU159" s="22" t="s">
        <v>83</v>
      </c>
      <c r="AY159" s="22" t="s">
        <v>135</v>
      </c>
      <c r="BE159" s="202">
        <f>IF(N159="základní",J159,0)</f>
        <v>0</v>
      </c>
      <c r="BF159" s="202">
        <f>IF(N159="snížená",J159,0)</f>
        <v>0</v>
      </c>
      <c r="BG159" s="202">
        <f>IF(N159="zákl. přenesená",J159,0)</f>
        <v>0</v>
      </c>
      <c r="BH159" s="202">
        <f>IF(N159="sníž. přenesená",J159,0)</f>
        <v>0</v>
      </c>
      <c r="BI159" s="202">
        <f>IF(N159="nulová",J159,0)</f>
        <v>0</v>
      </c>
      <c r="BJ159" s="22" t="s">
        <v>80</v>
      </c>
      <c r="BK159" s="202">
        <f>ROUND(I159*H159,2)</f>
        <v>0</v>
      </c>
      <c r="BL159" s="22" t="s">
        <v>142</v>
      </c>
      <c r="BM159" s="22" t="s">
        <v>218</v>
      </c>
    </row>
    <row r="160" spans="2:65" s="11" customFormat="1">
      <c r="B160" s="206"/>
      <c r="C160" s="207"/>
      <c r="D160" s="203" t="s">
        <v>149</v>
      </c>
      <c r="E160" s="208" t="s">
        <v>21</v>
      </c>
      <c r="F160" s="209" t="s">
        <v>344</v>
      </c>
      <c r="G160" s="207"/>
      <c r="H160" s="210">
        <v>11.62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149</v>
      </c>
      <c r="AU160" s="216" t="s">
        <v>83</v>
      </c>
      <c r="AV160" s="11" t="s">
        <v>83</v>
      </c>
      <c r="AW160" s="11" t="s">
        <v>35</v>
      </c>
      <c r="AX160" s="11" t="s">
        <v>80</v>
      </c>
      <c r="AY160" s="216" t="s">
        <v>135</v>
      </c>
    </row>
    <row r="161" spans="2:65" s="1" customFormat="1" ht="57" customHeight="1">
      <c r="B161" s="39"/>
      <c r="C161" s="191" t="s">
        <v>294</v>
      </c>
      <c r="D161" s="191" t="s">
        <v>137</v>
      </c>
      <c r="E161" s="192" t="s">
        <v>409</v>
      </c>
      <c r="F161" s="193" t="s">
        <v>410</v>
      </c>
      <c r="G161" s="194" t="s">
        <v>140</v>
      </c>
      <c r="H161" s="195">
        <v>361.08</v>
      </c>
      <c r="I161" s="196"/>
      <c r="J161" s="197">
        <f>ROUND(I161*H161,2)</f>
        <v>0</v>
      </c>
      <c r="K161" s="193" t="s">
        <v>141</v>
      </c>
      <c r="L161" s="59"/>
      <c r="M161" s="198" t="s">
        <v>21</v>
      </c>
      <c r="N161" s="199" t="s">
        <v>43</v>
      </c>
      <c r="O161" s="40"/>
      <c r="P161" s="200">
        <f>O161*H161</f>
        <v>0</v>
      </c>
      <c r="Q161" s="200">
        <v>8.5650000000000004E-2</v>
      </c>
      <c r="R161" s="200">
        <f>Q161*H161</f>
        <v>30.926501999999999</v>
      </c>
      <c r="S161" s="200">
        <v>0</v>
      </c>
      <c r="T161" s="201">
        <f>S161*H161</f>
        <v>0</v>
      </c>
      <c r="AR161" s="22" t="s">
        <v>142</v>
      </c>
      <c r="AT161" s="22" t="s">
        <v>137</v>
      </c>
      <c r="AU161" s="22" t="s">
        <v>83</v>
      </c>
      <c r="AY161" s="22" t="s">
        <v>135</v>
      </c>
      <c r="BE161" s="202">
        <f>IF(N161="základní",J161,0)</f>
        <v>0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22" t="s">
        <v>80</v>
      </c>
      <c r="BK161" s="202">
        <f>ROUND(I161*H161,2)</f>
        <v>0</v>
      </c>
      <c r="BL161" s="22" t="s">
        <v>142</v>
      </c>
      <c r="BM161" s="22" t="s">
        <v>411</v>
      </c>
    </row>
    <row r="162" spans="2:65" s="11" customFormat="1">
      <c r="B162" s="206"/>
      <c r="C162" s="207"/>
      <c r="D162" s="217" t="s">
        <v>149</v>
      </c>
      <c r="E162" s="219" t="s">
        <v>21</v>
      </c>
      <c r="F162" s="220" t="s">
        <v>375</v>
      </c>
      <c r="G162" s="207"/>
      <c r="H162" s="221">
        <v>358.02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149</v>
      </c>
      <c r="AU162" s="216" t="s">
        <v>83</v>
      </c>
      <c r="AV162" s="11" t="s">
        <v>83</v>
      </c>
      <c r="AW162" s="11" t="s">
        <v>35</v>
      </c>
      <c r="AX162" s="11" t="s">
        <v>72</v>
      </c>
      <c r="AY162" s="216" t="s">
        <v>135</v>
      </c>
    </row>
    <row r="163" spans="2:65" s="11" customFormat="1">
      <c r="B163" s="206"/>
      <c r="C163" s="207"/>
      <c r="D163" s="217" t="s">
        <v>149</v>
      </c>
      <c r="E163" s="219" t="s">
        <v>21</v>
      </c>
      <c r="F163" s="220" t="s">
        <v>376</v>
      </c>
      <c r="G163" s="207"/>
      <c r="H163" s="221">
        <v>3.06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149</v>
      </c>
      <c r="AU163" s="216" t="s">
        <v>83</v>
      </c>
      <c r="AV163" s="11" t="s">
        <v>83</v>
      </c>
      <c r="AW163" s="11" t="s">
        <v>35</v>
      </c>
      <c r="AX163" s="11" t="s">
        <v>72</v>
      </c>
      <c r="AY163" s="216" t="s">
        <v>135</v>
      </c>
    </row>
    <row r="164" spans="2:65" s="12" customFormat="1">
      <c r="B164" s="222"/>
      <c r="C164" s="223"/>
      <c r="D164" s="203" t="s">
        <v>149</v>
      </c>
      <c r="E164" s="247" t="s">
        <v>21</v>
      </c>
      <c r="F164" s="248" t="s">
        <v>190</v>
      </c>
      <c r="G164" s="223"/>
      <c r="H164" s="249">
        <v>361.08</v>
      </c>
      <c r="I164" s="227"/>
      <c r="J164" s="223"/>
      <c r="K164" s="223"/>
      <c r="L164" s="228"/>
      <c r="M164" s="229"/>
      <c r="N164" s="230"/>
      <c r="O164" s="230"/>
      <c r="P164" s="230"/>
      <c r="Q164" s="230"/>
      <c r="R164" s="230"/>
      <c r="S164" s="230"/>
      <c r="T164" s="231"/>
      <c r="AT164" s="232" t="s">
        <v>149</v>
      </c>
      <c r="AU164" s="232" t="s">
        <v>83</v>
      </c>
      <c r="AV164" s="12" t="s">
        <v>142</v>
      </c>
      <c r="AW164" s="12" t="s">
        <v>35</v>
      </c>
      <c r="AX164" s="12" t="s">
        <v>80</v>
      </c>
      <c r="AY164" s="232" t="s">
        <v>135</v>
      </c>
    </row>
    <row r="165" spans="2:65" s="1" customFormat="1" ht="22.5" customHeight="1">
      <c r="B165" s="39"/>
      <c r="C165" s="233" t="s">
        <v>298</v>
      </c>
      <c r="D165" s="233" t="s">
        <v>225</v>
      </c>
      <c r="E165" s="234" t="s">
        <v>226</v>
      </c>
      <c r="F165" s="235" t="s">
        <v>227</v>
      </c>
      <c r="G165" s="236" t="s">
        <v>140</v>
      </c>
      <c r="H165" s="237">
        <v>3.3660000000000001</v>
      </c>
      <c r="I165" s="238"/>
      <c r="J165" s="239">
        <f>ROUND(I165*H165,2)</f>
        <v>0</v>
      </c>
      <c r="K165" s="235" t="s">
        <v>21</v>
      </c>
      <c r="L165" s="240"/>
      <c r="M165" s="241" t="s">
        <v>21</v>
      </c>
      <c r="N165" s="242" t="s">
        <v>43</v>
      </c>
      <c r="O165" s="40"/>
      <c r="P165" s="200">
        <f>O165*H165</f>
        <v>0</v>
      </c>
      <c r="Q165" s="200">
        <v>0.13100000000000001</v>
      </c>
      <c r="R165" s="200">
        <f>Q165*H165</f>
        <v>0.440946</v>
      </c>
      <c r="S165" s="200">
        <v>0</v>
      </c>
      <c r="T165" s="201">
        <f>S165*H165</f>
        <v>0</v>
      </c>
      <c r="AR165" s="22" t="s">
        <v>176</v>
      </c>
      <c r="AT165" s="22" t="s">
        <v>225</v>
      </c>
      <c r="AU165" s="22" t="s">
        <v>83</v>
      </c>
      <c r="AY165" s="22" t="s">
        <v>135</v>
      </c>
      <c r="BE165" s="202">
        <f>IF(N165="základní",J165,0)</f>
        <v>0</v>
      </c>
      <c r="BF165" s="202">
        <f>IF(N165="snížená",J165,0)</f>
        <v>0</v>
      </c>
      <c r="BG165" s="202">
        <f>IF(N165="zákl. přenesená",J165,0)</f>
        <v>0</v>
      </c>
      <c r="BH165" s="202">
        <f>IF(N165="sníž. přenesená",J165,0)</f>
        <v>0</v>
      </c>
      <c r="BI165" s="202">
        <f>IF(N165="nulová",J165,0)</f>
        <v>0</v>
      </c>
      <c r="BJ165" s="22" t="s">
        <v>80</v>
      </c>
      <c r="BK165" s="202">
        <f>ROUND(I165*H165,2)</f>
        <v>0</v>
      </c>
      <c r="BL165" s="22" t="s">
        <v>142</v>
      </c>
      <c r="BM165" s="22" t="s">
        <v>228</v>
      </c>
    </row>
    <row r="166" spans="2:65" s="1" customFormat="1" ht="40.5">
      <c r="B166" s="39"/>
      <c r="C166" s="61"/>
      <c r="D166" s="217" t="s">
        <v>144</v>
      </c>
      <c r="E166" s="61"/>
      <c r="F166" s="218" t="s">
        <v>229</v>
      </c>
      <c r="G166" s="61"/>
      <c r="H166" s="61"/>
      <c r="I166" s="161"/>
      <c r="J166" s="61"/>
      <c r="K166" s="61"/>
      <c r="L166" s="59"/>
      <c r="M166" s="205"/>
      <c r="N166" s="40"/>
      <c r="O166" s="40"/>
      <c r="P166" s="40"/>
      <c r="Q166" s="40"/>
      <c r="R166" s="40"/>
      <c r="S166" s="40"/>
      <c r="T166" s="76"/>
      <c r="AT166" s="22" t="s">
        <v>144</v>
      </c>
      <c r="AU166" s="22" t="s">
        <v>83</v>
      </c>
    </row>
    <row r="167" spans="2:65" s="11" customFormat="1">
      <c r="B167" s="206"/>
      <c r="C167" s="207"/>
      <c r="D167" s="203" t="s">
        <v>149</v>
      </c>
      <c r="E167" s="207"/>
      <c r="F167" s="209" t="s">
        <v>412</v>
      </c>
      <c r="G167" s="207"/>
      <c r="H167" s="210">
        <v>3.3660000000000001</v>
      </c>
      <c r="I167" s="211"/>
      <c r="J167" s="207"/>
      <c r="K167" s="207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149</v>
      </c>
      <c r="AU167" s="216" t="s">
        <v>83</v>
      </c>
      <c r="AV167" s="11" t="s">
        <v>83</v>
      </c>
      <c r="AW167" s="11" t="s">
        <v>6</v>
      </c>
      <c r="AX167" s="11" t="s">
        <v>80</v>
      </c>
      <c r="AY167" s="216" t="s">
        <v>135</v>
      </c>
    </row>
    <row r="168" spans="2:65" s="1" customFormat="1" ht="22.5" customHeight="1">
      <c r="B168" s="39"/>
      <c r="C168" s="233" t="s">
        <v>305</v>
      </c>
      <c r="D168" s="233" t="s">
        <v>225</v>
      </c>
      <c r="E168" s="234" t="s">
        <v>413</v>
      </c>
      <c r="F168" s="235" t="s">
        <v>414</v>
      </c>
      <c r="G168" s="236" t="s">
        <v>140</v>
      </c>
      <c r="H168" s="237">
        <v>372.34100000000001</v>
      </c>
      <c r="I168" s="238"/>
      <c r="J168" s="239">
        <f>ROUND(I168*H168,2)</f>
        <v>0</v>
      </c>
      <c r="K168" s="235" t="s">
        <v>141</v>
      </c>
      <c r="L168" s="240"/>
      <c r="M168" s="241" t="s">
        <v>21</v>
      </c>
      <c r="N168" s="242" t="s">
        <v>43</v>
      </c>
      <c r="O168" s="40"/>
      <c r="P168" s="200">
        <f>O168*H168</f>
        <v>0</v>
      </c>
      <c r="Q168" s="200">
        <v>0.17599999999999999</v>
      </c>
      <c r="R168" s="200">
        <f>Q168*H168</f>
        <v>65.532015999999999</v>
      </c>
      <c r="S168" s="200">
        <v>0</v>
      </c>
      <c r="T168" s="201">
        <f>S168*H168</f>
        <v>0</v>
      </c>
      <c r="AR168" s="22" t="s">
        <v>176</v>
      </c>
      <c r="AT168" s="22" t="s">
        <v>225</v>
      </c>
      <c r="AU168" s="22" t="s">
        <v>83</v>
      </c>
      <c r="AY168" s="22" t="s">
        <v>135</v>
      </c>
      <c r="BE168" s="202">
        <f>IF(N168="základní",J168,0)</f>
        <v>0</v>
      </c>
      <c r="BF168" s="202">
        <f>IF(N168="snížená",J168,0)</f>
        <v>0</v>
      </c>
      <c r="BG168" s="202">
        <f>IF(N168="zákl. přenesená",J168,0)</f>
        <v>0</v>
      </c>
      <c r="BH168" s="202">
        <f>IF(N168="sníž. přenesená",J168,0)</f>
        <v>0</v>
      </c>
      <c r="BI168" s="202">
        <f>IF(N168="nulová",J168,0)</f>
        <v>0</v>
      </c>
      <c r="BJ168" s="22" t="s">
        <v>80</v>
      </c>
      <c r="BK168" s="202">
        <f>ROUND(I168*H168,2)</f>
        <v>0</v>
      </c>
      <c r="BL168" s="22" t="s">
        <v>142</v>
      </c>
      <c r="BM168" s="22" t="s">
        <v>415</v>
      </c>
    </row>
    <row r="169" spans="2:65" s="1" customFormat="1" ht="27">
      <c r="B169" s="39"/>
      <c r="C169" s="61"/>
      <c r="D169" s="217" t="s">
        <v>144</v>
      </c>
      <c r="E169" s="61"/>
      <c r="F169" s="218" t="s">
        <v>416</v>
      </c>
      <c r="G169" s="61"/>
      <c r="H169" s="61"/>
      <c r="I169" s="161"/>
      <c r="J169" s="61"/>
      <c r="K169" s="61"/>
      <c r="L169" s="59"/>
      <c r="M169" s="205"/>
      <c r="N169" s="40"/>
      <c r="O169" s="40"/>
      <c r="P169" s="40"/>
      <c r="Q169" s="40"/>
      <c r="R169" s="40"/>
      <c r="S169" s="40"/>
      <c r="T169" s="76"/>
      <c r="AT169" s="22" t="s">
        <v>144</v>
      </c>
      <c r="AU169" s="22" t="s">
        <v>83</v>
      </c>
    </row>
    <row r="170" spans="2:65" s="11" customFormat="1">
      <c r="B170" s="206"/>
      <c r="C170" s="207"/>
      <c r="D170" s="203" t="s">
        <v>149</v>
      </c>
      <c r="E170" s="207"/>
      <c r="F170" s="209" t="s">
        <v>417</v>
      </c>
      <c r="G170" s="207"/>
      <c r="H170" s="210">
        <v>372.34100000000001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149</v>
      </c>
      <c r="AU170" s="216" t="s">
        <v>83</v>
      </c>
      <c r="AV170" s="11" t="s">
        <v>83</v>
      </c>
      <c r="AW170" s="11" t="s">
        <v>6</v>
      </c>
      <c r="AX170" s="11" t="s">
        <v>80</v>
      </c>
      <c r="AY170" s="216" t="s">
        <v>135</v>
      </c>
    </row>
    <row r="171" spans="2:65" s="1" customFormat="1" ht="57" customHeight="1">
      <c r="B171" s="39"/>
      <c r="C171" s="191" t="s">
        <v>309</v>
      </c>
      <c r="D171" s="191" t="s">
        <v>137</v>
      </c>
      <c r="E171" s="192" t="s">
        <v>232</v>
      </c>
      <c r="F171" s="193" t="s">
        <v>233</v>
      </c>
      <c r="G171" s="194" t="s">
        <v>140</v>
      </c>
      <c r="H171" s="195">
        <v>20</v>
      </c>
      <c r="I171" s="196"/>
      <c r="J171" s="197">
        <f>ROUND(I171*H171,2)</f>
        <v>0</v>
      </c>
      <c r="K171" s="193" t="s">
        <v>141</v>
      </c>
      <c r="L171" s="59"/>
      <c r="M171" s="198" t="s">
        <v>21</v>
      </c>
      <c r="N171" s="199" t="s">
        <v>43</v>
      </c>
      <c r="O171" s="40"/>
      <c r="P171" s="200">
        <f>O171*H171</f>
        <v>0</v>
      </c>
      <c r="Q171" s="200">
        <v>0</v>
      </c>
      <c r="R171" s="200">
        <f>Q171*H171</f>
        <v>0</v>
      </c>
      <c r="S171" s="200">
        <v>0</v>
      </c>
      <c r="T171" s="201">
        <f>S171*H171</f>
        <v>0</v>
      </c>
      <c r="AR171" s="22" t="s">
        <v>142</v>
      </c>
      <c r="AT171" s="22" t="s">
        <v>137</v>
      </c>
      <c r="AU171" s="22" t="s">
        <v>83</v>
      </c>
      <c r="AY171" s="22" t="s">
        <v>135</v>
      </c>
      <c r="BE171" s="202">
        <f>IF(N171="základní",J171,0)</f>
        <v>0</v>
      </c>
      <c r="BF171" s="202">
        <f>IF(N171="snížená",J171,0)</f>
        <v>0</v>
      </c>
      <c r="BG171" s="202">
        <f>IF(N171="zákl. přenesená",J171,0)</f>
        <v>0</v>
      </c>
      <c r="BH171" s="202">
        <f>IF(N171="sníž. přenesená",J171,0)</f>
        <v>0</v>
      </c>
      <c r="BI171" s="202">
        <f>IF(N171="nulová",J171,0)</f>
        <v>0</v>
      </c>
      <c r="BJ171" s="22" t="s">
        <v>80</v>
      </c>
      <c r="BK171" s="202">
        <f>ROUND(I171*H171,2)</f>
        <v>0</v>
      </c>
      <c r="BL171" s="22" t="s">
        <v>142</v>
      </c>
      <c r="BM171" s="22" t="s">
        <v>234</v>
      </c>
    </row>
    <row r="172" spans="2:65" s="1" customFormat="1" ht="22.5" customHeight="1">
      <c r="B172" s="39"/>
      <c r="C172" s="191" t="s">
        <v>314</v>
      </c>
      <c r="D172" s="191" t="s">
        <v>137</v>
      </c>
      <c r="E172" s="192" t="s">
        <v>236</v>
      </c>
      <c r="F172" s="193" t="s">
        <v>237</v>
      </c>
      <c r="G172" s="194" t="s">
        <v>154</v>
      </c>
      <c r="H172" s="195">
        <v>26.35</v>
      </c>
      <c r="I172" s="196"/>
      <c r="J172" s="197">
        <f>ROUND(I172*H172,2)</f>
        <v>0</v>
      </c>
      <c r="K172" s="193" t="s">
        <v>141</v>
      </c>
      <c r="L172" s="59"/>
      <c r="M172" s="198" t="s">
        <v>21</v>
      </c>
      <c r="N172" s="199" t="s">
        <v>43</v>
      </c>
      <c r="O172" s="40"/>
      <c r="P172" s="200">
        <f>O172*H172</f>
        <v>0</v>
      </c>
      <c r="Q172" s="200">
        <v>3.5999999999999999E-3</v>
      </c>
      <c r="R172" s="200">
        <f>Q172*H172</f>
        <v>9.486E-2</v>
      </c>
      <c r="S172" s="200">
        <v>0</v>
      </c>
      <c r="T172" s="201">
        <f>S172*H172</f>
        <v>0</v>
      </c>
      <c r="AR172" s="22" t="s">
        <v>142</v>
      </c>
      <c r="AT172" s="22" t="s">
        <v>137</v>
      </c>
      <c r="AU172" s="22" t="s">
        <v>83</v>
      </c>
      <c r="AY172" s="22" t="s">
        <v>135</v>
      </c>
      <c r="BE172" s="202">
        <f>IF(N172="základní",J172,0)</f>
        <v>0</v>
      </c>
      <c r="BF172" s="202">
        <f>IF(N172="snížená",J172,0)</f>
        <v>0</v>
      </c>
      <c r="BG172" s="202">
        <f>IF(N172="zákl. přenesená",J172,0)</f>
        <v>0</v>
      </c>
      <c r="BH172" s="202">
        <f>IF(N172="sníž. přenesená",J172,0)</f>
        <v>0</v>
      </c>
      <c r="BI172" s="202">
        <f>IF(N172="nulová",J172,0)</f>
        <v>0</v>
      </c>
      <c r="BJ172" s="22" t="s">
        <v>80</v>
      </c>
      <c r="BK172" s="202">
        <f>ROUND(I172*H172,2)</f>
        <v>0</v>
      </c>
      <c r="BL172" s="22" t="s">
        <v>142</v>
      </c>
      <c r="BM172" s="22" t="s">
        <v>238</v>
      </c>
    </row>
    <row r="173" spans="2:65" s="11" customFormat="1">
      <c r="B173" s="206"/>
      <c r="C173" s="207"/>
      <c r="D173" s="217" t="s">
        <v>149</v>
      </c>
      <c r="E173" s="219" t="s">
        <v>21</v>
      </c>
      <c r="F173" s="220" t="s">
        <v>418</v>
      </c>
      <c r="G173" s="207"/>
      <c r="H173" s="221">
        <v>26.35</v>
      </c>
      <c r="I173" s="211"/>
      <c r="J173" s="207"/>
      <c r="K173" s="207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149</v>
      </c>
      <c r="AU173" s="216" t="s">
        <v>83</v>
      </c>
      <c r="AV173" s="11" t="s">
        <v>83</v>
      </c>
      <c r="AW173" s="11" t="s">
        <v>35</v>
      </c>
      <c r="AX173" s="11" t="s">
        <v>80</v>
      </c>
      <c r="AY173" s="216" t="s">
        <v>135</v>
      </c>
    </row>
    <row r="174" spans="2:65" s="10" customFormat="1" ht="29.85" customHeight="1">
      <c r="B174" s="174"/>
      <c r="C174" s="175"/>
      <c r="D174" s="188" t="s">
        <v>71</v>
      </c>
      <c r="E174" s="189" t="s">
        <v>180</v>
      </c>
      <c r="F174" s="189" t="s">
        <v>240</v>
      </c>
      <c r="G174" s="175"/>
      <c r="H174" s="175"/>
      <c r="I174" s="178"/>
      <c r="J174" s="190">
        <f>BK174</f>
        <v>0</v>
      </c>
      <c r="K174" s="175"/>
      <c r="L174" s="180"/>
      <c r="M174" s="181"/>
      <c r="N174" s="182"/>
      <c r="O174" s="182"/>
      <c r="P174" s="183">
        <f>P175+SUM(P176:P230)</f>
        <v>0</v>
      </c>
      <c r="Q174" s="182"/>
      <c r="R174" s="183">
        <f>R175+SUM(R176:R230)</f>
        <v>81.3731042</v>
      </c>
      <c r="S174" s="182"/>
      <c r="T174" s="184">
        <f>T175+SUM(T176:T230)</f>
        <v>0.23099999999999998</v>
      </c>
      <c r="AR174" s="185" t="s">
        <v>80</v>
      </c>
      <c r="AT174" s="186" t="s">
        <v>71</v>
      </c>
      <c r="AU174" s="186" t="s">
        <v>80</v>
      </c>
      <c r="AY174" s="185" t="s">
        <v>135</v>
      </c>
      <c r="BK174" s="187">
        <f>BK175+SUM(BK176:BK230)</f>
        <v>0</v>
      </c>
    </row>
    <row r="175" spans="2:65" s="1" customFormat="1" ht="22.5" customHeight="1">
      <c r="B175" s="39"/>
      <c r="C175" s="191" t="s">
        <v>319</v>
      </c>
      <c r="D175" s="191" t="s">
        <v>137</v>
      </c>
      <c r="E175" s="192" t="s">
        <v>419</v>
      </c>
      <c r="F175" s="193" t="s">
        <v>420</v>
      </c>
      <c r="G175" s="194" t="s">
        <v>154</v>
      </c>
      <c r="H175" s="195">
        <v>8</v>
      </c>
      <c r="I175" s="196"/>
      <c r="J175" s="197">
        <f>ROUND(I175*H175,2)</f>
        <v>0</v>
      </c>
      <c r="K175" s="193" t="s">
        <v>21</v>
      </c>
      <c r="L175" s="59"/>
      <c r="M175" s="198" t="s">
        <v>21</v>
      </c>
      <c r="N175" s="199" t="s">
        <v>43</v>
      </c>
      <c r="O175" s="40"/>
      <c r="P175" s="200">
        <f>O175*H175</f>
        <v>0</v>
      </c>
      <c r="Q175" s="200">
        <v>4.0079999999999998E-2</v>
      </c>
      <c r="R175" s="200">
        <f>Q175*H175</f>
        <v>0.32063999999999998</v>
      </c>
      <c r="S175" s="200">
        <v>0</v>
      </c>
      <c r="T175" s="201">
        <f>S175*H175</f>
        <v>0</v>
      </c>
      <c r="AR175" s="22" t="s">
        <v>142</v>
      </c>
      <c r="AT175" s="22" t="s">
        <v>137</v>
      </c>
      <c r="AU175" s="22" t="s">
        <v>83</v>
      </c>
      <c r="AY175" s="22" t="s">
        <v>135</v>
      </c>
      <c r="BE175" s="202">
        <f>IF(N175="základní",J175,0)</f>
        <v>0</v>
      </c>
      <c r="BF175" s="202">
        <f>IF(N175="snížená",J175,0)</f>
        <v>0</v>
      </c>
      <c r="BG175" s="202">
        <f>IF(N175="zákl. přenesená",J175,0)</f>
        <v>0</v>
      </c>
      <c r="BH175" s="202">
        <f>IF(N175="sníž. přenesená",J175,0)</f>
        <v>0</v>
      </c>
      <c r="BI175" s="202">
        <f>IF(N175="nulová",J175,0)</f>
        <v>0</v>
      </c>
      <c r="BJ175" s="22" t="s">
        <v>80</v>
      </c>
      <c r="BK175" s="202">
        <f>ROUND(I175*H175,2)</f>
        <v>0</v>
      </c>
      <c r="BL175" s="22" t="s">
        <v>142</v>
      </c>
      <c r="BM175" s="22" t="s">
        <v>421</v>
      </c>
    </row>
    <row r="176" spans="2:65" s="1" customFormat="1" ht="67.5">
      <c r="B176" s="39"/>
      <c r="C176" s="61"/>
      <c r="D176" s="203" t="s">
        <v>144</v>
      </c>
      <c r="E176" s="61"/>
      <c r="F176" s="204" t="s">
        <v>422</v>
      </c>
      <c r="G176" s="61"/>
      <c r="H176" s="61"/>
      <c r="I176" s="161"/>
      <c r="J176" s="61"/>
      <c r="K176" s="61"/>
      <c r="L176" s="59"/>
      <c r="M176" s="205"/>
      <c r="N176" s="40"/>
      <c r="O176" s="40"/>
      <c r="P176" s="40"/>
      <c r="Q176" s="40"/>
      <c r="R176" s="40"/>
      <c r="S176" s="40"/>
      <c r="T176" s="76"/>
      <c r="AT176" s="22" t="s">
        <v>144</v>
      </c>
      <c r="AU176" s="22" t="s">
        <v>83</v>
      </c>
    </row>
    <row r="177" spans="2:65" s="1" customFormat="1" ht="31.5" customHeight="1">
      <c r="B177" s="39"/>
      <c r="C177" s="191" t="s">
        <v>326</v>
      </c>
      <c r="D177" s="191" t="s">
        <v>137</v>
      </c>
      <c r="E177" s="192" t="s">
        <v>241</v>
      </c>
      <c r="F177" s="193" t="s">
        <v>242</v>
      </c>
      <c r="G177" s="194" t="s">
        <v>243</v>
      </c>
      <c r="H177" s="195">
        <v>6</v>
      </c>
      <c r="I177" s="196"/>
      <c r="J177" s="197">
        <f>ROUND(I177*H177,2)</f>
        <v>0</v>
      </c>
      <c r="K177" s="193" t="s">
        <v>141</v>
      </c>
      <c r="L177" s="59"/>
      <c r="M177" s="198" t="s">
        <v>21</v>
      </c>
      <c r="N177" s="199" t="s">
        <v>43</v>
      </c>
      <c r="O177" s="40"/>
      <c r="P177" s="200">
        <f>O177*H177</f>
        <v>0</v>
      </c>
      <c r="Q177" s="200">
        <v>6.9999999999999999E-4</v>
      </c>
      <c r="R177" s="200">
        <f>Q177*H177</f>
        <v>4.1999999999999997E-3</v>
      </c>
      <c r="S177" s="200">
        <v>0</v>
      </c>
      <c r="T177" s="201">
        <f>S177*H177</f>
        <v>0</v>
      </c>
      <c r="AR177" s="22" t="s">
        <v>142</v>
      </c>
      <c r="AT177" s="22" t="s">
        <v>137</v>
      </c>
      <c r="AU177" s="22" t="s">
        <v>83</v>
      </c>
      <c r="AY177" s="22" t="s">
        <v>135</v>
      </c>
      <c r="BE177" s="202">
        <f>IF(N177="základní",J177,0)</f>
        <v>0</v>
      </c>
      <c r="BF177" s="202">
        <f>IF(N177="snížená",J177,0)</f>
        <v>0</v>
      </c>
      <c r="BG177" s="202">
        <f>IF(N177="zákl. přenesená",J177,0)</f>
        <v>0</v>
      </c>
      <c r="BH177" s="202">
        <f>IF(N177="sníž. přenesená",J177,0)</f>
        <v>0</v>
      </c>
      <c r="BI177" s="202">
        <f>IF(N177="nulová",J177,0)</f>
        <v>0</v>
      </c>
      <c r="BJ177" s="22" t="s">
        <v>80</v>
      </c>
      <c r="BK177" s="202">
        <f>ROUND(I177*H177,2)</f>
        <v>0</v>
      </c>
      <c r="BL177" s="22" t="s">
        <v>142</v>
      </c>
      <c r="BM177" s="22" t="s">
        <v>244</v>
      </c>
    </row>
    <row r="178" spans="2:65" s="11" customFormat="1">
      <c r="B178" s="206"/>
      <c r="C178" s="207"/>
      <c r="D178" s="217" t="s">
        <v>149</v>
      </c>
      <c r="E178" s="219" t="s">
        <v>21</v>
      </c>
      <c r="F178" s="220" t="s">
        <v>423</v>
      </c>
      <c r="G178" s="207"/>
      <c r="H178" s="221">
        <v>1</v>
      </c>
      <c r="I178" s="211"/>
      <c r="J178" s="207"/>
      <c r="K178" s="207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149</v>
      </c>
      <c r="AU178" s="216" t="s">
        <v>83</v>
      </c>
      <c r="AV178" s="11" t="s">
        <v>83</v>
      </c>
      <c r="AW178" s="11" t="s">
        <v>35</v>
      </c>
      <c r="AX178" s="11" t="s">
        <v>72</v>
      </c>
      <c r="AY178" s="216" t="s">
        <v>135</v>
      </c>
    </row>
    <row r="179" spans="2:65" s="11" customFormat="1">
      <c r="B179" s="206"/>
      <c r="C179" s="207"/>
      <c r="D179" s="217" t="s">
        <v>149</v>
      </c>
      <c r="E179" s="219" t="s">
        <v>21</v>
      </c>
      <c r="F179" s="220" t="s">
        <v>424</v>
      </c>
      <c r="G179" s="207"/>
      <c r="H179" s="221">
        <v>1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149</v>
      </c>
      <c r="AU179" s="216" t="s">
        <v>83</v>
      </c>
      <c r="AV179" s="11" t="s">
        <v>83</v>
      </c>
      <c r="AW179" s="11" t="s">
        <v>35</v>
      </c>
      <c r="AX179" s="11" t="s">
        <v>72</v>
      </c>
      <c r="AY179" s="216" t="s">
        <v>135</v>
      </c>
    </row>
    <row r="180" spans="2:65" s="11" customFormat="1">
      <c r="B180" s="206"/>
      <c r="C180" s="207"/>
      <c r="D180" s="217" t="s">
        <v>149</v>
      </c>
      <c r="E180" s="219" t="s">
        <v>21</v>
      </c>
      <c r="F180" s="220" t="s">
        <v>425</v>
      </c>
      <c r="G180" s="207"/>
      <c r="H180" s="221">
        <v>1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149</v>
      </c>
      <c r="AU180" s="216" t="s">
        <v>83</v>
      </c>
      <c r="AV180" s="11" t="s">
        <v>83</v>
      </c>
      <c r="AW180" s="11" t="s">
        <v>35</v>
      </c>
      <c r="AX180" s="11" t="s">
        <v>72</v>
      </c>
      <c r="AY180" s="216" t="s">
        <v>135</v>
      </c>
    </row>
    <row r="181" spans="2:65" s="11" customFormat="1">
      <c r="B181" s="206"/>
      <c r="C181" s="207"/>
      <c r="D181" s="217" t="s">
        <v>149</v>
      </c>
      <c r="E181" s="219" t="s">
        <v>21</v>
      </c>
      <c r="F181" s="220" t="s">
        <v>426</v>
      </c>
      <c r="G181" s="207"/>
      <c r="H181" s="221">
        <v>1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149</v>
      </c>
      <c r="AU181" s="216" t="s">
        <v>83</v>
      </c>
      <c r="AV181" s="11" t="s">
        <v>83</v>
      </c>
      <c r="AW181" s="11" t="s">
        <v>35</v>
      </c>
      <c r="AX181" s="11" t="s">
        <v>72</v>
      </c>
      <c r="AY181" s="216" t="s">
        <v>135</v>
      </c>
    </row>
    <row r="182" spans="2:65" s="11" customFormat="1">
      <c r="B182" s="206"/>
      <c r="C182" s="207"/>
      <c r="D182" s="217" t="s">
        <v>149</v>
      </c>
      <c r="E182" s="219" t="s">
        <v>21</v>
      </c>
      <c r="F182" s="220" t="s">
        <v>427</v>
      </c>
      <c r="G182" s="207"/>
      <c r="H182" s="221">
        <v>1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149</v>
      </c>
      <c r="AU182" s="216" t="s">
        <v>83</v>
      </c>
      <c r="AV182" s="11" t="s">
        <v>83</v>
      </c>
      <c r="AW182" s="11" t="s">
        <v>35</v>
      </c>
      <c r="AX182" s="11" t="s">
        <v>72</v>
      </c>
      <c r="AY182" s="216" t="s">
        <v>135</v>
      </c>
    </row>
    <row r="183" spans="2:65" s="11" customFormat="1">
      <c r="B183" s="206"/>
      <c r="C183" s="207"/>
      <c r="D183" s="217" t="s">
        <v>149</v>
      </c>
      <c r="E183" s="219" t="s">
        <v>21</v>
      </c>
      <c r="F183" s="220" t="s">
        <v>428</v>
      </c>
      <c r="G183" s="207"/>
      <c r="H183" s="221">
        <v>1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149</v>
      </c>
      <c r="AU183" s="216" t="s">
        <v>83</v>
      </c>
      <c r="AV183" s="11" t="s">
        <v>83</v>
      </c>
      <c r="AW183" s="11" t="s">
        <v>35</v>
      </c>
      <c r="AX183" s="11" t="s">
        <v>72</v>
      </c>
      <c r="AY183" s="216" t="s">
        <v>135</v>
      </c>
    </row>
    <row r="184" spans="2:65" s="12" customFormat="1">
      <c r="B184" s="222"/>
      <c r="C184" s="223"/>
      <c r="D184" s="203" t="s">
        <v>149</v>
      </c>
      <c r="E184" s="247" t="s">
        <v>21</v>
      </c>
      <c r="F184" s="248" t="s">
        <v>190</v>
      </c>
      <c r="G184" s="223"/>
      <c r="H184" s="249">
        <v>6</v>
      </c>
      <c r="I184" s="227"/>
      <c r="J184" s="223"/>
      <c r="K184" s="223"/>
      <c r="L184" s="228"/>
      <c r="M184" s="229"/>
      <c r="N184" s="230"/>
      <c r="O184" s="230"/>
      <c r="P184" s="230"/>
      <c r="Q184" s="230"/>
      <c r="R184" s="230"/>
      <c r="S184" s="230"/>
      <c r="T184" s="231"/>
      <c r="AT184" s="232" t="s">
        <v>149</v>
      </c>
      <c r="AU184" s="232" t="s">
        <v>83</v>
      </c>
      <c r="AV184" s="12" t="s">
        <v>142</v>
      </c>
      <c r="AW184" s="12" t="s">
        <v>35</v>
      </c>
      <c r="AX184" s="12" t="s">
        <v>80</v>
      </c>
      <c r="AY184" s="232" t="s">
        <v>135</v>
      </c>
    </row>
    <row r="185" spans="2:65" s="1" customFormat="1" ht="22.5" customHeight="1">
      <c r="B185" s="39"/>
      <c r="C185" s="191" t="s">
        <v>429</v>
      </c>
      <c r="D185" s="191" t="s">
        <v>137</v>
      </c>
      <c r="E185" s="192" t="s">
        <v>430</v>
      </c>
      <c r="F185" s="193" t="s">
        <v>431</v>
      </c>
      <c r="G185" s="194" t="s">
        <v>243</v>
      </c>
      <c r="H185" s="195">
        <v>1</v>
      </c>
      <c r="I185" s="196"/>
      <c r="J185" s="197">
        <f>ROUND(I185*H185,2)</f>
        <v>0</v>
      </c>
      <c r="K185" s="193" t="s">
        <v>141</v>
      </c>
      <c r="L185" s="59"/>
      <c r="M185" s="198" t="s">
        <v>21</v>
      </c>
      <c r="N185" s="199" t="s">
        <v>43</v>
      </c>
      <c r="O185" s="40"/>
      <c r="P185" s="200">
        <f>O185*H185</f>
        <v>0</v>
      </c>
      <c r="Q185" s="200">
        <v>0</v>
      </c>
      <c r="R185" s="200">
        <f>Q185*H185</f>
        <v>0</v>
      </c>
      <c r="S185" s="200">
        <v>0</v>
      </c>
      <c r="T185" s="201">
        <f>S185*H185</f>
        <v>0</v>
      </c>
      <c r="AR185" s="22" t="s">
        <v>142</v>
      </c>
      <c r="AT185" s="22" t="s">
        <v>137</v>
      </c>
      <c r="AU185" s="22" t="s">
        <v>83</v>
      </c>
      <c r="AY185" s="22" t="s">
        <v>135</v>
      </c>
      <c r="BE185" s="202">
        <f>IF(N185="základní",J185,0)</f>
        <v>0</v>
      </c>
      <c r="BF185" s="202">
        <f>IF(N185="snížená",J185,0)</f>
        <v>0</v>
      </c>
      <c r="BG185" s="202">
        <f>IF(N185="zákl. přenesená",J185,0)</f>
        <v>0</v>
      </c>
      <c r="BH185" s="202">
        <f>IF(N185="sníž. přenesená",J185,0)</f>
        <v>0</v>
      </c>
      <c r="BI185" s="202">
        <f>IF(N185="nulová",J185,0)</f>
        <v>0</v>
      </c>
      <c r="BJ185" s="22" t="s">
        <v>80</v>
      </c>
      <c r="BK185" s="202">
        <f>ROUND(I185*H185,2)</f>
        <v>0</v>
      </c>
      <c r="BL185" s="22" t="s">
        <v>142</v>
      </c>
      <c r="BM185" s="22" t="s">
        <v>432</v>
      </c>
    </row>
    <row r="186" spans="2:65" s="1" customFormat="1" ht="27">
      <c r="B186" s="39"/>
      <c r="C186" s="61"/>
      <c r="D186" s="203" t="s">
        <v>144</v>
      </c>
      <c r="E186" s="61"/>
      <c r="F186" s="204" t="s">
        <v>433</v>
      </c>
      <c r="G186" s="61"/>
      <c r="H186" s="61"/>
      <c r="I186" s="161"/>
      <c r="J186" s="61"/>
      <c r="K186" s="61"/>
      <c r="L186" s="59"/>
      <c r="M186" s="205"/>
      <c r="N186" s="40"/>
      <c r="O186" s="40"/>
      <c r="P186" s="40"/>
      <c r="Q186" s="40"/>
      <c r="R186" s="40"/>
      <c r="S186" s="40"/>
      <c r="T186" s="76"/>
      <c r="AT186" s="22" t="s">
        <v>144</v>
      </c>
      <c r="AU186" s="22" t="s">
        <v>83</v>
      </c>
    </row>
    <row r="187" spans="2:65" s="1" customFormat="1" ht="22.5" customHeight="1">
      <c r="B187" s="39"/>
      <c r="C187" s="191" t="s">
        <v>434</v>
      </c>
      <c r="D187" s="191" t="s">
        <v>137</v>
      </c>
      <c r="E187" s="192" t="s">
        <v>435</v>
      </c>
      <c r="F187" s="193" t="s">
        <v>436</v>
      </c>
      <c r="G187" s="194" t="s">
        <v>243</v>
      </c>
      <c r="H187" s="195">
        <v>3</v>
      </c>
      <c r="I187" s="196"/>
      <c r="J187" s="197">
        <f>ROUND(I187*H187,2)</f>
        <v>0</v>
      </c>
      <c r="K187" s="193" t="s">
        <v>141</v>
      </c>
      <c r="L187" s="59"/>
      <c r="M187" s="198" t="s">
        <v>21</v>
      </c>
      <c r="N187" s="199" t="s">
        <v>43</v>
      </c>
      <c r="O187" s="40"/>
      <c r="P187" s="200">
        <f>O187*H187</f>
        <v>0</v>
      </c>
      <c r="Q187" s="200">
        <v>0.11241</v>
      </c>
      <c r="R187" s="200">
        <f>Q187*H187</f>
        <v>0.33722999999999997</v>
      </c>
      <c r="S187" s="200">
        <v>0</v>
      </c>
      <c r="T187" s="201">
        <f>S187*H187</f>
        <v>0</v>
      </c>
      <c r="AR187" s="22" t="s">
        <v>142</v>
      </c>
      <c r="AT187" s="22" t="s">
        <v>137</v>
      </c>
      <c r="AU187" s="22" t="s">
        <v>83</v>
      </c>
      <c r="AY187" s="22" t="s">
        <v>135</v>
      </c>
      <c r="BE187" s="202">
        <f>IF(N187="základní",J187,0)</f>
        <v>0</v>
      </c>
      <c r="BF187" s="202">
        <f>IF(N187="snížená",J187,0)</f>
        <v>0</v>
      </c>
      <c r="BG187" s="202">
        <f>IF(N187="zákl. přenesená",J187,0)</f>
        <v>0</v>
      </c>
      <c r="BH187" s="202">
        <f>IF(N187="sníž. přenesená",J187,0)</f>
        <v>0</v>
      </c>
      <c r="BI187" s="202">
        <f>IF(N187="nulová",J187,0)</f>
        <v>0</v>
      </c>
      <c r="BJ187" s="22" t="s">
        <v>80</v>
      </c>
      <c r="BK187" s="202">
        <f>ROUND(I187*H187,2)</f>
        <v>0</v>
      </c>
      <c r="BL187" s="22" t="s">
        <v>142</v>
      </c>
      <c r="BM187" s="22" t="s">
        <v>437</v>
      </c>
    </row>
    <row r="188" spans="2:65" s="11" customFormat="1">
      <c r="B188" s="206"/>
      <c r="C188" s="207"/>
      <c r="D188" s="217" t="s">
        <v>149</v>
      </c>
      <c r="E188" s="219" t="s">
        <v>21</v>
      </c>
      <c r="F188" s="220" t="s">
        <v>427</v>
      </c>
      <c r="G188" s="207"/>
      <c r="H188" s="221">
        <v>1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149</v>
      </c>
      <c r="AU188" s="216" t="s">
        <v>83</v>
      </c>
      <c r="AV188" s="11" t="s">
        <v>83</v>
      </c>
      <c r="AW188" s="11" t="s">
        <v>35</v>
      </c>
      <c r="AX188" s="11" t="s">
        <v>72</v>
      </c>
      <c r="AY188" s="216" t="s">
        <v>135</v>
      </c>
    </row>
    <row r="189" spans="2:65" s="11" customFormat="1">
      <c r="B189" s="206"/>
      <c r="C189" s="207"/>
      <c r="D189" s="217" t="s">
        <v>149</v>
      </c>
      <c r="E189" s="219" t="s">
        <v>21</v>
      </c>
      <c r="F189" s="220" t="s">
        <v>428</v>
      </c>
      <c r="G189" s="207"/>
      <c r="H189" s="221">
        <v>1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149</v>
      </c>
      <c r="AU189" s="216" t="s">
        <v>83</v>
      </c>
      <c r="AV189" s="11" t="s">
        <v>83</v>
      </c>
      <c r="AW189" s="11" t="s">
        <v>35</v>
      </c>
      <c r="AX189" s="11" t="s">
        <v>72</v>
      </c>
      <c r="AY189" s="216" t="s">
        <v>135</v>
      </c>
    </row>
    <row r="190" spans="2:65" s="11" customFormat="1">
      <c r="B190" s="206"/>
      <c r="C190" s="207"/>
      <c r="D190" s="217" t="s">
        <v>149</v>
      </c>
      <c r="E190" s="219" t="s">
        <v>21</v>
      </c>
      <c r="F190" s="220" t="s">
        <v>438</v>
      </c>
      <c r="G190" s="207"/>
      <c r="H190" s="221">
        <v>1</v>
      </c>
      <c r="I190" s="211"/>
      <c r="J190" s="207"/>
      <c r="K190" s="207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149</v>
      </c>
      <c r="AU190" s="216" t="s">
        <v>83</v>
      </c>
      <c r="AV190" s="11" t="s">
        <v>83</v>
      </c>
      <c r="AW190" s="11" t="s">
        <v>35</v>
      </c>
      <c r="AX190" s="11" t="s">
        <v>72</v>
      </c>
      <c r="AY190" s="216" t="s">
        <v>135</v>
      </c>
    </row>
    <row r="191" spans="2:65" s="12" customFormat="1">
      <c r="B191" s="222"/>
      <c r="C191" s="223"/>
      <c r="D191" s="203" t="s">
        <v>149</v>
      </c>
      <c r="E191" s="247" t="s">
        <v>21</v>
      </c>
      <c r="F191" s="248" t="s">
        <v>190</v>
      </c>
      <c r="G191" s="223"/>
      <c r="H191" s="249">
        <v>3</v>
      </c>
      <c r="I191" s="227"/>
      <c r="J191" s="223"/>
      <c r="K191" s="223"/>
      <c r="L191" s="228"/>
      <c r="M191" s="229"/>
      <c r="N191" s="230"/>
      <c r="O191" s="230"/>
      <c r="P191" s="230"/>
      <c r="Q191" s="230"/>
      <c r="R191" s="230"/>
      <c r="S191" s="230"/>
      <c r="T191" s="231"/>
      <c r="AT191" s="232" t="s">
        <v>149</v>
      </c>
      <c r="AU191" s="232" t="s">
        <v>83</v>
      </c>
      <c r="AV191" s="12" t="s">
        <v>142</v>
      </c>
      <c r="AW191" s="12" t="s">
        <v>35</v>
      </c>
      <c r="AX191" s="12" t="s">
        <v>80</v>
      </c>
      <c r="AY191" s="232" t="s">
        <v>135</v>
      </c>
    </row>
    <row r="192" spans="2:65" s="1" customFormat="1" ht="44.25" customHeight="1">
      <c r="B192" s="39"/>
      <c r="C192" s="191" t="s">
        <v>439</v>
      </c>
      <c r="D192" s="191" t="s">
        <v>137</v>
      </c>
      <c r="E192" s="192" t="s">
        <v>260</v>
      </c>
      <c r="F192" s="193" t="s">
        <v>261</v>
      </c>
      <c r="G192" s="194" t="s">
        <v>154</v>
      </c>
      <c r="H192" s="195">
        <v>29.05</v>
      </c>
      <c r="I192" s="196"/>
      <c r="J192" s="197">
        <f>ROUND(I192*H192,2)</f>
        <v>0</v>
      </c>
      <c r="K192" s="193" t="s">
        <v>21</v>
      </c>
      <c r="L192" s="59"/>
      <c r="M192" s="198" t="s">
        <v>21</v>
      </c>
      <c r="N192" s="199" t="s">
        <v>43</v>
      </c>
      <c r="O192" s="40"/>
      <c r="P192" s="200">
        <f>O192*H192</f>
        <v>0</v>
      </c>
      <c r="Q192" s="200">
        <v>0.15540000000000001</v>
      </c>
      <c r="R192" s="200">
        <f>Q192*H192</f>
        <v>4.5143700000000004</v>
      </c>
      <c r="S192" s="200">
        <v>0</v>
      </c>
      <c r="T192" s="201">
        <f>S192*H192</f>
        <v>0</v>
      </c>
      <c r="AR192" s="22" t="s">
        <v>142</v>
      </c>
      <c r="AT192" s="22" t="s">
        <v>137</v>
      </c>
      <c r="AU192" s="22" t="s">
        <v>83</v>
      </c>
      <c r="AY192" s="22" t="s">
        <v>135</v>
      </c>
      <c r="BE192" s="202">
        <f>IF(N192="základní",J192,0)</f>
        <v>0</v>
      </c>
      <c r="BF192" s="202">
        <f>IF(N192="snížená",J192,0)</f>
        <v>0</v>
      </c>
      <c r="BG192" s="202">
        <f>IF(N192="zákl. přenesená",J192,0)</f>
        <v>0</v>
      </c>
      <c r="BH192" s="202">
        <f>IF(N192="sníž. přenesená",J192,0)</f>
        <v>0</v>
      </c>
      <c r="BI192" s="202">
        <f>IF(N192="nulová",J192,0)</f>
        <v>0</v>
      </c>
      <c r="BJ192" s="22" t="s">
        <v>80</v>
      </c>
      <c r="BK192" s="202">
        <f>ROUND(I192*H192,2)</f>
        <v>0</v>
      </c>
      <c r="BL192" s="22" t="s">
        <v>142</v>
      </c>
      <c r="BM192" s="22" t="s">
        <v>262</v>
      </c>
    </row>
    <row r="193" spans="2:65" s="11" customFormat="1">
      <c r="B193" s="206"/>
      <c r="C193" s="207"/>
      <c r="D193" s="217" t="s">
        <v>149</v>
      </c>
      <c r="E193" s="219" t="s">
        <v>21</v>
      </c>
      <c r="F193" s="220" t="s">
        <v>440</v>
      </c>
      <c r="G193" s="207"/>
      <c r="H193" s="221">
        <v>3</v>
      </c>
      <c r="I193" s="211"/>
      <c r="J193" s="207"/>
      <c r="K193" s="207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149</v>
      </c>
      <c r="AU193" s="216" t="s">
        <v>83</v>
      </c>
      <c r="AV193" s="11" t="s">
        <v>83</v>
      </c>
      <c r="AW193" s="11" t="s">
        <v>35</v>
      </c>
      <c r="AX193" s="11" t="s">
        <v>72</v>
      </c>
      <c r="AY193" s="216" t="s">
        <v>135</v>
      </c>
    </row>
    <row r="194" spans="2:65" s="11" customFormat="1">
      <c r="B194" s="206"/>
      <c r="C194" s="207"/>
      <c r="D194" s="217" t="s">
        <v>149</v>
      </c>
      <c r="E194" s="219" t="s">
        <v>21</v>
      </c>
      <c r="F194" s="220" t="s">
        <v>142</v>
      </c>
      <c r="G194" s="207"/>
      <c r="H194" s="221">
        <v>4</v>
      </c>
      <c r="I194" s="211"/>
      <c r="J194" s="207"/>
      <c r="K194" s="207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149</v>
      </c>
      <c r="AU194" s="216" t="s">
        <v>83</v>
      </c>
      <c r="AV194" s="11" t="s">
        <v>83</v>
      </c>
      <c r="AW194" s="11" t="s">
        <v>35</v>
      </c>
      <c r="AX194" s="11" t="s">
        <v>72</v>
      </c>
      <c r="AY194" s="216" t="s">
        <v>135</v>
      </c>
    </row>
    <row r="195" spans="2:65" s="11" customFormat="1">
      <c r="B195" s="206"/>
      <c r="C195" s="207"/>
      <c r="D195" s="203" t="s">
        <v>149</v>
      </c>
      <c r="E195" s="208" t="s">
        <v>21</v>
      </c>
      <c r="F195" s="209" t="s">
        <v>441</v>
      </c>
      <c r="G195" s="207"/>
      <c r="H195" s="210">
        <v>22.05</v>
      </c>
      <c r="I195" s="211"/>
      <c r="J195" s="207"/>
      <c r="K195" s="207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149</v>
      </c>
      <c r="AU195" s="216" t="s">
        <v>83</v>
      </c>
      <c r="AV195" s="11" t="s">
        <v>83</v>
      </c>
      <c r="AW195" s="11" t="s">
        <v>35</v>
      </c>
      <c r="AX195" s="11" t="s">
        <v>72</v>
      </c>
      <c r="AY195" s="216" t="s">
        <v>135</v>
      </c>
    </row>
    <row r="196" spans="2:65" s="1" customFormat="1" ht="22.5" customHeight="1">
      <c r="B196" s="39"/>
      <c r="C196" s="233" t="s">
        <v>442</v>
      </c>
      <c r="D196" s="233" t="s">
        <v>225</v>
      </c>
      <c r="E196" s="234" t="s">
        <v>266</v>
      </c>
      <c r="F196" s="235" t="s">
        <v>267</v>
      </c>
      <c r="G196" s="236" t="s">
        <v>243</v>
      </c>
      <c r="H196" s="237">
        <v>3</v>
      </c>
      <c r="I196" s="238"/>
      <c r="J196" s="239">
        <f>ROUND(I196*H196,2)</f>
        <v>0</v>
      </c>
      <c r="K196" s="235" t="s">
        <v>141</v>
      </c>
      <c r="L196" s="240"/>
      <c r="M196" s="241" t="s">
        <v>21</v>
      </c>
      <c r="N196" s="242" t="s">
        <v>43</v>
      </c>
      <c r="O196" s="40"/>
      <c r="P196" s="200">
        <f>O196*H196</f>
        <v>0</v>
      </c>
      <c r="Q196" s="200">
        <v>6.4000000000000001E-2</v>
      </c>
      <c r="R196" s="200">
        <f>Q196*H196</f>
        <v>0.192</v>
      </c>
      <c r="S196" s="200">
        <v>0</v>
      </c>
      <c r="T196" s="201">
        <f>S196*H196</f>
        <v>0</v>
      </c>
      <c r="AR196" s="22" t="s">
        <v>176</v>
      </c>
      <c r="AT196" s="22" t="s">
        <v>225</v>
      </c>
      <c r="AU196" s="22" t="s">
        <v>83</v>
      </c>
      <c r="AY196" s="22" t="s">
        <v>135</v>
      </c>
      <c r="BE196" s="202">
        <f>IF(N196="základní",J196,0)</f>
        <v>0</v>
      </c>
      <c r="BF196" s="202">
        <f>IF(N196="snížená",J196,0)</f>
        <v>0</v>
      </c>
      <c r="BG196" s="202">
        <f>IF(N196="zákl. přenesená",J196,0)</f>
        <v>0</v>
      </c>
      <c r="BH196" s="202">
        <f>IF(N196="sníž. přenesená",J196,0)</f>
        <v>0</v>
      </c>
      <c r="BI196" s="202">
        <f>IF(N196="nulová",J196,0)</f>
        <v>0</v>
      </c>
      <c r="BJ196" s="22" t="s">
        <v>80</v>
      </c>
      <c r="BK196" s="202">
        <f>ROUND(I196*H196,2)</f>
        <v>0</v>
      </c>
      <c r="BL196" s="22" t="s">
        <v>142</v>
      </c>
      <c r="BM196" s="22" t="s">
        <v>268</v>
      </c>
    </row>
    <row r="197" spans="2:65" s="1" customFormat="1" ht="22.5" customHeight="1">
      <c r="B197" s="39"/>
      <c r="C197" s="233" t="s">
        <v>443</v>
      </c>
      <c r="D197" s="233" t="s">
        <v>225</v>
      </c>
      <c r="E197" s="234" t="s">
        <v>270</v>
      </c>
      <c r="F197" s="235" t="s">
        <v>271</v>
      </c>
      <c r="G197" s="236" t="s">
        <v>243</v>
      </c>
      <c r="H197" s="237">
        <v>4.2</v>
      </c>
      <c r="I197" s="238"/>
      <c r="J197" s="239">
        <f>ROUND(I197*H197,2)</f>
        <v>0</v>
      </c>
      <c r="K197" s="235" t="s">
        <v>141</v>
      </c>
      <c r="L197" s="240"/>
      <c r="M197" s="241" t="s">
        <v>21</v>
      </c>
      <c r="N197" s="242" t="s">
        <v>43</v>
      </c>
      <c r="O197" s="40"/>
      <c r="P197" s="200">
        <f>O197*H197</f>
        <v>0</v>
      </c>
      <c r="Q197" s="200">
        <v>5.2999999999999999E-2</v>
      </c>
      <c r="R197" s="200">
        <f>Q197*H197</f>
        <v>0.22259999999999999</v>
      </c>
      <c r="S197" s="200">
        <v>0</v>
      </c>
      <c r="T197" s="201">
        <f>S197*H197</f>
        <v>0</v>
      </c>
      <c r="AR197" s="22" t="s">
        <v>176</v>
      </c>
      <c r="AT197" s="22" t="s">
        <v>225</v>
      </c>
      <c r="AU197" s="22" t="s">
        <v>83</v>
      </c>
      <c r="AY197" s="22" t="s">
        <v>135</v>
      </c>
      <c r="BE197" s="202">
        <f>IF(N197="základní",J197,0)</f>
        <v>0</v>
      </c>
      <c r="BF197" s="202">
        <f>IF(N197="snížená",J197,0)</f>
        <v>0</v>
      </c>
      <c r="BG197" s="202">
        <f>IF(N197="zákl. přenesená",J197,0)</f>
        <v>0</v>
      </c>
      <c r="BH197" s="202">
        <f>IF(N197="sníž. přenesená",J197,0)</f>
        <v>0</v>
      </c>
      <c r="BI197" s="202">
        <f>IF(N197="nulová",J197,0)</f>
        <v>0</v>
      </c>
      <c r="BJ197" s="22" t="s">
        <v>80</v>
      </c>
      <c r="BK197" s="202">
        <f>ROUND(I197*H197,2)</f>
        <v>0</v>
      </c>
      <c r="BL197" s="22" t="s">
        <v>142</v>
      </c>
      <c r="BM197" s="22" t="s">
        <v>272</v>
      </c>
    </row>
    <row r="198" spans="2:65" s="1" customFormat="1" ht="27">
      <c r="B198" s="39"/>
      <c r="C198" s="61"/>
      <c r="D198" s="217" t="s">
        <v>144</v>
      </c>
      <c r="E198" s="61"/>
      <c r="F198" s="218" t="s">
        <v>273</v>
      </c>
      <c r="G198" s="61"/>
      <c r="H198" s="61"/>
      <c r="I198" s="161"/>
      <c r="J198" s="61"/>
      <c r="K198" s="61"/>
      <c r="L198" s="59"/>
      <c r="M198" s="205"/>
      <c r="N198" s="40"/>
      <c r="O198" s="40"/>
      <c r="P198" s="40"/>
      <c r="Q198" s="40"/>
      <c r="R198" s="40"/>
      <c r="S198" s="40"/>
      <c r="T198" s="76"/>
      <c r="AT198" s="22" t="s">
        <v>144</v>
      </c>
      <c r="AU198" s="22" t="s">
        <v>83</v>
      </c>
    </row>
    <row r="199" spans="2:65" s="11" customFormat="1">
      <c r="B199" s="206"/>
      <c r="C199" s="207"/>
      <c r="D199" s="203" t="s">
        <v>149</v>
      </c>
      <c r="E199" s="207"/>
      <c r="F199" s="209" t="s">
        <v>444</v>
      </c>
      <c r="G199" s="207"/>
      <c r="H199" s="210">
        <v>4.2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149</v>
      </c>
      <c r="AU199" s="216" t="s">
        <v>83</v>
      </c>
      <c r="AV199" s="11" t="s">
        <v>83</v>
      </c>
      <c r="AW199" s="11" t="s">
        <v>6</v>
      </c>
      <c r="AX199" s="11" t="s">
        <v>80</v>
      </c>
      <c r="AY199" s="216" t="s">
        <v>135</v>
      </c>
    </row>
    <row r="200" spans="2:65" s="1" customFormat="1" ht="22.5" customHeight="1">
      <c r="B200" s="39"/>
      <c r="C200" s="233" t="s">
        <v>445</v>
      </c>
      <c r="D200" s="233" t="s">
        <v>225</v>
      </c>
      <c r="E200" s="234" t="s">
        <v>446</v>
      </c>
      <c r="F200" s="235" t="s">
        <v>447</v>
      </c>
      <c r="G200" s="236" t="s">
        <v>243</v>
      </c>
      <c r="H200" s="237">
        <v>23.152999999999999</v>
      </c>
      <c r="I200" s="238"/>
      <c r="J200" s="239">
        <f>ROUND(I200*H200,2)</f>
        <v>0</v>
      </c>
      <c r="K200" s="235" t="s">
        <v>141</v>
      </c>
      <c r="L200" s="240"/>
      <c r="M200" s="241" t="s">
        <v>21</v>
      </c>
      <c r="N200" s="242" t="s">
        <v>43</v>
      </c>
      <c r="O200" s="40"/>
      <c r="P200" s="200">
        <f>O200*H200</f>
        <v>0</v>
      </c>
      <c r="Q200" s="200">
        <v>8.2100000000000006E-2</v>
      </c>
      <c r="R200" s="200">
        <f>Q200*H200</f>
        <v>1.9008613000000001</v>
      </c>
      <c r="S200" s="200">
        <v>0</v>
      </c>
      <c r="T200" s="201">
        <f>S200*H200</f>
        <v>0</v>
      </c>
      <c r="AR200" s="22" t="s">
        <v>176</v>
      </c>
      <c r="AT200" s="22" t="s">
        <v>225</v>
      </c>
      <c r="AU200" s="22" t="s">
        <v>83</v>
      </c>
      <c r="AY200" s="22" t="s">
        <v>135</v>
      </c>
      <c r="BE200" s="202">
        <f>IF(N200="základní",J200,0)</f>
        <v>0</v>
      </c>
      <c r="BF200" s="202">
        <f>IF(N200="snížená",J200,0)</f>
        <v>0</v>
      </c>
      <c r="BG200" s="202">
        <f>IF(N200="zákl. přenesená",J200,0)</f>
        <v>0</v>
      </c>
      <c r="BH200" s="202">
        <f>IF(N200="sníž. přenesená",J200,0)</f>
        <v>0</v>
      </c>
      <c r="BI200" s="202">
        <f>IF(N200="nulová",J200,0)</f>
        <v>0</v>
      </c>
      <c r="BJ200" s="22" t="s">
        <v>80</v>
      </c>
      <c r="BK200" s="202">
        <f>ROUND(I200*H200,2)</f>
        <v>0</v>
      </c>
      <c r="BL200" s="22" t="s">
        <v>142</v>
      </c>
      <c r="BM200" s="22" t="s">
        <v>448</v>
      </c>
    </row>
    <row r="201" spans="2:65" s="1" customFormat="1" ht="27">
      <c r="B201" s="39"/>
      <c r="C201" s="61"/>
      <c r="D201" s="217" t="s">
        <v>144</v>
      </c>
      <c r="E201" s="61"/>
      <c r="F201" s="218" t="s">
        <v>273</v>
      </c>
      <c r="G201" s="61"/>
      <c r="H201" s="61"/>
      <c r="I201" s="161"/>
      <c r="J201" s="61"/>
      <c r="K201" s="61"/>
      <c r="L201" s="59"/>
      <c r="M201" s="205"/>
      <c r="N201" s="40"/>
      <c r="O201" s="40"/>
      <c r="P201" s="40"/>
      <c r="Q201" s="40"/>
      <c r="R201" s="40"/>
      <c r="S201" s="40"/>
      <c r="T201" s="76"/>
      <c r="AT201" s="22" t="s">
        <v>144</v>
      </c>
      <c r="AU201" s="22" t="s">
        <v>83</v>
      </c>
    </row>
    <row r="202" spans="2:65" s="11" customFormat="1">
      <c r="B202" s="206"/>
      <c r="C202" s="207"/>
      <c r="D202" s="217" t="s">
        <v>149</v>
      </c>
      <c r="E202" s="219" t="s">
        <v>21</v>
      </c>
      <c r="F202" s="220" t="s">
        <v>441</v>
      </c>
      <c r="G202" s="207"/>
      <c r="H202" s="221">
        <v>22.05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149</v>
      </c>
      <c r="AU202" s="216" t="s">
        <v>83</v>
      </c>
      <c r="AV202" s="11" t="s">
        <v>83</v>
      </c>
      <c r="AW202" s="11" t="s">
        <v>35</v>
      </c>
      <c r="AX202" s="11" t="s">
        <v>80</v>
      </c>
      <c r="AY202" s="216" t="s">
        <v>135</v>
      </c>
    </row>
    <row r="203" spans="2:65" s="11" customFormat="1">
      <c r="B203" s="206"/>
      <c r="C203" s="207"/>
      <c r="D203" s="203" t="s">
        <v>149</v>
      </c>
      <c r="E203" s="207"/>
      <c r="F203" s="209" t="s">
        <v>449</v>
      </c>
      <c r="G203" s="207"/>
      <c r="H203" s="210">
        <v>23.152999999999999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149</v>
      </c>
      <c r="AU203" s="216" t="s">
        <v>83</v>
      </c>
      <c r="AV203" s="11" t="s">
        <v>83</v>
      </c>
      <c r="AW203" s="11" t="s">
        <v>6</v>
      </c>
      <c r="AX203" s="11" t="s">
        <v>80</v>
      </c>
      <c r="AY203" s="216" t="s">
        <v>135</v>
      </c>
    </row>
    <row r="204" spans="2:65" s="1" customFormat="1" ht="44.25" customHeight="1">
      <c r="B204" s="39"/>
      <c r="C204" s="191" t="s">
        <v>450</v>
      </c>
      <c r="D204" s="191" t="s">
        <v>137</v>
      </c>
      <c r="E204" s="192" t="s">
        <v>276</v>
      </c>
      <c r="F204" s="193" t="s">
        <v>277</v>
      </c>
      <c r="G204" s="194" t="s">
        <v>154</v>
      </c>
      <c r="H204" s="195">
        <v>246.05</v>
      </c>
      <c r="I204" s="196"/>
      <c r="J204" s="197">
        <f>ROUND(I204*H204,2)</f>
        <v>0</v>
      </c>
      <c r="K204" s="193" t="s">
        <v>141</v>
      </c>
      <c r="L204" s="59"/>
      <c r="M204" s="198" t="s">
        <v>21</v>
      </c>
      <c r="N204" s="199" t="s">
        <v>43</v>
      </c>
      <c r="O204" s="40"/>
      <c r="P204" s="200">
        <f>O204*H204</f>
        <v>0</v>
      </c>
      <c r="Q204" s="200">
        <v>0.16849</v>
      </c>
      <c r="R204" s="200">
        <f>Q204*H204</f>
        <v>41.456964500000005</v>
      </c>
      <c r="S204" s="200">
        <v>0</v>
      </c>
      <c r="T204" s="201">
        <f>S204*H204</f>
        <v>0</v>
      </c>
      <c r="AR204" s="22" t="s">
        <v>142</v>
      </c>
      <c r="AT204" s="22" t="s">
        <v>137</v>
      </c>
      <c r="AU204" s="22" t="s">
        <v>83</v>
      </c>
      <c r="AY204" s="22" t="s">
        <v>135</v>
      </c>
      <c r="BE204" s="202">
        <f>IF(N204="základní",J204,0)</f>
        <v>0</v>
      </c>
      <c r="BF204" s="202">
        <f>IF(N204="snížená",J204,0)</f>
        <v>0</v>
      </c>
      <c r="BG204" s="202">
        <f>IF(N204="zákl. přenesená",J204,0)</f>
        <v>0</v>
      </c>
      <c r="BH204" s="202">
        <f>IF(N204="sníž. přenesená",J204,0)</f>
        <v>0</v>
      </c>
      <c r="BI204" s="202">
        <f>IF(N204="nulová",J204,0)</f>
        <v>0</v>
      </c>
      <c r="BJ204" s="22" t="s">
        <v>80</v>
      </c>
      <c r="BK204" s="202">
        <f>ROUND(I204*H204,2)</f>
        <v>0</v>
      </c>
      <c r="BL204" s="22" t="s">
        <v>142</v>
      </c>
      <c r="BM204" s="22" t="s">
        <v>278</v>
      </c>
    </row>
    <row r="205" spans="2:65" s="1" customFormat="1" ht="27">
      <c r="B205" s="39"/>
      <c r="C205" s="61"/>
      <c r="D205" s="217" t="s">
        <v>144</v>
      </c>
      <c r="E205" s="61"/>
      <c r="F205" s="218" t="s">
        <v>279</v>
      </c>
      <c r="G205" s="61"/>
      <c r="H205" s="61"/>
      <c r="I205" s="161"/>
      <c r="J205" s="61"/>
      <c r="K205" s="61"/>
      <c r="L205" s="59"/>
      <c r="M205" s="205"/>
      <c r="N205" s="40"/>
      <c r="O205" s="40"/>
      <c r="P205" s="40"/>
      <c r="Q205" s="40"/>
      <c r="R205" s="40"/>
      <c r="S205" s="40"/>
      <c r="T205" s="76"/>
      <c r="AT205" s="22" t="s">
        <v>144</v>
      </c>
      <c r="AU205" s="22" t="s">
        <v>83</v>
      </c>
    </row>
    <row r="206" spans="2:65" s="11" customFormat="1">
      <c r="B206" s="206"/>
      <c r="C206" s="207"/>
      <c r="D206" s="203" t="s">
        <v>149</v>
      </c>
      <c r="E206" s="208" t="s">
        <v>21</v>
      </c>
      <c r="F206" s="209" t="s">
        <v>451</v>
      </c>
      <c r="G206" s="207"/>
      <c r="H206" s="210">
        <v>246.05</v>
      </c>
      <c r="I206" s="211"/>
      <c r="J206" s="207"/>
      <c r="K206" s="207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149</v>
      </c>
      <c r="AU206" s="216" t="s">
        <v>83</v>
      </c>
      <c r="AV206" s="11" t="s">
        <v>83</v>
      </c>
      <c r="AW206" s="11" t="s">
        <v>35</v>
      </c>
      <c r="AX206" s="11" t="s">
        <v>80</v>
      </c>
      <c r="AY206" s="216" t="s">
        <v>135</v>
      </c>
    </row>
    <row r="207" spans="2:65" s="1" customFormat="1" ht="22.5" customHeight="1">
      <c r="B207" s="39"/>
      <c r="C207" s="233" t="s">
        <v>452</v>
      </c>
      <c r="D207" s="233" t="s">
        <v>225</v>
      </c>
      <c r="E207" s="234" t="s">
        <v>453</v>
      </c>
      <c r="F207" s="235" t="s">
        <v>454</v>
      </c>
      <c r="G207" s="236" t="s">
        <v>243</v>
      </c>
      <c r="H207" s="237">
        <v>246.05</v>
      </c>
      <c r="I207" s="238"/>
      <c r="J207" s="239">
        <f>ROUND(I207*H207,2)</f>
        <v>0</v>
      </c>
      <c r="K207" s="235" t="s">
        <v>141</v>
      </c>
      <c r="L207" s="240"/>
      <c r="M207" s="241" t="s">
        <v>21</v>
      </c>
      <c r="N207" s="242" t="s">
        <v>43</v>
      </c>
      <c r="O207" s="40"/>
      <c r="P207" s="200">
        <f>O207*H207</f>
        <v>0</v>
      </c>
      <c r="Q207" s="200">
        <v>4.4999999999999998E-2</v>
      </c>
      <c r="R207" s="200">
        <f>Q207*H207</f>
        <v>11.07225</v>
      </c>
      <c r="S207" s="200">
        <v>0</v>
      </c>
      <c r="T207" s="201">
        <f>S207*H207</f>
        <v>0</v>
      </c>
      <c r="AR207" s="22" t="s">
        <v>176</v>
      </c>
      <c r="AT207" s="22" t="s">
        <v>225</v>
      </c>
      <c r="AU207" s="22" t="s">
        <v>83</v>
      </c>
      <c r="AY207" s="22" t="s">
        <v>135</v>
      </c>
      <c r="BE207" s="202">
        <f>IF(N207="základní",J207,0)</f>
        <v>0</v>
      </c>
      <c r="BF207" s="202">
        <f>IF(N207="snížená",J207,0)</f>
        <v>0</v>
      </c>
      <c r="BG207" s="202">
        <f>IF(N207="zákl. přenesená",J207,0)</f>
        <v>0</v>
      </c>
      <c r="BH207" s="202">
        <f>IF(N207="sníž. přenesená",J207,0)</f>
        <v>0</v>
      </c>
      <c r="BI207" s="202">
        <f>IF(N207="nulová",J207,0)</f>
        <v>0</v>
      </c>
      <c r="BJ207" s="22" t="s">
        <v>80</v>
      </c>
      <c r="BK207" s="202">
        <f>ROUND(I207*H207,2)</f>
        <v>0</v>
      </c>
      <c r="BL207" s="22" t="s">
        <v>142</v>
      </c>
      <c r="BM207" s="22" t="s">
        <v>455</v>
      </c>
    </row>
    <row r="208" spans="2:65" s="1" customFormat="1" ht="27">
      <c r="B208" s="39"/>
      <c r="C208" s="61"/>
      <c r="D208" s="203" t="s">
        <v>144</v>
      </c>
      <c r="E208" s="61"/>
      <c r="F208" s="204" t="s">
        <v>273</v>
      </c>
      <c r="G208" s="61"/>
      <c r="H208" s="61"/>
      <c r="I208" s="161"/>
      <c r="J208" s="61"/>
      <c r="K208" s="61"/>
      <c r="L208" s="59"/>
      <c r="M208" s="205"/>
      <c r="N208" s="40"/>
      <c r="O208" s="40"/>
      <c r="P208" s="40"/>
      <c r="Q208" s="40"/>
      <c r="R208" s="40"/>
      <c r="S208" s="40"/>
      <c r="T208" s="76"/>
      <c r="AT208" s="22" t="s">
        <v>144</v>
      </c>
      <c r="AU208" s="22" t="s">
        <v>83</v>
      </c>
    </row>
    <row r="209" spans="2:65" s="1" customFormat="1" ht="31.5" customHeight="1">
      <c r="B209" s="39"/>
      <c r="C209" s="191" t="s">
        <v>456</v>
      </c>
      <c r="D209" s="191" t="s">
        <v>137</v>
      </c>
      <c r="E209" s="192" t="s">
        <v>281</v>
      </c>
      <c r="F209" s="193" t="s">
        <v>282</v>
      </c>
      <c r="G209" s="194" t="s">
        <v>167</v>
      </c>
      <c r="H209" s="195">
        <v>9.3979999999999997</v>
      </c>
      <c r="I209" s="196"/>
      <c r="J209" s="197">
        <f>ROUND(I209*H209,2)</f>
        <v>0</v>
      </c>
      <c r="K209" s="193" t="s">
        <v>21</v>
      </c>
      <c r="L209" s="59"/>
      <c r="M209" s="198" t="s">
        <v>21</v>
      </c>
      <c r="N209" s="199" t="s">
        <v>43</v>
      </c>
      <c r="O209" s="40"/>
      <c r="P209" s="200">
        <f>O209*H209</f>
        <v>0</v>
      </c>
      <c r="Q209" s="200">
        <v>2.2563399999999998</v>
      </c>
      <c r="R209" s="200">
        <f>Q209*H209</f>
        <v>21.205083319999996</v>
      </c>
      <c r="S209" s="200">
        <v>0</v>
      </c>
      <c r="T209" s="201">
        <f>S209*H209</f>
        <v>0</v>
      </c>
      <c r="AR209" s="22" t="s">
        <v>142</v>
      </c>
      <c r="AT209" s="22" t="s">
        <v>137</v>
      </c>
      <c r="AU209" s="22" t="s">
        <v>83</v>
      </c>
      <c r="AY209" s="22" t="s">
        <v>135</v>
      </c>
      <c r="BE209" s="202">
        <f>IF(N209="základní",J209,0)</f>
        <v>0</v>
      </c>
      <c r="BF209" s="202">
        <f>IF(N209="snížená",J209,0)</f>
        <v>0</v>
      </c>
      <c r="BG209" s="202">
        <f>IF(N209="zákl. přenesená",J209,0)</f>
        <v>0</v>
      </c>
      <c r="BH209" s="202">
        <f>IF(N209="sníž. přenesená",J209,0)</f>
        <v>0</v>
      </c>
      <c r="BI209" s="202">
        <f>IF(N209="nulová",J209,0)</f>
        <v>0</v>
      </c>
      <c r="BJ209" s="22" t="s">
        <v>80</v>
      </c>
      <c r="BK209" s="202">
        <f>ROUND(I209*H209,2)</f>
        <v>0</v>
      </c>
      <c r="BL209" s="22" t="s">
        <v>142</v>
      </c>
      <c r="BM209" s="22" t="s">
        <v>283</v>
      </c>
    </row>
    <row r="210" spans="2:65" s="11" customFormat="1">
      <c r="B210" s="206"/>
      <c r="C210" s="207"/>
      <c r="D210" s="203" t="s">
        <v>149</v>
      </c>
      <c r="E210" s="208" t="s">
        <v>21</v>
      </c>
      <c r="F210" s="209" t="s">
        <v>457</v>
      </c>
      <c r="G210" s="207"/>
      <c r="H210" s="210">
        <v>9.3979999999999997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149</v>
      </c>
      <c r="AU210" s="216" t="s">
        <v>83</v>
      </c>
      <c r="AV210" s="11" t="s">
        <v>83</v>
      </c>
      <c r="AW210" s="11" t="s">
        <v>35</v>
      </c>
      <c r="AX210" s="11" t="s">
        <v>80</v>
      </c>
      <c r="AY210" s="216" t="s">
        <v>135</v>
      </c>
    </row>
    <row r="211" spans="2:65" s="1" customFormat="1" ht="31.5" customHeight="1">
      <c r="B211" s="39"/>
      <c r="C211" s="191" t="s">
        <v>458</v>
      </c>
      <c r="D211" s="191" t="s">
        <v>137</v>
      </c>
      <c r="E211" s="192" t="s">
        <v>286</v>
      </c>
      <c r="F211" s="193" t="s">
        <v>287</v>
      </c>
      <c r="G211" s="194" t="s">
        <v>140</v>
      </c>
      <c r="H211" s="195">
        <v>312.56400000000002</v>
      </c>
      <c r="I211" s="196"/>
      <c r="J211" s="197">
        <f>ROUND(I211*H211,2)</f>
        <v>0</v>
      </c>
      <c r="K211" s="193" t="s">
        <v>141</v>
      </c>
      <c r="L211" s="59"/>
      <c r="M211" s="198" t="s">
        <v>21</v>
      </c>
      <c r="N211" s="199" t="s">
        <v>43</v>
      </c>
      <c r="O211" s="40"/>
      <c r="P211" s="200">
        <f>O211*H211</f>
        <v>0</v>
      </c>
      <c r="Q211" s="200">
        <v>4.6999999999999999E-4</v>
      </c>
      <c r="R211" s="200">
        <f>Q211*H211</f>
        <v>0.14690507999999999</v>
      </c>
      <c r="S211" s="200">
        <v>0</v>
      </c>
      <c r="T211" s="201">
        <f>S211*H211</f>
        <v>0</v>
      </c>
      <c r="AR211" s="22" t="s">
        <v>142</v>
      </c>
      <c r="AT211" s="22" t="s">
        <v>137</v>
      </c>
      <c r="AU211" s="22" t="s">
        <v>83</v>
      </c>
      <c r="AY211" s="22" t="s">
        <v>135</v>
      </c>
      <c r="BE211" s="202">
        <f>IF(N211="základní",J211,0)</f>
        <v>0</v>
      </c>
      <c r="BF211" s="202">
        <f>IF(N211="snížená",J211,0)</f>
        <v>0</v>
      </c>
      <c r="BG211" s="202">
        <f>IF(N211="zákl. přenesená",J211,0)</f>
        <v>0</v>
      </c>
      <c r="BH211" s="202">
        <f>IF(N211="sníž. přenesená",J211,0)</f>
        <v>0</v>
      </c>
      <c r="BI211" s="202">
        <f>IF(N211="nulová",J211,0)</f>
        <v>0</v>
      </c>
      <c r="BJ211" s="22" t="s">
        <v>80</v>
      </c>
      <c r="BK211" s="202">
        <f>ROUND(I211*H211,2)</f>
        <v>0</v>
      </c>
      <c r="BL211" s="22" t="s">
        <v>142</v>
      </c>
      <c r="BM211" s="22" t="s">
        <v>288</v>
      </c>
    </row>
    <row r="212" spans="2:65" s="11" customFormat="1">
      <c r="B212" s="206"/>
      <c r="C212" s="207"/>
      <c r="D212" s="203" t="s">
        <v>149</v>
      </c>
      <c r="E212" s="208" t="s">
        <v>21</v>
      </c>
      <c r="F212" s="209" t="s">
        <v>459</v>
      </c>
      <c r="G212" s="207"/>
      <c r="H212" s="210">
        <v>312.56400000000002</v>
      </c>
      <c r="I212" s="211"/>
      <c r="J212" s="207"/>
      <c r="K212" s="207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149</v>
      </c>
      <c r="AU212" s="216" t="s">
        <v>83</v>
      </c>
      <c r="AV212" s="11" t="s">
        <v>83</v>
      </c>
      <c r="AW212" s="11" t="s">
        <v>35</v>
      </c>
      <c r="AX212" s="11" t="s">
        <v>80</v>
      </c>
      <c r="AY212" s="216" t="s">
        <v>135</v>
      </c>
    </row>
    <row r="213" spans="2:65" s="1" customFormat="1" ht="22.5" customHeight="1">
      <c r="B213" s="39"/>
      <c r="C213" s="191" t="s">
        <v>460</v>
      </c>
      <c r="D213" s="191" t="s">
        <v>137</v>
      </c>
      <c r="E213" s="192" t="s">
        <v>291</v>
      </c>
      <c r="F213" s="193" t="s">
        <v>292</v>
      </c>
      <c r="G213" s="194" t="s">
        <v>154</v>
      </c>
      <c r="H213" s="195">
        <v>26.35</v>
      </c>
      <c r="I213" s="196"/>
      <c r="J213" s="197">
        <f>ROUND(I213*H213,2)</f>
        <v>0</v>
      </c>
      <c r="K213" s="193" t="s">
        <v>141</v>
      </c>
      <c r="L213" s="59"/>
      <c r="M213" s="198" t="s">
        <v>21</v>
      </c>
      <c r="N213" s="199" t="s">
        <v>43</v>
      </c>
      <c r="O213" s="40"/>
      <c r="P213" s="200">
        <f>O213*H213</f>
        <v>0</v>
      </c>
      <c r="Q213" s="200">
        <v>0</v>
      </c>
      <c r="R213" s="200">
        <f>Q213*H213</f>
        <v>0</v>
      </c>
      <c r="S213" s="200">
        <v>0</v>
      </c>
      <c r="T213" s="201">
        <f>S213*H213</f>
        <v>0</v>
      </c>
      <c r="AR213" s="22" t="s">
        <v>142</v>
      </c>
      <c r="AT213" s="22" t="s">
        <v>137</v>
      </c>
      <c r="AU213" s="22" t="s">
        <v>83</v>
      </c>
      <c r="AY213" s="22" t="s">
        <v>135</v>
      </c>
      <c r="BE213" s="202">
        <f>IF(N213="základní",J213,0)</f>
        <v>0</v>
      </c>
      <c r="BF213" s="202">
        <f>IF(N213="snížená",J213,0)</f>
        <v>0</v>
      </c>
      <c r="BG213" s="202">
        <f>IF(N213="zákl. přenesená",J213,0)</f>
        <v>0</v>
      </c>
      <c r="BH213" s="202">
        <f>IF(N213="sníž. přenesená",J213,0)</f>
        <v>0</v>
      </c>
      <c r="BI213" s="202">
        <f>IF(N213="nulová",J213,0)</f>
        <v>0</v>
      </c>
      <c r="BJ213" s="22" t="s">
        <v>80</v>
      </c>
      <c r="BK213" s="202">
        <f>ROUND(I213*H213,2)</f>
        <v>0</v>
      </c>
      <c r="BL213" s="22" t="s">
        <v>142</v>
      </c>
      <c r="BM213" s="22" t="s">
        <v>293</v>
      </c>
    </row>
    <row r="214" spans="2:65" s="11" customFormat="1">
      <c r="B214" s="206"/>
      <c r="C214" s="207"/>
      <c r="D214" s="203" t="s">
        <v>149</v>
      </c>
      <c r="E214" s="208" t="s">
        <v>21</v>
      </c>
      <c r="F214" s="209" t="s">
        <v>418</v>
      </c>
      <c r="G214" s="207"/>
      <c r="H214" s="210">
        <v>26.35</v>
      </c>
      <c r="I214" s="211"/>
      <c r="J214" s="207"/>
      <c r="K214" s="207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149</v>
      </c>
      <c r="AU214" s="216" t="s">
        <v>83</v>
      </c>
      <c r="AV214" s="11" t="s">
        <v>83</v>
      </c>
      <c r="AW214" s="11" t="s">
        <v>35</v>
      </c>
      <c r="AX214" s="11" t="s">
        <v>80</v>
      </c>
      <c r="AY214" s="216" t="s">
        <v>135</v>
      </c>
    </row>
    <row r="215" spans="2:65" s="1" customFormat="1" ht="44.25" customHeight="1">
      <c r="B215" s="39"/>
      <c r="C215" s="191" t="s">
        <v>461</v>
      </c>
      <c r="D215" s="191" t="s">
        <v>137</v>
      </c>
      <c r="E215" s="192" t="s">
        <v>462</v>
      </c>
      <c r="F215" s="193" t="s">
        <v>463</v>
      </c>
      <c r="G215" s="194" t="s">
        <v>243</v>
      </c>
      <c r="H215" s="195">
        <v>6</v>
      </c>
      <c r="I215" s="196"/>
      <c r="J215" s="197">
        <f>ROUND(I215*H215,2)</f>
        <v>0</v>
      </c>
      <c r="K215" s="193" t="s">
        <v>141</v>
      </c>
      <c r="L215" s="59"/>
      <c r="M215" s="198" t="s">
        <v>21</v>
      </c>
      <c r="N215" s="199" t="s">
        <v>43</v>
      </c>
      <c r="O215" s="40"/>
      <c r="P215" s="200">
        <f>O215*H215</f>
        <v>0</v>
      </c>
      <c r="Q215" s="200">
        <v>0</v>
      </c>
      <c r="R215" s="200">
        <f>Q215*H215</f>
        <v>0</v>
      </c>
      <c r="S215" s="200">
        <v>4.0000000000000001E-3</v>
      </c>
      <c r="T215" s="201">
        <f>S215*H215</f>
        <v>2.4E-2</v>
      </c>
      <c r="AR215" s="22" t="s">
        <v>142</v>
      </c>
      <c r="AT215" s="22" t="s">
        <v>137</v>
      </c>
      <c r="AU215" s="22" t="s">
        <v>83</v>
      </c>
      <c r="AY215" s="22" t="s">
        <v>135</v>
      </c>
      <c r="BE215" s="202">
        <f>IF(N215="základní",J215,0)</f>
        <v>0</v>
      </c>
      <c r="BF215" s="202">
        <f>IF(N215="snížená",J215,0)</f>
        <v>0</v>
      </c>
      <c r="BG215" s="202">
        <f>IF(N215="zákl. přenesená",J215,0)</f>
        <v>0</v>
      </c>
      <c r="BH215" s="202">
        <f>IF(N215="sníž. přenesená",J215,0)</f>
        <v>0</v>
      </c>
      <c r="BI215" s="202">
        <f>IF(N215="nulová",J215,0)</f>
        <v>0</v>
      </c>
      <c r="BJ215" s="22" t="s">
        <v>80</v>
      </c>
      <c r="BK215" s="202">
        <f>ROUND(I215*H215,2)</f>
        <v>0</v>
      </c>
      <c r="BL215" s="22" t="s">
        <v>142</v>
      </c>
      <c r="BM215" s="22" t="s">
        <v>464</v>
      </c>
    </row>
    <row r="216" spans="2:65" s="11" customFormat="1">
      <c r="B216" s="206"/>
      <c r="C216" s="207"/>
      <c r="D216" s="217" t="s">
        <v>149</v>
      </c>
      <c r="E216" s="219" t="s">
        <v>21</v>
      </c>
      <c r="F216" s="220" t="s">
        <v>423</v>
      </c>
      <c r="G216" s="207"/>
      <c r="H216" s="221">
        <v>1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149</v>
      </c>
      <c r="AU216" s="216" t="s">
        <v>83</v>
      </c>
      <c r="AV216" s="11" t="s">
        <v>83</v>
      </c>
      <c r="AW216" s="11" t="s">
        <v>35</v>
      </c>
      <c r="AX216" s="11" t="s">
        <v>72</v>
      </c>
      <c r="AY216" s="216" t="s">
        <v>135</v>
      </c>
    </row>
    <row r="217" spans="2:65" s="11" customFormat="1">
      <c r="B217" s="206"/>
      <c r="C217" s="207"/>
      <c r="D217" s="217" t="s">
        <v>149</v>
      </c>
      <c r="E217" s="219" t="s">
        <v>21</v>
      </c>
      <c r="F217" s="220" t="s">
        <v>424</v>
      </c>
      <c r="G217" s="207"/>
      <c r="H217" s="221">
        <v>1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149</v>
      </c>
      <c r="AU217" s="216" t="s">
        <v>83</v>
      </c>
      <c r="AV217" s="11" t="s">
        <v>83</v>
      </c>
      <c r="AW217" s="11" t="s">
        <v>35</v>
      </c>
      <c r="AX217" s="11" t="s">
        <v>72</v>
      </c>
      <c r="AY217" s="216" t="s">
        <v>135</v>
      </c>
    </row>
    <row r="218" spans="2:65" s="11" customFormat="1">
      <c r="B218" s="206"/>
      <c r="C218" s="207"/>
      <c r="D218" s="217" t="s">
        <v>149</v>
      </c>
      <c r="E218" s="219" t="s">
        <v>21</v>
      </c>
      <c r="F218" s="220" t="s">
        <v>425</v>
      </c>
      <c r="G218" s="207"/>
      <c r="H218" s="221">
        <v>1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149</v>
      </c>
      <c r="AU218" s="216" t="s">
        <v>83</v>
      </c>
      <c r="AV218" s="11" t="s">
        <v>83</v>
      </c>
      <c r="AW218" s="11" t="s">
        <v>35</v>
      </c>
      <c r="AX218" s="11" t="s">
        <v>72</v>
      </c>
      <c r="AY218" s="216" t="s">
        <v>135</v>
      </c>
    </row>
    <row r="219" spans="2:65" s="11" customFormat="1">
      <c r="B219" s="206"/>
      <c r="C219" s="207"/>
      <c r="D219" s="217" t="s">
        <v>149</v>
      </c>
      <c r="E219" s="219" t="s">
        <v>21</v>
      </c>
      <c r="F219" s="220" t="s">
        <v>426</v>
      </c>
      <c r="G219" s="207"/>
      <c r="H219" s="221">
        <v>1</v>
      </c>
      <c r="I219" s="211"/>
      <c r="J219" s="207"/>
      <c r="K219" s="207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149</v>
      </c>
      <c r="AU219" s="216" t="s">
        <v>83</v>
      </c>
      <c r="AV219" s="11" t="s">
        <v>83</v>
      </c>
      <c r="AW219" s="11" t="s">
        <v>35</v>
      </c>
      <c r="AX219" s="11" t="s">
        <v>72</v>
      </c>
      <c r="AY219" s="216" t="s">
        <v>135</v>
      </c>
    </row>
    <row r="220" spans="2:65" s="11" customFormat="1">
      <c r="B220" s="206"/>
      <c r="C220" s="207"/>
      <c r="D220" s="217" t="s">
        <v>149</v>
      </c>
      <c r="E220" s="219" t="s">
        <v>21</v>
      </c>
      <c r="F220" s="220" t="s">
        <v>427</v>
      </c>
      <c r="G220" s="207"/>
      <c r="H220" s="221">
        <v>1</v>
      </c>
      <c r="I220" s="211"/>
      <c r="J220" s="207"/>
      <c r="K220" s="207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149</v>
      </c>
      <c r="AU220" s="216" t="s">
        <v>83</v>
      </c>
      <c r="AV220" s="11" t="s">
        <v>83</v>
      </c>
      <c r="AW220" s="11" t="s">
        <v>35</v>
      </c>
      <c r="AX220" s="11" t="s">
        <v>72</v>
      </c>
      <c r="AY220" s="216" t="s">
        <v>135</v>
      </c>
    </row>
    <row r="221" spans="2:65" s="11" customFormat="1">
      <c r="B221" s="206"/>
      <c r="C221" s="207"/>
      <c r="D221" s="217" t="s">
        <v>149</v>
      </c>
      <c r="E221" s="219" t="s">
        <v>21</v>
      </c>
      <c r="F221" s="220" t="s">
        <v>428</v>
      </c>
      <c r="G221" s="207"/>
      <c r="H221" s="221">
        <v>1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149</v>
      </c>
      <c r="AU221" s="216" t="s">
        <v>83</v>
      </c>
      <c r="AV221" s="11" t="s">
        <v>83</v>
      </c>
      <c r="AW221" s="11" t="s">
        <v>35</v>
      </c>
      <c r="AX221" s="11" t="s">
        <v>72</v>
      </c>
      <c r="AY221" s="216" t="s">
        <v>135</v>
      </c>
    </row>
    <row r="222" spans="2:65" s="12" customFormat="1">
      <c r="B222" s="222"/>
      <c r="C222" s="223"/>
      <c r="D222" s="203" t="s">
        <v>149</v>
      </c>
      <c r="E222" s="247" t="s">
        <v>21</v>
      </c>
      <c r="F222" s="248" t="s">
        <v>190</v>
      </c>
      <c r="G222" s="223"/>
      <c r="H222" s="249">
        <v>6</v>
      </c>
      <c r="I222" s="227"/>
      <c r="J222" s="223"/>
      <c r="K222" s="223"/>
      <c r="L222" s="228"/>
      <c r="M222" s="229"/>
      <c r="N222" s="230"/>
      <c r="O222" s="230"/>
      <c r="P222" s="230"/>
      <c r="Q222" s="230"/>
      <c r="R222" s="230"/>
      <c r="S222" s="230"/>
      <c r="T222" s="231"/>
      <c r="AT222" s="232" t="s">
        <v>149</v>
      </c>
      <c r="AU222" s="232" t="s">
        <v>83</v>
      </c>
      <c r="AV222" s="12" t="s">
        <v>142</v>
      </c>
      <c r="AW222" s="12" t="s">
        <v>35</v>
      </c>
      <c r="AX222" s="12" t="s">
        <v>80</v>
      </c>
      <c r="AY222" s="232" t="s">
        <v>135</v>
      </c>
    </row>
    <row r="223" spans="2:65" s="1" customFormat="1" ht="31.5" customHeight="1">
      <c r="B223" s="39"/>
      <c r="C223" s="191" t="s">
        <v>465</v>
      </c>
      <c r="D223" s="191" t="s">
        <v>137</v>
      </c>
      <c r="E223" s="192" t="s">
        <v>466</v>
      </c>
      <c r="F223" s="193" t="s">
        <v>467</v>
      </c>
      <c r="G223" s="194" t="s">
        <v>243</v>
      </c>
      <c r="H223" s="195">
        <v>4</v>
      </c>
      <c r="I223" s="196"/>
      <c r="J223" s="197">
        <f>ROUND(I223*H223,2)</f>
        <v>0</v>
      </c>
      <c r="K223" s="193" t="s">
        <v>141</v>
      </c>
      <c r="L223" s="59"/>
      <c r="M223" s="198" t="s">
        <v>21</v>
      </c>
      <c r="N223" s="199" t="s">
        <v>43</v>
      </c>
      <c r="O223" s="40"/>
      <c r="P223" s="200">
        <f>O223*H223</f>
        <v>0</v>
      </c>
      <c r="Q223" s="200">
        <v>0</v>
      </c>
      <c r="R223" s="200">
        <f>Q223*H223</f>
        <v>0</v>
      </c>
      <c r="S223" s="200">
        <v>5.0000000000000001E-3</v>
      </c>
      <c r="T223" s="201">
        <f>S223*H223</f>
        <v>0.02</v>
      </c>
      <c r="AR223" s="22" t="s">
        <v>142</v>
      </c>
      <c r="AT223" s="22" t="s">
        <v>137</v>
      </c>
      <c r="AU223" s="22" t="s">
        <v>83</v>
      </c>
      <c r="AY223" s="22" t="s">
        <v>135</v>
      </c>
      <c r="BE223" s="202">
        <f>IF(N223="základní",J223,0)</f>
        <v>0</v>
      </c>
      <c r="BF223" s="202">
        <f>IF(N223="snížená",J223,0)</f>
        <v>0</v>
      </c>
      <c r="BG223" s="202">
        <f>IF(N223="zákl. přenesená",J223,0)</f>
        <v>0</v>
      </c>
      <c r="BH223" s="202">
        <f>IF(N223="sníž. přenesená",J223,0)</f>
        <v>0</v>
      </c>
      <c r="BI223" s="202">
        <f>IF(N223="nulová",J223,0)</f>
        <v>0</v>
      </c>
      <c r="BJ223" s="22" t="s">
        <v>80</v>
      </c>
      <c r="BK223" s="202">
        <f>ROUND(I223*H223,2)</f>
        <v>0</v>
      </c>
      <c r="BL223" s="22" t="s">
        <v>142</v>
      </c>
      <c r="BM223" s="22" t="s">
        <v>468</v>
      </c>
    </row>
    <row r="224" spans="2:65" s="11" customFormat="1">
      <c r="B224" s="206"/>
      <c r="C224" s="207"/>
      <c r="D224" s="217" t="s">
        <v>149</v>
      </c>
      <c r="E224" s="219" t="s">
        <v>21</v>
      </c>
      <c r="F224" s="220" t="s">
        <v>423</v>
      </c>
      <c r="G224" s="207"/>
      <c r="H224" s="221">
        <v>1</v>
      </c>
      <c r="I224" s="211"/>
      <c r="J224" s="207"/>
      <c r="K224" s="207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149</v>
      </c>
      <c r="AU224" s="216" t="s">
        <v>83</v>
      </c>
      <c r="AV224" s="11" t="s">
        <v>83</v>
      </c>
      <c r="AW224" s="11" t="s">
        <v>35</v>
      </c>
      <c r="AX224" s="11" t="s">
        <v>72</v>
      </c>
      <c r="AY224" s="216" t="s">
        <v>135</v>
      </c>
    </row>
    <row r="225" spans="2:65" s="11" customFormat="1">
      <c r="B225" s="206"/>
      <c r="C225" s="207"/>
      <c r="D225" s="217" t="s">
        <v>149</v>
      </c>
      <c r="E225" s="219" t="s">
        <v>21</v>
      </c>
      <c r="F225" s="220" t="s">
        <v>424</v>
      </c>
      <c r="G225" s="207"/>
      <c r="H225" s="221">
        <v>1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149</v>
      </c>
      <c r="AU225" s="216" t="s">
        <v>83</v>
      </c>
      <c r="AV225" s="11" t="s">
        <v>83</v>
      </c>
      <c r="AW225" s="11" t="s">
        <v>35</v>
      </c>
      <c r="AX225" s="11" t="s">
        <v>72</v>
      </c>
      <c r="AY225" s="216" t="s">
        <v>135</v>
      </c>
    </row>
    <row r="226" spans="2:65" s="11" customFormat="1">
      <c r="B226" s="206"/>
      <c r="C226" s="207"/>
      <c r="D226" s="217" t="s">
        <v>149</v>
      </c>
      <c r="E226" s="219" t="s">
        <v>21</v>
      </c>
      <c r="F226" s="220" t="s">
        <v>425</v>
      </c>
      <c r="G226" s="207"/>
      <c r="H226" s="221">
        <v>1</v>
      </c>
      <c r="I226" s="211"/>
      <c r="J226" s="207"/>
      <c r="K226" s="207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149</v>
      </c>
      <c r="AU226" s="216" t="s">
        <v>83</v>
      </c>
      <c r="AV226" s="11" t="s">
        <v>83</v>
      </c>
      <c r="AW226" s="11" t="s">
        <v>35</v>
      </c>
      <c r="AX226" s="11" t="s">
        <v>72</v>
      </c>
      <c r="AY226" s="216" t="s">
        <v>135</v>
      </c>
    </row>
    <row r="227" spans="2:65" s="11" customFormat="1">
      <c r="B227" s="206"/>
      <c r="C227" s="207"/>
      <c r="D227" s="217" t="s">
        <v>149</v>
      </c>
      <c r="E227" s="219" t="s">
        <v>21</v>
      </c>
      <c r="F227" s="220" t="s">
        <v>426</v>
      </c>
      <c r="G227" s="207"/>
      <c r="H227" s="221">
        <v>1</v>
      </c>
      <c r="I227" s="211"/>
      <c r="J227" s="207"/>
      <c r="K227" s="207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149</v>
      </c>
      <c r="AU227" s="216" t="s">
        <v>83</v>
      </c>
      <c r="AV227" s="11" t="s">
        <v>83</v>
      </c>
      <c r="AW227" s="11" t="s">
        <v>35</v>
      </c>
      <c r="AX227" s="11" t="s">
        <v>72</v>
      </c>
      <c r="AY227" s="216" t="s">
        <v>135</v>
      </c>
    </row>
    <row r="228" spans="2:65" s="12" customFormat="1">
      <c r="B228" s="222"/>
      <c r="C228" s="223"/>
      <c r="D228" s="203" t="s">
        <v>149</v>
      </c>
      <c r="E228" s="247" t="s">
        <v>21</v>
      </c>
      <c r="F228" s="248" t="s">
        <v>190</v>
      </c>
      <c r="G228" s="223"/>
      <c r="H228" s="249">
        <v>4</v>
      </c>
      <c r="I228" s="227"/>
      <c r="J228" s="223"/>
      <c r="K228" s="223"/>
      <c r="L228" s="228"/>
      <c r="M228" s="229"/>
      <c r="N228" s="230"/>
      <c r="O228" s="230"/>
      <c r="P228" s="230"/>
      <c r="Q228" s="230"/>
      <c r="R228" s="230"/>
      <c r="S228" s="230"/>
      <c r="T228" s="231"/>
      <c r="AT228" s="232" t="s">
        <v>149</v>
      </c>
      <c r="AU228" s="232" t="s">
        <v>83</v>
      </c>
      <c r="AV228" s="12" t="s">
        <v>142</v>
      </c>
      <c r="AW228" s="12" t="s">
        <v>35</v>
      </c>
      <c r="AX228" s="12" t="s">
        <v>80</v>
      </c>
      <c r="AY228" s="232" t="s">
        <v>135</v>
      </c>
    </row>
    <row r="229" spans="2:65" s="1" customFormat="1" ht="44.25" customHeight="1">
      <c r="B229" s="39"/>
      <c r="C229" s="191" t="s">
        <v>469</v>
      </c>
      <c r="D229" s="191" t="s">
        <v>137</v>
      </c>
      <c r="E229" s="192" t="s">
        <v>470</v>
      </c>
      <c r="F229" s="193" t="s">
        <v>471</v>
      </c>
      <c r="G229" s="194" t="s">
        <v>243</v>
      </c>
      <c r="H229" s="195">
        <v>1</v>
      </c>
      <c r="I229" s="196"/>
      <c r="J229" s="197">
        <f>ROUND(I229*H229,2)</f>
        <v>0</v>
      </c>
      <c r="K229" s="193" t="s">
        <v>141</v>
      </c>
      <c r="L229" s="59"/>
      <c r="M229" s="198" t="s">
        <v>21</v>
      </c>
      <c r="N229" s="199" t="s">
        <v>43</v>
      </c>
      <c r="O229" s="40"/>
      <c r="P229" s="200">
        <f>O229*H229</f>
        <v>0</v>
      </c>
      <c r="Q229" s="200">
        <v>0</v>
      </c>
      <c r="R229" s="200">
        <f>Q229*H229</f>
        <v>0</v>
      </c>
      <c r="S229" s="200">
        <v>0.187</v>
      </c>
      <c r="T229" s="201">
        <f>S229*H229</f>
        <v>0.187</v>
      </c>
      <c r="AR229" s="22" t="s">
        <v>142</v>
      </c>
      <c r="AT229" s="22" t="s">
        <v>137</v>
      </c>
      <c r="AU229" s="22" t="s">
        <v>83</v>
      </c>
      <c r="AY229" s="22" t="s">
        <v>135</v>
      </c>
      <c r="BE229" s="202">
        <f>IF(N229="základní",J229,0)</f>
        <v>0</v>
      </c>
      <c r="BF229" s="202">
        <f>IF(N229="snížená",J229,0)</f>
        <v>0</v>
      </c>
      <c r="BG229" s="202">
        <f>IF(N229="zákl. přenesená",J229,0)</f>
        <v>0</v>
      </c>
      <c r="BH229" s="202">
        <f>IF(N229="sníž. přenesená",J229,0)</f>
        <v>0</v>
      </c>
      <c r="BI229" s="202">
        <f>IF(N229="nulová",J229,0)</f>
        <v>0</v>
      </c>
      <c r="BJ229" s="22" t="s">
        <v>80</v>
      </c>
      <c r="BK229" s="202">
        <f>ROUND(I229*H229,2)</f>
        <v>0</v>
      </c>
      <c r="BL229" s="22" t="s">
        <v>142</v>
      </c>
      <c r="BM229" s="22" t="s">
        <v>472</v>
      </c>
    </row>
    <row r="230" spans="2:65" s="10" customFormat="1" ht="22.35" customHeight="1">
      <c r="B230" s="174"/>
      <c r="C230" s="175"/>
      <c r="D230" s="188" t="s">
        <v>71</v>
      </c>
      <c r="E230" s="189" t="s">
        <v>303</v>
      </c>
      <c r="F230" s="189" t="s">
        <v>304</v>
      </c>
      <c r="G230" s="175"/>
      <c r="H230" s="175"/>
      <c r="I230" s="178"/>
      <c r="J230" s="190">
        <f>BK230</f>
        <v>0</v>
      </c>
      <c r="K230" s="175"/>
      <c r="L230" s="180"/>
      <c r="M230" s="181"/>
      <c r="N230" s="182"/>
      <c r="O230" s="182"/>
      <c r="P230" s="183">
        <f>SUM(P231:P236)</f>
        <v>0</v>
      </c>
      <c r="Q230" s="182"/>
      <c r="R230" s="183">
        <f>SUM(R231:R236)</f>
        <v>0</v>
      </c>
      <c r="S230" s="182"/>
      <c r="T230" s="184">
        <f>SUM(T231:T236)</f>
        <v>0</v>
      </c>
      <c r="AR230" s="185" t="s">
        <v>80</v>
      </c>
      <c r="AT230" s="186" t="s">
        <v>71</v>
      </c>
      <c r="AU230" s="186" t="s">
        <v>83</v>
      </c>
      <c r="AY230" s="185" t="s">
        <v>135</v>
      </c>
      <c r="BK230" s="187">
        <f>SUM(BK231:BK236)</f>
        <v>0</v>
      </c>
    </row>
    <row r="231" spans="2:65" s="1" customFormat="1" ht="22.5" customHeight="1">
      <c r="B231" s="39"/>
      <c r="C231" s="191" t="s">
        <v>473</v>
      </c>
      <c r="D231" s="191" t="s">
        <v>137</v>
      </c>
      <c r="E231" s="192" t="s">
        <v>310</v>
      </c>
      <c r="F231" s="193" t="s">
        <v>311</v>
      </c>
      <c r="G231" s="194" t="s">
        <v>183</v>
      </c>
      <c r="H231" s="195">
        <v>9.7319999999999993</v>
      </c>
      <c r="I231" s="196"/>
      <c r="J231" s="197">
        <f>ROUND(I231*H231,2)</f>
        <v>0</v>
      </c>
      <c r="K231" s="193" t="s">
        <v>141</v>
      </c>
      <c r="L231" s="59"/>
      <c r="M231" s="198" t="s">
        <v>21</v>
      </c>
      <c r="N231" s="199" t="s">
        <v>43</v>
      </c>
      <c r="O231" s="40"/>
      <c r="P231" s="200">
        <f>O231*H231</f>
        <v>0</v>
      </c>
      <c r="Q231" s="200">
        <v>0</v>
      </c>
      <c r="R231" s="200">
        <f>Q231*H231</f>
        <v>0</v>
      </c>
      <c r="S231" s="200">
        <v>0</v>
      </c>
      <c r="T231" s="201">
        <f>S231*H231</f>
        <v>0</v>
      </c>
      <c r="AR231" s="22" t="s">
        <v>142</v>
      </c>
      <c r="AT231" s="22" t="s">
        <v>137</v>
      </c>
      <c r="AU231" s="22" t="s">
        <v>151</v>
      </c>
      <c r="AY231" s="22" t="s">
        <v>135</v>
      </c>
      <c r="BE231" s="202">
        <f>IF(N231="základní",J231,0)</f>
        <v>0</v>
      </c>
      <c r="BF231" s="202">
        <f>IF(N231="snížená",J231,0)</f>
        <v>0</v>
      </c>
      <c r="BG231" s="202">
        <f>IF(N231="zákl. přenesená",J231,0)</f>
        <v>0</v>
      </c>
      <c r="BH231" s="202">
        <f>IF(N231="sníž. přenesená",J231,0)</f>
        <v>0</v>
      </c>
      <c r="BI231" s="202">
        <f>IF(N231="nulová",J231,0)</f>
        <v>0</v>
      </c>
      <c r="BJ231" s="22" t="s">
        <v>80</v>
      </c>
      <c r="BK231" s="202">
        <f>ROUND(I231*H231,2)</f>
        <v>0</v>
      </c>
      <c r="BL231" s="22" t="s">
        <v>142</v>
      </c>
      <c r="BM231" s="22" t="s">
        <v>312</v>
      </c>
    </row>
    <row r="232" spans="2:65" s="11" customFormat="1">
      <c r="B232" s="206"/>
      <c r="C232" s="207"/>
      <c r="D232" s="203" t="s">
        <v>149</v>
      </c>
      <c r="E232" s="208" t="s">
        <v>21</v>
      </c>
      <c r="F232" s="209" t="s">
        <v>474</v>
      </c>
      <c r="G232" s="207"/>
      <c r="H232" s="210">
        <v>9.7319999999999993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149</v>
      </c>
      <c r="AU232" s="216" t="s">
        <v>151</v>
      </c>
      <c r="AV232" s="11" t="s">
        <v>83</v>
      </c>
      <c r="AW232" s="11" t="s">
        <v>35</v>
      </c>
      <c r="AX232" s="11" t="s">
        <v>80</v>
      </c>
      <c r="AY232" s="216" t="s">
        <v>135</v>
      </c>
    </row>
    <row r="233" spans="2:65" s="1" customFormat="1" ht="22.5" customHeight="1">
      <c r="B233" s="39"/>
      <c r="C233" s="191" t="s">
        <v>475</v>
      </c>
      <c r="D233" s="191" t="s">
        <v>137</v>
      </c>
      <c r="E233" s="192" t="s">
        <v>476</v>
      </c>
      <c r="F233" s="193" t="s">
        <v>477</v>
      </c>
      <c r="G233" s="194" t="s">
        <v>183</v>
      </c>
      <c r="H233" s="195">
        <v>13.05</v>
      </c>
      <c r="I233" s="196"/>
      <c r="J233" s="197">
        <f>ROUND(I233*H233,2)</f>
        <v>0</v>
      </c>
      <c r="K233" s="193" t="s">
        <v>141</v>
      </c>
      <c r="L233" s="59"/>
      <c r="M233" s="198" t="s">
        <v>21</v>
      </c>
      <c r="N233" s="199" t="s">
        <v>43</v>
      </c>
      <c r="O233" s="40"/>
      <c r="P233" s="200">
        <f>O233*H233</f>
        <v>0</v>
      </c>
      <c r="Q233" s="200">
        <v>0</v>
      </c>
      <c r="R233" s="200">
        <f>Q233*H233</f>
        <v>0</v>
      </c>
      <c r="S233" s="200">
        <v>0</v>
      </c>
      <c r="T233" s="201">
        <f>S233*H233</f>
        <v>0</v>
      </c>
      <c r="AR233" s="22" t="s">
        <v>142</v>
      </c>
      <c r="AT233" s="22" t="s">
        <v>137</v>
      </c>
      <c r="AU233" s="22" t="s">
        <v>151</v>
      </c>
      <c r="AY233" s="22" t="s">
        <v>135</v>
      </c>
      <c r="BE233" s="202">
        <f>IF(N233="základní",J233,0)</f>
        <v>0</v>
      </c>
      <c r="BF233" s="202">
        <f>IF(N233="snížená",J233,0)</f>
        <v>0</v>
      </c>
      <c r="BG233" s="202">
        <f>IF(N233="zákl. přenesená",J233,0)</f>
        <v>0</v>
      </c>
      <c r="BH233" s="202">
        <f>IF(N233="sníž. přenesená",J233,0)</f>
        <v>0</v>
      </c>
      <c r="BI233" s="202">
        <f>IF(N233="nulová",J233,0)</f>
        <v>0</v>
      </c>
      <c r="BJ233" s="22" t="s">
        <v>80</v>
      </c>
      <c r="BK233" s="202">
        <f>ROUND(I233*H233,2)</f>
        <v>0</v>
      </c>
      <c r="BL233" s="22" t="s">
        <v>142</v>
      </c>
      <c r="BM233" s="22" t="s">
        <v>478</v>
      </c>
    </row>
    <row r="234" spans="2:65" s="1" customFormat="1" ht="31.5" customHeight="1">
      <c r="B234" s="39"/>
      <c r="C234" s="191" t="s">
        <v>479</v>
      </c>
      <c r="D234" s="191" t="s">
        <v>137</v>
      </c>
      <c r="E234" s="192" t="s">
        <v>315</v>
      </c>
      <c r="F234" s="193" t="s">
        <v>316</v>
      </c>
      <c r="G234" s="194" t="s">
        <v>183</v>
      </c>
      <c r="H234" s="195">
        <v>23.013000000000002</v>
      </c>
      <c r="I234" s="196"/>
      <c r="J234" s="197">
        <f>ROUND(I234*H234,2)</f>
        <v>0</v>
      </c>
      <c r="K234" s="193" t="s">
        <v>141</v>
      </c>
      <c r="L234" s="59"/>
      <c r="M234" s="198" t="s">
        <v>21</v>
      </c>
      <c r="N234" s="199" t="s">
        <v>43</v>
      </c>
      <c r="O234" s="40"/>
      <c r="P234" s="200">
        <f>O234*H234</f>
        <v>0</v>
      </c>
      <c r="Q234" s="200">
        <v>0</v>
      </c>
      <c r="R234" s="200">
        <f>Q234*H234</f>
        <v>0</v>
      </c>
      <c r="S234" s="200">
        <v>0</v>
      </c>
      <c r="T234" s="201">
        <f>S234*H234</f>
        <v>0</v>
      </c>
      <c r="AR234" s="22" t="s">
        <v>142</v>
      </c>
      <c r="AT234" s="22" t="s">
        <v>137</v>
      </c>
      <c r="AU234" s="22" t="s">
        <v>151</v>
      </c>
      <c r="AY234" s="22" t="s">
        <v>135</v>
      </c>
      <c r="BE234" s="202">
        <f>IF(N234="základní",J234,0)</f>
        <v>0</v>
      </c>
      <c r="BF234" s="202">
        <f>IF(N234="snížená",J234,0)</f>
        <v>0</v>
      </c>
      <c r="BG234" s="202">
        <f>IF(N234="zákl. přenesená",J234,0)</f>
        <v>0</v>
      </c>
      <c r="BH234" s="202">
        <f>IF(N234="sníž. přenesená",J234,0)</f>
        <v>0</v>
      </c>
      <c r="BI234" s="202">
        <f>IF(N234="nulová",J234,0)</f>
        <v>0</v>
      </c>
      <c r="BJ234" s="22" t="s">
        <v>80</v>
      </c>
      <c r="BK234" s="202">
        <f>ROUND(I234*H234,2)</f>
        <v>0</v>
      </c>
      <c r="BL234" s="22" t="s">
        <v>142</v>
      </c>
      <c r="BM234" s="22" t="s">
        <v>317</v>
      </c>
    </row>
    <row r="235" spans="2:65" s="1" customFormat="1" ht="44.25" customHeight="1">
      <c r="B235" s="39"/>
      <c r="C235" s="191" t="s">
        <v>480</v>
      </c>
      <c r="D235" s="191" t="s">
        <v>137</v>
      </c>
      <c r="E235" s="192" t="s">
        <v>320</v>
      </c>
      <c r="F235" s="193" t="s">
        <v>321</v>
      </c>
      <c r="G235" s="194" t="s">
        <v>183</v>
      </c>
      <c r="H235" s="195">
        <v>207.11699999999999</v>
      </c>
      <c r="I235" s="196"/>
      <c r="J235" s="197">
        <f>ROUND(I235*H235,2)</f>
        <v>0</v>
      </c>
      <c r="K235" s="193" t="s">
        <v>141</v>
      </c>
      <c r="L235" s="59"/>
      <c r="M235" s="198" t="s">
        <v>21</v>
      </c>
      <c r="N235" s="199" t="s">
        <v>43</v>
      </c>
      <c r="O235" s="40"/>
      <c r="P235" s="200">
        <f>O235*H235</f>
        <v>0</v>
      </c>
      <c r="Q235" s="200">
        <v>0</v>
      </c>
      <c r="R235" s="200">
        <f>Q235*H235</f>
        <v>0</v>
      </c>
      <c r="S235" s="200">
        <v>0</v>
      </c>
      <c r="T235" s="201">
        <f>S235*H235</f>
        <v>0</v>
      </c>
      <c r="AR235" s="22" t="s">
        <v>142</v>
      </c>
      <c r="AT235" s="22" t="s">
        <v>137</v>
      </c>
      <c r="AU235" s="22" t="s">
        <v>151</v>
      </c>
      <c r="AY235" s="22" t="s">
        <v>135</v>
      </c>
      <c r="BE235" s="202">
        <f>IF(N235="základní",J235,0)</f>
        <v>0</v>
      </c>
      <c r="BF235" s="202">
        <f>IF(N235="snížená",J235,0)</f>
        <v>0</v>
      </c>
      <c r="BG235" s="202">
        <f>IF(N235="zákl. přenesená",J235,0)</f>
        <v>0</v>
      </c>
      <c r="BH235" s="202">
        <f>IF(N235="sníž. přenesená",J235,0)</f>
        <v>0</v>
      </c>
      <c r="BI235" s="202">
        <f>IF(N235="nulová",J235,0)</f>
        <v>0</v>
      </c>
      <c r="BJ235" s="22" t="s">
        <v>80</v>
      </c>
      <c r="BK235" s="202">
        <f>ROUND(I235*H235,2)</f>
        <v>0</v>
      </c>
      <c r="BL235" s="22" t="s">
        <v>142</v>
      </c>
      <c r="BM235" s="22" t="s">
        <v>322</v>
      </c>
    </row>
    <row r="236" spans="2:65" s="11" customFormat="1">
      <c r="B236" s="206"/>
      <c r="C236" s="207"/>
      <c r="D236" s="217" t="s">
        <v>149</v>
      </c>
      <c r="E236" s="207"/>
      <c r="F236" s="220" t="s">
        <v>481</v>
      </c>
      <c r="G236" s="207"/>
      <c r="H236" s="221">
        <v>207.11699999999999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149</v>
      </c>
      <c r="AU236" s="216" t="s">
        <v>151</v>
      </c>
      <c r="AV236" s="11" t="s">
        <v>83</v>
      </c>
      <c r="AW236" s="11" t="s">
        <v>6</v>
      </c>
      <c r="AX236" s="11" t="s">
        <v>80</v>
      </c>
      <c r="AY236" s="216" t="s">
        <v>135</v>
      </c>
    </row>
    <row r="237" spans="2:65" s="10" customFormat="1" ht="29.85" customHeight="1">
      <c r="B237" s="174"/>
      <c r="C237" s="175"/>
      <c r="D237" s="188" t="s">
        <v>71</v>
      </c>
      <c r="E237" s="189" t="s">
        <v>324</v>
      </c>
      <c r="F237" s="189" t="s">
        <v>325</v>
      </c>
      <c r="G237" s="175"/>
      <c r="H237" s="175"/>
      <c r="I237" s="178"/>
      <c r="J237" s="190">
        <f>BK237</f>
        <v>0</v>
      </c>
      <c r="K237" s="175"/>
      <c r="L237" s="180"/>
      <c r="M237" s="181"/>
      <c r="N237" s="182"/>
      <c r="O237" s="182"/>
      <c r="P237" s="183">
        <f>SUM(P238:P239)</f>
        <v>0</v>
      </c>
      <c r="Q237" s="182"/>
      <c r="R237" s="183">
        <f>SUM(R238:R239)</f>
        <v>0</v>
      </c>
      <c r="S237" s="182"/>
      <c r="T237" s="184">
        <f>SUM(T238:T239)</f>
        <v>0</v>
      </c>
      <c r="AR237" s="185" t="s">
        <v>80</v>
      </c>
      <c r="AT237" s="186" t="s">
        <v>71</v>
      </c>
      <c r="AU237" s="186" t="s">
        <v>80</v>
      </c>
      <c r="AY237" s="185" t="s">
        <v>135</v>
      </c>
      <c r="BK237" s="187">
        <f>SUM(BK238:BK239)</f>
        <v>0</v>
      </c>
    </row>
    <row r="238" spans="2:65" s="1" customFormat="1" ht="31.5" customHeight="1">
      <c r="B238" s="39"/>
      <c r="C238" s="191" t="s">
        <v>482</v>
      </c>
      <c r="D238" s="191" t="s">
        <v>137</v>
      </c>
      <c r="E238" s="192" t="s">
        <v>327</v>
      </c>
      <c r="F238" s="193" t="s">
        <v>328</v>
      </c>
      <c r="G238" s="194" t="s">
        <v>183</v>
      </c>
      <c r="H238" s="195">
        <v>242.798</v>
      </c>
      <c r="I238" s="196"/>
      <c r="J238" s="197">
        <f>ROUND(I238*H238,2)</f>
        <v>0</v>
      </c>
      <c r="K238" s="193" t="s">
        <v>141</v>
      </c>
      <c r="L238" s="59"/>
      <c r="M238" s="198" t="s">
        <v>21</v>
      </c>
      <c r="N238" s="199" t="s">
        <v>43</v>
      </c>
      <c r="O238" s="40"/>
      <c r="P238" s="200">
        <f>O238*H238</f>
        <v>0</v>
      </c>
      <c r="Q238" s="200">
        <v>0</v>
      </c>
      <c r="R238" s="200">
        <f>Q238*H238</f>
        <v>0</v>
      </c>
      <c r="S238" s="200">
        <v>0</v>
      </c>
      <c r="T238" s="201">
        <f>S238*H238</f>
        <v>0</v>
      </c>
      <c r="AR238" s="22" t="s">
        <v>142</v>
      </c>
      <c r="AT238" s="22" t="s">
        <v>137</v>
      </c>
      <c r="AU238" s="22" t="s">
        <v>83</v>
      </c>
      <c r="AY238" s="22" t="s">
        <v>135</v>
      </c>
      <c r="BE238" s="202">
        <f>IF(N238="základní",J238,0)</f>
        <v>0</v>
      </c>
      <c r="BF238" s="202">
        <f>IF(N238="snížená",J238,0)</f>
        <v>0</v>
      </c>
      <c r="BG238" s="202">
        <f>IF(N238="zákl. přenesená",J238,0)</f>
        <v>0</v>
      </c>
      <c r="BH238" s="202">
        <f>IF(N238="sníž. přenesená",J238,0)</f>
        <v>0</v>
      </c>
      <c r="BI238" s="202">
        <f>IF(N238="nulová",J238,0)</f>
        <v>0</v>
      </c>
      <c r="BJ238" s="22" t="s">
        <v>80</v>
      </c>
      <c r="BK238" s="202">
        <f>ROUND(I238*H238,2)</f>
        <v>0</v>
      </c>
      <c r="BL238" s="22" t="s">
        <v>142</v>
      </c>
      <c r="BM238" s="22" t="s">
        <v>329</v>
      </c>
    </row>
    <row r="239" spans="2:65" s="1" customFormat="1" ht="31.5" customHeight="1">
      <c r="B239" s="39"/>
      <c r="C239" s="191" t="s">
        <v>483</v>
      </c>
      <c r="D239" s="191" t="s">
        <v>137</v>
      </c>
      <c r="E239" s="192" t="s">
        <v>484</v>
      </c>
      <c r="F239" s="193" t="s">
        <v>485</v>
      </c>
      <c r="G239" s="194" t="s">
        <v>183</v>
      </c>
      <c r="H239" s="195">
        <v>242.798</v>
      </c>
      <c r="I239" s="196"/>
      <c r="J239" s="197">
        <f>ROUND(I239*H239,2)</f>
        <v>0</v>
      </c>
      <c r="K239" s="193" t="s">
        <v>141</v>
      </c>
      <c r="L239" s="59"/>
      <c r="M239" s="198" t="s">
        <v>21</v>
      </c>
      <c r="N239" s="243" t="s">
        <v>43</v>
      </c>
      <c r="O239" s="244"/>
      <c r="P239" s="245">
        <f>O239*H239</f>
        <v>0</v>
      </c>
      <c r="Q239" s="245">
        <v>0</v>
      </c>
      <c r="R239" s="245">
        <f>Q239*H239</f>
        <v>0</v>
      </c>
      <c r="S239" s="245">
        <v>0</v>
      </c>
      <c r="T239" s="246">
        <f>S239*H239</f>
        <v>0</v>
      </c>
      <c r="AR239" s="22" t="s">
        <v>142</v>
      </c>
      <c r="AT239" s="22" t="s">
        <v>137</v>
      </c>
      <c r="AU239" s="22" t="s">
        <v>83</v>
      </c>
      <c r="AY239" s="22" t="s">
        <v>135</v>
      </c>
      <c r="BE239" s="202">
        <f>IF(N239="základní",J239,0)</f>
        <v>0</v>
      </c>
      <c r="BF239" s="202">
        <f>IF(N239="snížená",J239,0)</f>
        <v>0</v>
      </c>
      <c r="BG239" s="202">
        <f>IF(N239="zákl. přenesená",J239,0)</f>
        <v>0</v>
      </c>
      <c r="BH239" s="202">
        <f>IF(N239="sníž. přenesená",J239,0)</f>
        <v>0</v>
      </c>
      <c r="BI239" s="202">
        <f>IF(N239="nulová",J239,0)</f>
        <v>0</v>
      </c>
      <c r="BJ239" s="22" t="s">
        <v>80</v>
      </c>
      <c r="BK239" s="202">
        <f>ROUND(I239*H239,2)</f>
        <v>0</v>
      </c>
      <c r="BL239" s="22" t="s">
        <v>142</v>
      </c>
      <c r="BM239" s="22" t="s">
        <v>486</v>
      </c>
    </row>
    <row r="240" spans="2:65" s="1" customFormat="1" ht="6.95" customHeight="1">
      <c r="B240" s="54"/>
      <c r="C240" s="55"/>
      <c r="D240" s="55"/>
      <c r="E240" s="55"/>
      <c r="F240" s="55"/>
      <c r="G240" s="55"/>
      <c r="H240" s="55"/>
      <c r="I240" s="137"/>
      <c r="J240" s="55"/>
      <c r="K240" s="55"/>
      <c r="L240" s="59"/>
    </row>
  </sheetData>
  <sheetProtection password="CC35" sheet="1" objects="1" scenarios="1" formatCells="0" formatColumns="0" formatRows="0" sort="0" autoFilter="0"/>
  <autoFilter ref="C82:K239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98</v>
      </c>
      <c r="G1" s="371" t="s">
        <v>99</v>
      </c>
      <c r="H1" s="371"/>
      <c r="I1" s="113"/>
      <c r="J1" s="112" t="s">
        <v>100</v>
      </c>
      <c r="K1" s="111" t="s">
        <v>101</v>
      </c>
      <c r="L1" s="112" t="s">
        <v>102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22" t="s">
        <v>89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83</v>
      </c>
    </row>
    <row r="4" spans="1:70" ht="36.950000000000003" customHeight="1">
      <c r="B4" s="26"/>
      <c r="C4" s="27"/>
      <c r="D4" s="28" t="s">
        <v>103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2.5" customHeight="1">
      <c r="B7" s="26"/>
      <c r="C7" s="27"/>
      <c r="D7" s="27"/>
      <c r="E7" s="372" t="str">
        <f>'Rekapitulace stavby'!K6</f>
        <v>Chodník a přechod pro chodce, lokalita Pražská - Příbramská</v>
      </c>
      <c r="F7" s="373"/>
      <c r="G7" s="373"/>
      <c r="H7" s="373"/>
      <c r="I7" s="115"/>
      <c r="J7" s="27"/>
      <c r="K7" s="29"/>
    </row>
    <row r="8" spans="1:70" s="1" customFormat="1" ht="15">
      <c r="B8" s="39"/>
      <c r="C8" s="40"/>
      <c r="D8" s="35" t="s">
        <v>104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74" t="s">
        <v>487</v>
      </c>
      <c r="F9" s="375"/>
      <c r="G9" s="375"/>
      <c r="H9" s="375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82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11.3.2020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21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17" t="s">
        <v>30</v>
      </c>
      <c r="J15" s="33" t="s">
        <v>21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34</v>
      </c>
      <c r="F21" s="40"/>
      <c r="G21" s="40"/>
      <c r="H21" s="40"/>
      <c r="I21" s="117" t="s">
        <v>30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120" customHeight="1">
      <c r="B24" s="119"/>
      <c r="C24" s="120"/>
      <c r="D24" s="120"/>
      <c r="E24" s="364" t="s">
        <v>106</v>
      </c>
      <c r="F24" s="364"/>
      <c r="G24" s="364"/>
      <c r="H24" s="364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38</v>
      </c>
      <c r="E27" s="40"/>
      <c r="F27" s="40"/>
      <c r="G27" s="40"/>
      <c r="H27" s="40"/>
      <c r="I27" s="116"/>
      <c r="J27" s="126">
        <f>ROUND(J83,2)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40</v>
      </c>
      <c r="G29" s="40"/>
      <c r="H29" s="40"/>
      <c r="I29" s="127" t="s">
        <v>39</v>
      </c>
      <c r="J29" s="44" t="s">
        <v>41</v>
      </c>
      <c r="K29" s="43"/>
    </row>
    <row r="30" spans="2:11" s="1" customFormat="1" ht="14.45" customHeight="1">
      <c r="B30" s="39"/>
      <c r="C30" s="40"/>
      <c r="D30" s="47" t="s">
        <v>42</v>
      </c>
      <c r="E30" s="47" t="s">
        <v>43</v>
      </c>
      <c r="F30" s="128">
        <f>ROUND(SUM(BE83:BE178), 2)</f>
        <v>0</v>
      </c>
      <c r="G30" s="40"/>
      <c r="H30" s="40"/>
      <c r="I30" s="129">
        <v>0.21</v>
      </c>
      <c r="J30" s="128">
        <f>ROUND(ROUND((SUM(BE83:BE178)),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44</v>
      </c>
      <c r="F31" s="128">
        <f>ROUND(SUM(BF83:BF178), 2)</f>
        <v>0</v>
      </c>
      <c r="G31" s="40"/>
      <c r="H31" s="40"/>
      <c r="I31" s="129">
        <v>0.15</v>
      </c>
      <c r="J31" s="128">
        <f>ROUND(ROUND((SUM(BF83:BF178)),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45</v>
      </c>
      <c r="F32" s="128">
        <f>ROUND(SUM(BG83:BG178),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46</v>
      </c>
      <c r="F33" s="128">
        <f>ROUND(SUM(BH83:BH178),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47</v>
      </c>
      <c r="F34" s="128">
        <f>ROUND(SUM(BI83:BI178),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48</v>
      </c>
      <c r="E36" s="77"/>
      <c r="F36" s="77"/>
      <c r="G36" s="132" t="s">
        <v>49</v>
      </c>
      <c r="H36" s="133" t="s">
        <v>50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107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2.5" customHeight="1">
      <c r="B45" s="39"/>
      <c r="C45" s="40"/>
      <c r="D45" s="40"/>
      <c r="E45" s="372" t="str">
        <f>E7</f>
        <v>Chodník a přechod pro chodce, lokalita Pražská - Příbramská</v>
      </c>
      <c r="F45" s="373"/>
      <c r="G45" s="373"/>
      <c r="H45" s="373"/>
      <c r="I45" s="116"/>
      <c r="J45" s="40"/>
      <c r="K45" s="43"/>
    </row>
    <row r="46" spans="2:11" s="1" customFormat="1" ht="14.45" customHeight="1">
      <c r="B46" s="39"/>
      <c r="C46" s="35" t="s">
        <v>104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3.25" customHeight="1">
      <c r="B47" s="39"/>
      <c r="C47" s="40"/>
      <c r="D47" s="40"/>
      <c r="E47" s="374" t="str">
        <f>E9</f>
        <v>SO 104 - Místo pro přecházení</v>
      </c>
      <c r="F47" s="375"/>
      <c r="G47" s="375"/>
      <c r="H47" s="375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>Hořovice</v>
      </c>
      <c r="G49" s="40"/>
      <c r="H49" s="40"/>
      <c r="I49" s="117" t="s">
        <v>25</v>
      </c>
      <c r="J49" s="118" t="str">
        <f>IF(J12="","",J12)</f>
        <v>11.3.2020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27</v>
      </c>
      <c r="D51" s="40"/>
      <c r="E51" s="40"/>
      <c r="F51" s="33" t="str">
        <f>E15</f>
        <v>Město Hořovice</v>
      </c>
      <c r="G51" s="40"/>
      <c r="H51" s="40"/>
      <c r="I51" s="117" t="s">
        <v>33</v>
      </c>
      <c r="J51" s="33" t="str">
        <f>E21</f>
        <v>Ing. Robert Juřina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108</v>
      </c>
      <c r="D54" s="130"/>
      <c r="E54" s="130"/>
      <c r="F54" s="130"/>
      <c r="G54" s="130"/>
      <c r="H54" s="130"/>
      <c r="I54" s="143"/>
      <c r="J54" s="144" t="s">
        <v>109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110</v>
      </c>
      <c r="D56" s="40"/>
      <c r="E56" s="40"/>
      <c r="F56" s="40"/>
      <c r="G56" s="40"/>
      <c r="H56" s="40"/>
      <c r="I56" s="116"/>
      <c r="J56" s="126">
        <f>J83</f>
        <v>0</v>
      </c>
      <c r="K56" s="43"/>
      <c r="AU56" s="22" t="s">
        <v>111</v>
      </c>
    </row>
    <row r="57" spans="2:47" s="7" customFormat="1" ht="24.95" customHeight="1">
      <c r="B57" s="147"/>
      <c r="C57" s="148"/>
      <c r="D57" s="149" t="s">
        <v>112</v>
      </c>
      <c r="E57" s="150"/>
      <c r="F57" s="150"/>
      <c r="G57" s="150"/>
      <c r="H57" s="150"/>
      <c r="I57" s="151"/>
      <c r="J57" s="152">
        <f>J84</f>
        <v>0</v>
      </c>
      <c r="K57" s="153"/>
    </row>
    <row r="58" spans="2:47" s="8" customFormat="1" ht="19.899999999999999" customHeight="1">
      <c r="B58" s="154"/>
      <c r="C58" s="155"/>
      <c r="D58" s="156" t="s">
        <v>113</v>
      </c>
      <c r="E58" s="157"/>
      <c r="F58" s="157"/>
      <c r="G58" s="157"/>
      <c r="H58" s="157"/>
      <c r="I58" s="158"/>
      <c r="J58" s="159">
        <f>J85</f>
        <v>0</v>
      </c>
      <c r="K58" s="160"/>
    </row>
    <row r="59" spans="2:47" s="8" customFormat="1" ht="19.899999999999999" customHeight="1">
      <c r="B59" s="154"/>
      <c r="C59" s="155"/>
      <c r="D59" s="156" t="s">
        <v>114</v>
      </c>
      <c r="E59" s="157"/>
      <c r="F59" s="157"/>
      <c r="G59" s="157"/>
      <c r="H59" s="157"/>
      <c r="I59" s="158"/>
      <c r="J59" s="159">
        <f>J111</f>
        <v>0</v>
      </c>
      <c r="K59" s="160"/>
    </row>
    <row r="60" spans="2:47" s="8" customFormat="1" ht="19.899999999999999" customHeight="1">
      <c r="B60" s="154"/>
      <c r="C60" s="155"/>
      <c r="D60" s="156" t="s">
        <v>115</v>
      </c>
      <c r="E60" s="157"/>
      <c r="F60" s="157"/>
      <c r="G60" s="157"/>
      <c r="H60" s="157"/>
      <c r="I60" s="158"/>
      <c r="J60" s="159">
        <f>J115</f>
        <v>0</v>
      </c>
      <c r="K60" s="160"/>
    </row>
    <row r="61" spans="2:47" s="8" customFormat="1" ht="19.899999999999999" customHeight="1">
      <c r="B61" s="154"/>
      <c r="C61" s="155"/>
      <c r="D61" s="156" t="s">
        <v>116</v>
      </c>
      <c r="E61" s="157"/>
      <c r="F61" s="157"/>
      <c r="G61" s="157"/>
      <c r="H61" s="157"/>
      <c r="I61" s="158"/>
      <c r="J61" s="159">
        <f>J147</f>
        <v>0</v>
      </c>
      <c r="K61" s="160"/>
    </row>
    <row r="62" spans="2:47" s="8" customFormat="1" ht="14.85" customHeight="1">
      <c r="B62" s="154"/>
      <c r="C62" s="155"/>
      <c r="D62" s="156" t="s">
        <v>117</v>
      </c>
      <c r="E62" s="157"/>
      <c r="F62" s="157"/>
      <c r="G62" s="157"/>
      <c r="H62" s="157"/>
      <c r="I62" s="158"/>
      <c r="J62" s="159">
        <f>J168</f>
        <v>0</v>
      </c>
      <c r="K62" s="160"/>
    </row>
    <row r="63" spans="2:47" s="8" customFormat="1" ht="19.899999999999999" customHeight="1">
      <c r="B63" s="154"/>
      <c r="C63" s="155"/>
      <c r="D63" s="156" t="s">
        <v>118</v>
      </c>
      <c r="E63" s="157"/>
      <c r="F63" s="157"/>
      <c r="G63" s="157"/>
      <c r="H63" s="157"/>
      <c r="I63" s="158"/>
      <c r="J63" s="159">
        <f>J177</f>
        <v>0</v>
      </c>
      <c r="K63" s="160"/>
    </row>
    <row r="64" spans="2:47" s="1" customFormat="1" ht="21.75" customHeight="1">
      <c r="B64" s="39"/>
      <c r="C64" s="40"/>
      <c r="D64" s="40"/>
      <c r="E64" s="40"/>
      <c r="F64" s="40"/>
      <c r="G64" s="40"/>
      <c r="H64" s="40"/>
      <c r="I64" s="116"/>
      <c r="J64" s="40"/>
      <c r="K64" s="43"/>
    </row>
    <row r="65" spans="2:12" s="1" customFormat="1" ht="6.95" customHeight="1">
      <c r="B65" s="54"/>
      <c r="C65" s="55"/>
      <c r="D65" s="55"/>
      <c r="E65" s="55"/>
      <c r="F65" s="55"/>
      <c r="G65" s="55"/>
      <c r="H65" s="55"/>
      <c r="I65" s="137"/>
      <c r="J65" s="55"/>
      <c r="K65" s="5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40"/>
      <c r="J69" s="58"/>
      <c r="K69" s="58"/>
      <c r="L69" s="59"/>
    </row>
    <row r="70" spans="2:12" s="1" customFormat="1" ht="36.950000000000003" customHeight="1">
      <c r="B70" s="39"/>
      <c r="C70" s="60" t="s">
        <v>119</v>
      </c>
      <c r="D70" s="61"/>
      <c r="E70" s="61"/>
      <c r="F70" s="61"/>
      <c r="G70" s="61"/>
      <c r="H70" s="61"/>
      <c r="I70" s="161"/>
      <c r="J70" s="61"/>
      <c r="K70" s="61"/>
      <c r="L70" s="59"/>
    </row>
    <row r="71" spans="2:12" s="1" customFormat="1" ht="6.95" customHeight="1">
      <c r="B71" s="39"/>
      <c r="C71" s="61"/>
      <c r="D71" s="61"/>
      <c r="E71" s="61"/>
      <c r="F71" s="61"/>
      <c r="G71" s="61"/>
      <c r="H71" s="61"/>
      <c r="I71" s="161"/>
      <c r="J71" s="61"/>
      <c r="K71" s="61"/>
      <c r="L71" s="59"/>
    </row>
    <row r="72" spans="2:12" s="1" customFormat="1" ht="14.45" customHeight="1">
      <c r="B72" s="39"/>
      <c r="C72" s="63" t="s">
        <v>18</v>
      </c>
      <c r="D72" s="61"/>
      <c r="E72" s="61"/>
      <c r="F72" s="61"/>
      <c r="G72" s="61"/>
      <c r="H72" s="61"/>
      <c r="I72" s="161"/>
      <c r="J72" s="61"/>
      <c r="K72" s="61"/>
      <c r="L72" s="59"/>
    </row>
    <row r="73" spans="2:12" s="1" customFormat="1" ht="22.5" customHeight="1">
      <c r="B73" s="39"/>
      <c r="C73" s="61"/>
      <c r="D73" s="61"/>
      <c r="E73" s="368" t="str">
        <f>E7</f>
        <v>Chodník a přechod pro chodce, lokalita Pražská - Příbramská</v>
      </c>
      <c r="F73" s="369"/>
      <c r="G73" s="369"/>
      <c r="H73" s="369"/>
      <c r="I73" s="161"/>
      <c r="J73" s="61"/>
      <c r="K73" s="61"/>
      <c r="L73" s="59"/>
    </row>
    <row r="74" spans="2:12" s="1" customFormat="1" ht="14.45" customHeight="1">
      <c r="B74" s="39"/>
      <c r="C74" s="63" t="s">
        <v>104</v>
      </c>
      <c r="D74" s="61"/>
      <c r="E74" s="61"/>
      <c r="F74" s="61"/>
      <c r="G74" s="61"/>
      <c r="H74" s="61"/>
      <c r="I74" s="161"/>
      <c r="J74" s="61"/>
      <c r="K74" s="61"/>
      <c r="L74" s="59"/>
    </row>
    <row r="75" spans="2:12" s="1" customFormat="1" ht="23.25" customHeight="1">
      <c r="B75" s="39"/>
      <c r="C75" s="61"/>
      <c r="D75" s="61"/>
      <c r="E75" s="336" t="str">
        <f>E9</f>
        <v>SO 104 - Místo pro přecházení</v>
      </c>
      <c r="F75" s="370"/>
      <c r="G75" s="370"/>
      <c r="H75" s="370"/>
      <c r="I75" s="161"/>
      <c r="J75" s="61"/>
      <c r="K75" s="61"/>
      <c r="L75" s="59"/>
    </row>
    <row r="76" spans="2:12" s="1" customFormat="1" ht="6.95" customHeight="1">
      <c r="B76" s="39"/>
      <c r="C76" s="61"/>
      <c r="D76" s="61"/>
      <c r="E76" s="61"/>
      <c r="F76" s="61"/>
      <c r="G76" s="61"/>
      <c r="H76" s="61"/>
      <c r="I76" s="161"/>
      <c r="J76" s="61"/>
      <c r="K76" s="61"/>
      <c r="L76" s="59"/>
    </row>
    <row r="77" spans="2:12" s="1" customFormat="1" ht="18" customHeight="1">
      <c r="B77" s="39"/>
      <c r="C77" s="63" t="s">
        <v>23</v>
      </c>
      <c r="D77" s="61"/>
      <c r="E77" s="61"/>
      <c r="F77" s="162" t="str">
        <f>F12</f>
        <v>Hořovice</v>
      </c>
      <c r="G77" s="61"/>
      <c r="H77" s="61"/>
      <c r="I77" s="163" t="s">
        <v>25</v>
      </c>
      <c r="J77" s="71" t="str">
        <f>IF(J12="","",J12)</f>
        <v>11.3.2020</v>
      </c>
      <c r="K77" s="61"/>
      <c r="L77" s="59"/>
    </row>
    <row r="78" spans="2:12" s="1" customFormat="1" ht="6.95" customHeight="1">
      <c r="B78" s="39"/>
      <c r="C78" s="61"/>
      <c r="D78" s="61"/>
      <c r="E78" s="61"/>
      <c r="F78" s="61"/>
      <c r="G78" s="61"/>
      <c r="H78" s="61"/>
      <c r="I78" s="161"/>
      <c r="J78" s="61"/>
      <c r="K78" s="61"/>
      <c r="L78" s="59"/>
    </row>
    <row r="79" spans="2:12" s="1" customFormat="1" ht="15">
      <c r="B79" s="39"/>
      <c r="C79" s="63" t="s">
        <v>27</v>
      </c>
      <c r="D79" s="61"/>
      <c r="E79" s="61"/>
      <c r="F79" s="162" t="str">
        <f>E15</f>
        <v>Město Hořovice</v>
      </c>
      <c r="G79" s="61"/>
      <c r="H79" s="61"/>
      <c r="I79" s="163" t="s">
        <v>33</v>
      </c>
      <c r="J79" s="162" t="str">
        <f>E21</f>
        <v>Ing. Robert Juřina</v>
      </c>
      <c r="K79" s="61"/>
      <c r="L79" s="59"/>
    </row>
    <row r="80" spans="2:12" s="1" customFormat="1" ht="14.45" customHeight="1">
      <c r="B80" s="39"/>
      <c r="C80" s="63" t="s">
        <v>31</v>
      </c>
      <c r="D80" s="61"/>
      <c r="E80" s="61"/>
      <c r="F80" s="162" t="str">
        <f>IF(E18="","",E18)</f>
        <v/>
      </c>
      <c r="G80" s="61"/>
      <c r="H80" s="61"/>
      <c r="I80" s="161"/>
      <c r="J80" s="61"/>
      <c r="K80" s="61"/>
      <c r="L80" s="59"/>
    </row>
    <row r="81" spans="2:65" s="1" customFormat="1" ht="10.35" customHeight="1">
      <c r="B81" s="39"/>
      <c r="C81" s="61"/>
      <c r="D81" s="61"/>
      <c r="E81" s="61"/>
      <c r="F81" s="61"/>
      <c r="G81" s="61"/>
      <c r="H81" s="61"/>
      <c r="I81" s="161"/>
      <c r="J81" s="61"/>
      <c r="K81" s="61"/>
      <c r="L81" s="59"/>
    </row>
    <row r="82" spans="2:65" s="9" customFormat="1" ht="29.25" customHeight="1">
      <c r="B82" s="164"/>
      <c r="C82" s="165" t="s">
        <v>120</v>
      </c>
      <c r="D82" s="166" t="s">
        <v>57</v>
      </c>
      <c r="E82" s="166" t="s">
        <v>53</v>
      </c>
      <c r="F82" s="166" t="s">
        <v>121</v>
      </c>
      <c r="G82" s="166" t="s">
        <v>122</v>
      </c>
      <c r="H82" s="166" t="s">
        <v>123</v>
      </c>
      <c r="I82" s="167" t="s">
        <v>124</v>
      </c>
      <c r="J82" s="166" t="s">
        <v>109</v>
      </c>
      <c r="K82" s="168" t="s">
        <v>125</v>
      </c>
      <c r="L82" s="169"/>
      <c r="M82" s="79" t="s">
        <v>126</v>
      </c>
      <c r="N82" s="80" t="s">
        <v>42</v>
      </c>
      <c r="O82" s="80" t="s">
        <v>127</v>
      </c>
      <c r="P82" s="80" t="s">
        <v>128</v>
      </c>
      <c r="Q82" s="80" t="s">
        <v>129</v>
      </c>
      <c r="R82" s="80" t="s">
        <v>130</v>
      </c>
      <c r="S82" s="80" t="s">
        <v>131</v>
      </c>
      <c r="T82" s="81" t="s">
        <v>132</v>
      </c>
    </row>
    <row r="83" spans="2:65" s="1" customFormat="1" ht="29.25" customHeight="1">
      <c r="B83" s="39"/>
      <c r="C83" s="85" t="s">
        <v>110</v>
      </c>
      <c r="D83" s="61"/>
      <c r="E83" s="61"/>
      <c r="F83" s="61"/>
      <c r="G83" s="61"/>
      <c r="H83" s="61"/>
      <c r="I83" s="161"/>
      <c r="J83" s="170">
        <f>BK83</f>
        <v>0</v>
      </c>
      <c r="K83" s="61"/>
      <c r="L83" s="59"/>
      <c r="M83" s="82"/>
      <c r="N83" s="83"/>
      <c r="O83" s="83"/>
      <c r="P83" s="171">
        <f>P84</f>
        <v>0</v>
      </c>
      <c r="Q83" s="83"/>
      <c r="R83" s="171">
        <f>R84</f>
        <v>12.883871979999999</v>
      </c>
      <c r="S83" s="83"/>
      <c r="T83" s="172">
        <f>T84</f>
        <v>11.847799999999999</v>
      </c>
      <c r="AT83" s="22" t="s">
        <v>71</v>
      </c>
      <c r="AU83" s="22" t="s">
        <v>111</v>
      </c>
      <c r="BK83" s="173">
        <f>BK84</f>
        <v>0</v>
      </c>
    </row>
    <row r="84" spans="2:65" s="10" customFormat="1" ht="37.35" customHeight="1">
      <c r="B84" s="174"/>
      <c r="C84" s="175"/>
      <c r="D84" s="176" t="s">
        <v>71</v>
      </c>
      <c r="E84" s="177" t="s">
        <v>133</v>
      </c>
      <c r="F84" s="177" t="s">
        <v>134</v>
      </c>
      <c r="G84" s="175"/>
      <c r="H84" s="175"/>
      <c r="I84" s="178"/>
      <c r="J84" s="179">
        <f>BK84</f>
        <v>0</v>
      </c>
      <c r="K84" s="175"/>
      <c r="L84" s="180"/>
      <c r="M84" s="181"/>
      <c r="N84" s="182"/>
      <c r="O84" s="182"/>
      <c r="P84" s="183">
        <f>P85+P111+P115+P147+P177</f>
        <v>0</v>
      </c>
      <c r="Q84" s="182"/>
      <c r="R84" s="183">
        <f>R85+R111+R115+R147+R177</f>
        <v>12.883871979999999</v>
      </c>
      <c r="S84" s="182"/>
      <c r="T84" s="184">
        <f>T85+T111+T115+T147+T177</f>
        <v>11.847799999999999</v>
      </c>
      <c r="AR84" s="185" t="s">
        <v>80</v>
      </c>
      <c r="AT84" s="186" t="s">
        <v>71</v>
      </c>
      <c r="AU84" s="186" t="s">
        <v>72</v>
      </c>
      <c r="AY84" s="185" t="s">
        <v>135</v>
      </c>
      <c r="BK84" s="187">
        <f>BK85+BK111+BK115+BK147+BK177</f>
        <v>0</v>
      </c>
    </row>
    <row r="85" spans="2:65" s="10" customFormat="1" ht="19.899999999999999" customHeight="1">
      <c r="B85" s="174"/>
      <c r="C85" s="175"/>
      <c r="D85" s="188" t="s">
        <v>71</v>
      </c>
      <c r="E85" s="189" t="s">
        <v>80</v>
      </c>
      <c r="F85" s="189" t="s">
        <v>136</v>
      </c>
      <c r="G85" s="175"/>
      <c r="H85" s="175"/>
      <c r="I85" s="178"/>
      <c r="J85" s="190">
        <f>BK85</f>
        <v>0</v>
      </c>
      <c r="K85" s="175"/>
      <c r="L85" s="180"/>
      <c r="M85" s="181"/>
      <c r="N85" s="182"/>
      <c r="O85" s="182"/>
      <c r="P85" s="183">
        <f>SUM(P86:P110)</f>
        <v>0</v>
      </c>
      <c r="Q85" s="182"/>
      <c r="R85" s="183">
        <f>SUM(R86:R110)</f>
        <v>0</v>
      </c>
      <c r="S85" s="182"/>
      <c r="T85" s="184">
        <f>SUM(T86:T110)</f>
        <v>11.6478</v>
      </c>
      <c r="AR85" s="185" t="s">
        <v>80</v>
      </c>
      <c r="AT85" s="186" t="s">
        <v>71</v>
      </c>
      <c r="AU85" s="186" t="s">
        <v>80</v>
      </c>
      <c r="AY85" s="185" t="s">
        <v>135</v>
      </c>
      <c r="BK85" s="187">
        <f>SUM(BK86:BK110)</f>
        <v>0</v>
      </c>
    </row>
    <row r="86" spans="2:65" s="1" customFormat="1" ht="44.25" customHeight="1">
      <c r="B86" s="39"/>
      <c r="C86" s="191" t="s">
        <v>80</v>
      </c>
      <c r="D86" s="191" t="s">
        <v>137</v>
      </c>
      <c r="E86" s="192" t="s">
        <v>138</v>
      </c>
      <c r="F86" s="193" t="s">
        <v>139</v>
      </c>
      <c r="G86" s="194" t="s">
        <v>140</v>
      </c>
      <c r="H86" s="195">
        <v>10.4</v>
      </c>
      <c r="I86" s="196"/>
      <c r="J86" s="197">
        <f>ROUND(I86*H86,2)</f>
        <v>0</v>
      </c>
      <c r="K86" s="193" t="s">
        <v>141</v>
      </c>
      <c r="L86" s="59"/>
      <c r="M86" s="198" t="s">
        <v>21</v>
      </c>
      <c r="N86" s="199" t="s">
        <v>43</v>
      </c>
      <c r="O86" s="40"/>
      <c r="P86" s="200">
        <f>O86*H86</f>
        <v>0</v>
      </c>
      <c r="Q86" s="200">
        <v>0</v>
      </c>
      <c r="R86" s="200">
        <f>Q86*H86</f>
        <v>0</v>
      </c>
      <c r="S86" s="200">
        <v>0.26</v>
      </c>
      <c r="T86" s="201">
        <f>S86*H86</f>
        <v>2.7040000000000002</v>
      </c>
      <c r="AR86" s="22" t="s">
        <v>142</v>
      </c>
      <c r="AT86" s="22" t="s">
        <v>137</v>
      </c>
      <c r="AU86" s="22" t="s">
        <v>83</v>
      </c>
      <c r="AY86" s="22" t="s">
        <v>135</v>
      </c>
      <c r="BE86" s="202">
        <f>IF(N86="základní",J86,0)</f>
        <v>0</v>
      </c>
      <c r="BF86" s="202">
        <f>IF(N86="snížená",J86,0)</f>
        <v>0</v>
      </c>
      <c r="BG86" s="202">
        <f>IF(N86="zákl. přenesená",J86,0)</f>
        <v>0</v>
      </c>
      <c r="BH86" s="202">
        <f>IF(N86="sníž. přenesená",J86,0)</f>
        <v>0</v>
      </c>
      <c r="BI86" s="202">
        <f>IF(N86="nulová",J86,0)</f>
        <v>0</v>
      </c>
      <c r="BJ86" s="22" t="s">
        <v>80</v>
      </c>
      <c r="BK86" s="202">
        <f>ROUND(I86*H86,2)</f>
        <v>0</v>
      </c>
      <c r="BL86" s="22" t="s">
        <v>142</v>
      </c>
      <c r="BM86" s="22" t="s">
        <v>143</v>
      </c>
    </row>
    <row r="87" spans="2:65" s="1" customFormat="1" ht="40.5">
      <c r="B87" s="39"/>
      <c r="C87" s="61"/>
      <c r="D87" s="203" t="s">
        <v>144</v>
      </c>
      <c r="E87" s="61"/>
      <c r="F87" s="204" t="s">
        <v>488</v>
      </c>
      <c r="G87" s="61"/>
      <c r="H87" s="61"/>
      <c r="I87" s="161"/>
      <c r="J87" s="61"/>
      <c r="K87" s="61"/>
      <c r="L87" s="59"/>
      <c r="M87" s="205"/>
      <c r="N87" s="40"/>
      <c r="O87" s="40"/>
      <c r="P87" s="40"/>
      <c r="Q87" s="40"/>
      <c r="R87" s="40"/>
      <c r="S87" s="40"/>
      <c r="T87" s="76"/>
      <c r="AT87" s="22" t="s">
        <v>144</v>
      </c>
      <c r="AU87" s="22" t="s">
        <v>83</v>
      </c>
    </row>
    <row r="88" spans="2:65" s="1" customFormat="1" ht="44.25" customHeight="1">
      <c r="B88" s="39"/>
      <c r="C88" s="191" t="s">
        <v>83</v>
      </c>
      <c r="D88" s="191" t="s">
        <v>137</v>
      </c>
      <c r="E88" s="192" t="s">
        <v>331</v>
      </c>
      <c r="F88" s="193" t="s">
        <v>332</v>
      </c>
      <c r="G88" s="194" t="s">
        <v>140</v>
      </c>
      <c r="H88" s="195">
        <v>8</v>
      </c>
      <c r="I88" s="196"/>
      <c r="J88" s="197">
        <f>ROUND(I88*H88,2)</f>
        <v>0</v>
      </c>
      <c r="K88" s="193" t="s">
        <v>141</v>
      </c>
      <c r="L88" s="59"/>
      <c r="M88" s="198" t="s">
        <v>21</v>
      </c>
      <c r="N88" s="199" t="s">
        <v>43</v>
      </c>
      <c r="O88" s="40"/>
      <c r="P88" s="200">
        <f>O88*H88</f>
        <v>0</v>
      </c>
      <c r="Q88" s="200">
        <v>0</v>
      </c>
      <c r="R88" s="200">
        <f>Q88*H88</f>
        <v>0</v>
      </c>
      <c r="S88" s="200">
        <v>0.28999999999999998</v>
      </c>
      <c r="T88" s="201">
        <f>S88*H88</f>
        <v>2.3199999999999998</v>
      </c>
      <c r="AR88" s="22" t="s">
        <v>142</v>
      </c>
      <c r="AT88" s="22" t="s">
        <v>137</v>
      </c>
      <c r="AU88" s="22" t="s">
        <v>83</v>
      </c>
      <c r="AY88" s="22" t="s">
        <v>135</v>
      </c>
      <c r="BE88" s="202">
        <f>IF(N88="základní",J88,0)</f>
        <v>0</v>
      </c>
      <c r="BF88" s="202">
        <f>IF(N88="snížená",J88,0)</f>
        <v>0</v>
      </c>
      <c r="BG88" s="202">
        <f>IF(N88="zákl. přenesená",J88,0)</f>
        <v>0</v>
      </c>
      <c r="BH88" s="202">
        <f>IF(N88="sníž. přenesená",J88,0)</f>
        <v>0</v>
      </c>
      <c r="BI88" s="202">
        <f>IF(N88="nulová",J88,0)</f>
        <v>0</v>
      </c>
      <c r="BJ88" s="22" t="s">
        <v>80</v>
      </c>
      <c r="BK88" s="202">
        <f>ROUND(I88*H88,2)</f>
        <v>0</v>
      </c>
      <c r="BL88" s="22" t="s">
        <v>142</v>
      </c>
      <c r="BM88" s="22" t="s">
        <v>489</v>
      </c>
    </row>
    <row r="89" spans="2:65" s="1" customFormat="1" ht="27">
      <c r="B89" s="39"/>
      <c r="C89" s="61"/>
      <c r="D89" s="203" t="s">
        <v>144</v>
      </c>
      <c r="E89" s="61"/>
      <c r="F89" s="204" t="s">
        <v>145</v>
      </c>
      <c r="G89" s="61"/>
      <c r="H89" s="61"/>
      <c r="I89" s="161"/>
      <c r="J89" s="61"/>
      <c r="K89" s="61"/>
      <c r="L89" s="59"/>
      <c r="M89" s="205"/>
      <c r="N89" s="40"/>
      <c r="O89" s="40"/>
      <c r="P89" s="40"/>
      <c r="Q89" s="40"/>
      <c r="R89" s="40"/>
      <c r="S89" s="40"/>
      <c r="T89" s="76"/>
      <c r="AT89" s="22" t="s">
        <v>144</v>
      </c>
      <c r="AU89" s="22" t="s">
        <v>83</v>
      </c>
    </row>
    <row r="90" spans="2:65" s="1" customFormat="1" ht="44.25" customHeight="1">
      <c r="B90" s="39"/>
      <c r="C90" s="191" t="s">
        <v>151</v>
      </c>
      <c r="D90" s="191" t="s">
        <v>137</v>
      </c>
      <c r="E90" s="192" t="s">
        <v>336</v>
      </c>
      <c r="F90" s="193" t="s">
        <v>337</v>
      </c>
      <c r="G90" s="194" t="s">
        <v>140</v>
      </c>
      <c r="H90" s="195">
        <v>8</v>
      </c>
      <c r="I90" s="196"/>
      <c r="J90" s="197">
        <f>ROUND(I90*H90,2)</f>
        <v>0</v>
      </c>
      <c r="K90" s="193" t="s">
        <v>141</v>
      </c>
      <c r="L90" s="59"/>
      <c r="M90" s="198" t="s">
        <v>21</v>
      </c>
      <c r="N90" s="199" t="s">
        <v>43</v>
      </c>
      <c r="O90" s="40"/>
      <c r="P90" s="200">
        <f>O90*H90</f>
        <v>0</v>
      </c>
      <c r="Q90" s="200">
        <v>0</v>
      </c>
      <c r="R90" s="200">
        <f>Q90*H90</f>
        <v>0</v>
      </c>
      <c r="S90" s="200">
        <v>9.8000000000000004E-2</v>
      </c>
      <c r="T90" s="201">
        <f>S90*H90</f>
        <v>0.78400000000000003</v>
      </c>
      <c r="AR90" s="22" t="s">
        <v>142</v>
      </c>
      <c r="AT90" s="22" t="s">
        <v>137</v>
      </c>
      <c r="AU90" s="22" t="s">
        <v>83</v>
      </c>
      <c r="AY90" s="22" t="s">
        <v>135</v>
      </c>
      <c r="BE90" s="202">
        <f>IF(N90="základní",J90,0)</f>
        <v>0</v>
      </c>
      <c r="BF90" s="202">
        <f>IF(N90="snížená",J90,0)</f>
        <v>0</v>
      </c>
      <c r="BG90" s="202">
        <f>IF(N90="zákl. přenesená",J90,0)</f>
        <v>0</v>
      </c>
      <c r="BH90" s="202">
        <f>IF(N90="sníž. přenesená",J90,0)</f>
        <v>0</v>
      </c>
      <c r="BI90" s="202">
        <f>IF(N90="nulová",J90,0)</f>
        <v>0</v>
      </c>
      <c r="BJ90" s="22" t="s">
        <v>80</v>
      </c>
      <c r="BK90" s="202">
        <f>ROUND(I90*H90,2)</f>
        <v>0</v>
      </c>
      <c r="BL90" s="22" t="s">
        <v>142</v>
      </c>
      <c r="BM90" s="22" t="s">
        <v>490</v>
      </c>
    </row>
    <row r="91" spans="2:65" s="1" customFormat="1" ht="27">
      <c r="B91" s="39"/>
      <c r="C91" s="61"/>
      <c r="D91" s="203" t="s">
        <v>144</v>
      </c>
      <c r="E91" s="61"/>
      <c r="F91" s="204" t="s">
        <v>145</v>
      </c>
      <c r="G91" s="61"/>
      <c r="H91" s="61"/>
      <c r="I91" s="161"/>
      <c r="J91" s="61"/>
      <c r="K91" s="61"/>
      <c r="L91" s="59"/>
      <c r="M91" s="205"/>
      <c r="N91" s="40"/>
      <c r="O91" s="40"/>
      <c r="P91" s="40"/>
      <c r="Q91" s="40"/>
      <c r="R91" s="40"/>
      <c r="S91" s="40"/>
      <c r="T91" s="76"/>
      <c r="AT91" s="22" t="s">
        <v>144</v>
      </c>
      <c r="AU91" s="22" t="s">
        <v>83</v>
      </c>
    </row>
    <row r="92" spans="2:65" s="1" customFormat="1" ht="44.25" customHeight="1">
      <c r="B92" s="39"/>
      <c r="C92" s="191" t="s">
        <v>142</v>
      </c>
      <c r="D92" s="191" t="s">
        <v>137</v>
      </c>
      <c r="E92" s="192" t="s">
        <v>146</v>
      </c>
      <c r="F92" s="193" t="s">
        <v>147</v>
      </c>
      <c r="G92" s="194" t="s">
        <v>140</v>
      </c>
      <c r="H92" s="195">
        <v>6.55</v>
      </c>
      <c r="I92" s="196"/>
      <c r="J92" s="197">
        <f>ROUND(I92*H92,2)</f>
        <v>0</v>
      </c>
      <c r="K92" s="193" t="s">
        <v>141</v>
      </c>
      <c r="L92" s="59"/>
      <c r="M92" s="198" t="s">
        <v>21</v>
      </c>
      <c r="N92" s="199" t="s">
        <v>43</v>
      </c>
      <c r="O92" s="40"/>
      <c r="P92" s="200">
        <f>O92*H92</f>
        <v>0</v>
      </c>
      <c r="Q92" s="200">
        <v>0</v>
      </c>
      <c r="R92" s="200">
        <f>Q92*H92</f>
        <v>0</v>
      </c>
      <c r="S92" s="200">
        <v>0.316</v>
      </c>
      <c r="T92" s="201">
        <f>S92*H92</f>
        <v>2.0697999999999999</v>
      </c>
      <c r="AR92" s="22" t="s">
        <v>142</v>
      </c>
      <c r="AT92" s="22" t="s">
        <v>137</v>
      </c>
      <c r="AU92" s="22" t="s">
        <v>83</v>
      </c>
      <c r="AY92" s="22" t="s">
        <v>135</v>
      </c>
      <c r="BE92" s="202">
        <f>IF(N92="základní",J92,0)</f>
        <v>0</v>
      </c>
      <c r="BF92" s="202">
        <f>IF(N92="snížená",J92,0)</f>
        <v>0</v>
      </c>
      <c r="BG92" s="202">
        <f>IF(N92="zákl. přenesená",J92,0)</f>
        <v>0</v>
      </c>
      <c r="BH92" s="202">
        <f>IF(N92="sníž. přenesená",J92,0)</f>
        <v>0</v>
      </c>
      <c r="BI92" s="202">
        <f>IF(N92="nulová",J92,0)</f>
        <v>0</v>
      </c>
      <c r="BJ92" s="22" t="s">
        <v>80</v>
      </c>
      <c r="BK92" s="202">
        <f>ROUND(I92*H92,2)</f>
        <v>0</v>
      </c>
      <c r="BL92" s="22" t="s">
        <v>142</v>
      </c>
      <c r="BM92" s="22" t="s">
        <v>491</v>
      </c>
    </row>
    <row r="93" spans="2:65" s="11" customFormat="1">
      <c r="B93" s="206"/>
      <c r="C93" s="207"/>
      <c r="D93" s="203" t="s">
        <v>149</v>
      </c>
      <c r="E93" s="208" t="s">
        <v>21</v>
      </c>
      <c r="F93" s="209" t="s">
        <v>492</v>
      </c>
      <c r="G93" s="207"/>
      <c r="H93" s="210">
        <v>6.55</v>
      </c>
      <c r="I93" s="211"/>
      <c r="J93" s="207"/>
      <c r="K93" s="207"/>
      <c r="L93" s="212"/>
      <c r="M93" s="213"/>
      <c r="N93" s="214"/>
      <c r="O93" s="214"/>
      <c r="P93" s="214"/>
      <c r="Q93" s="214"/>
      <c r="R93" s="214"/>
      <c r="S93" s="214"/>
      <c r="T93" s="215"/>
      <c r="AT93" s="216" t="s">
        <v>149</v>
      </c>
      <c r="AU93" s="216" t="s">
        <v>83</v>
      </c>
      <c r="AV93" s="11" t="s">
        <v>83</v>
      </c>
      <c r="AW93" s="11" t="s">
        <v>35</v>
      </c>
      <c r="AX93" s="11" t="s">
        <v>80</v>
      </c>
      <c r="AY93" s="216" t="s">
        <v>135</v>
      </c>
    </row>
    <row r="94" spans="2:65" s="1" customFormat="1" ht="31.5" customHeight="1">
      <c r="B94" s="39"/>
      <c r="C94" s="191" t="s">
        <v>159</v>
      </c>
      <c r="D94" s="191" t="s">
        <v>137</v>
      </c>
      <c r="E94" s="192" t="s">
        <v>156</v>
      </c>
      <c r="F94" s="193" t="s">
        <v>157</v>
      </c>
      <c r="G94" s="194" t="s">
        <v>154</v>
      </c>
      <c r="H94" s="195">
        <v>13</v>
      </c>
      <c r="I94" s="196"/>
      <c r="J94" s="197">
        <f>ROUND(I94*H94,2)</f>
        <v>0</v>
      </c>
      <c r="K94" s="193" t="s">
        <v>141</v>
      </c>
      <c r="L94" s="59"/>
      <c r="M94" s="198" t="s">
        <v>21</v>
      </c>
      <c r="N94" s="199" t="s">
        <v>43</v>
      </c>
      <c r="O94" s="40"/>
      <c r="P94" s="200">
        <f>O94*H94</f>
        <v>0</v>
      </c>
      <c r="Q94" s="200">
        <v>0</v>
      </c>
      <c r="R94" s="200">
        <f>Q94*H94</f>
        <v>0</v>
      </c>
      <c r="S94" s="200">
        <v>0.28999999999999998</v>
      </c>
      <c r="T94" s="201">
        <f>S94*H94</f>
        <v>3.7699999999999996</v>
      </c>
      <c r="AR94" s="22" t="s">
        <v>142</v>
      </c>
      <c r="AT94" s="22" t="s">
        <v>137</v>
      </c>
      <c r="AU94" s="22" t="s">
        <v>83</v>
      </c>
      <c r="AY94" s="22" t="s">
        <v>135</v>
      </c>
      <c r="BE94" s="202">
        <f>IF(N94="základní",J94,0)</f>
        <v>0</v>
      </c>
      <c r="BF94" s="202">
        <f>IF(N94="snížená",J94,0)</f>
        <v>0</v>
      </c>
      <c r="BG94" s="202">
        <f>IF(N94="zákl. přenesená",J94,0)</f>
        <v>0</v>
      </c>
      <c r="BH94" s="202">
        <f>IF(N94="sníž. přenesená",J94,0)</f>
        <v>0</v>
      </c>
      <c r="BI94" s="202">
        <f>IF(N94="nulová",J94,0)</f>
        <v>0</v>
      </c>
      <c r="BJ94" s="22" t="s">
        <v>80</v>
      </c>
      <c r="BK94" s="202">
        <f>ROUND(I94*H94,2)</f>
        <v>0</v>
      </c>
      <c r="BL94" s="22" t="s">
        <v>142</v>
      </c>
      <c r="BM94" s="22" t="s">
        <v>158</v>
      </c>
    </row>
    <row r="95" spans="2:65" s="1" customFormat="1" ht="27">
      <c r="B95" s="39"/>
      <c r="C95" s="61"/>
      <c r="D95" s="203" t="s">
        <v>144</v>
      </c>
      <c r="E95" s="61"/>
      <c r="F95" s="204" t="s">
        <v>145</v>
      </c>
      <c r="G95" s="61"/>
      <c r="H95" s="61"/>
      <c r="I95" s="161"/>
      <c r="J95" s="61"/>
      <c r="K95" s="61"/>
      <c r="L95" s="59"/>
      <c r="M95" s="205"/>
      <c r="N95" s="40"/>
      <c r="O95" s="40"/>
      <c r="P95" s="40"/>
      <c r="Q95" s="40"/>
      <c r="R95" s="40"/>
      <c r="S95" s="40"/>
      <c r="T95" s="76"/>
      <c r="AT95" s="22" t="s">
        <v>144</v>
      </c>
      <c r="AU95" s="22" t="s">
        <v>83</v>
      </c>
    </row>
    <row r="96" spans="2:65" s="1" customFormat="1" ht="44.25" customHeight="1">
      <c r="B96" s="39"/>
      <c r="C96" s="191" t="s">
        <v>164</v>
      </c>
      <c r="D96" s="191" t="s">
        <v>137</v>
      </c>
      <c r="E96" s="192" t="s">
        <v>160</v>
      </c>
      <c r="F96" s="193" t="s">
        <v>161</v>
      </c>
      <c r="G96" s="194" t="s">
        <v>154</v>
      </c>
      <c r="H96" s="195">
        <v>20</v>
      </c>
      <c r="I96" s="196"/>
      <c r="J96" s="197">
        <f>ROUND(I96*H96,2)</f>
        <v>0</v>
      </c>
      <c r="K96" s="193" t="s">
        <v>141</v>
      </c>
      <c r="L96" s="59"/>
      <c r="M96" s="198" t="s">
        <v>21</v>
      </c>
      <c r="N96" s="199" t="s">
        <v>43</v>
      </c>
      <c r="O96" s="40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AR96" s="22" t="s">
        <v>142</v>
      </c>
      <c r="AT96" s="22" t="s">
        <v>137</v>
      </c>
      <c r="AU96" s="22" t="s">
        <v>83</v>
      </c>
      <c r="AY96" s="22" t="s">
        <v>135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22" t="s">
        <v>80</v>
      </c>
      <c r="BK96" s="202">
        <f>ROUND(I96*H96,2)</f>
        <v>0</v>
      </c>
      <c r="BL96" s="22" t="s">
        <v>142</v>
      </c>
      <c r="BM96" s="22" t="s">
        <v>493</v>
      </c>
    </row>
    <row r="97" spans="2:65" s="11" customFormat="1">
      <c r="B97" s="206"/>
      <c r="C97" s="207"/>
      <c r="D97" s="203" t="s">
        <v>149</v>
      </c>
      <c r="E97" s="208" t="s">
        <v>21</v>
      </c>
      <c r="F97" s="209" t="s">
        <v>235</v>
      </c>
      <c r="G97" s="207"/>
      <c r="H97" s="210">
        <v>20</v>
      </c>
      <c r="I97" s="211"/>
      <c r="J97" s="207"/>
      <c r="K97" s="207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149</v>
      </c>
      <c r="AU97" s="216" t="s">
        <v>83</v>
      </c>
      <c r="AV97" s="11" t="s">
        <v>83</v>
      </c>
      <c r="AW97" s="11" t="s">
        <v>35</v>
      </c>
      <c r="AX97" s="11" t="s">
        <v>80</v>
      </c>
      <c r="AY97" s="216" t="s">
        <v>135</v>
      </c>
    </row>
    <row r="98" spans="2:65" s="1" customFormat="1" ht="22.5" customHeight="1">
      <c r="B98" s="39"/>
      <c r="C98" s="191" t="s">
        <v>171</v>
      </c>
      <c r="D98" s="191" t="s">
        <v>137</v>
      </c>
      <c r="E98" s="192" t="s">
        <v>165</v>
      </c>
      <c r="F98" s="193" t="s">
        <v>166</v>
      </c>
      <c r="G98" s="194" t="s">
        <v>167</v>
      </c>
      <c r="H98" s="195">
        <v>1.8</v>
      </c>
      <c r="I98" s="196"/>
      <c r="J98" s="197">
        <f>ROUND(I98*H98,2)</f>
        <v>0</v>
      </c>
      <c r="K98" s="193" t="s">
        <v>141</v>
      </c>
      <c r="L98" s="59"/>
      <c r="M98" s="198" t="s">
        <v>21</v>
      </c>
      <c r="N98" s="199" t="s">
        <v>43</v>
      </c>
      <c r="O98" s="40"/>
      <c r="P98" s="200">
        <f>O98*H98</f>
        <v>0</v>
      </c>
      <c r="Q98" s="200">
        <v>0</v>
      </c>
      <c r="R98" s="200">
        <f>Q98*H98</f>
        <v>0</v>
      </c>
      <c r="S98" s="200">
        <v>0</v>
      </c>
      <c r="T98" s="201">
        <f>S98*H98</f>
        <v>0</v>
      </c>
      <c r="AR98" s="22" t="s">
        <v>142</v>
      </c>
      <c r="AT98" s="22" t="s">
        <v>137</v>
      </c>
      <c r="AU98" s="22" t="s">
        <v>83</v>
      </c>
      <c r="AY98" s="22" t="s">
        <v>135</v>
      </c>
      <c r="BE98" s="202">
        <f>IF(N98="základní",J98,0)</f>
        <v>0</v>
      </c>
      <c r="BF98" s="202">
        <f>IF(N98="snížená",J98,0)</f>
        <v>0</v>
      </c>
      <c r="BG98" s="202">
        <f>IF(N98="zákl. přenesená",J98,0)</f>
        <v>0</v>
      </c>
      <c r="BH98" s="202">
        <f>IF(N98="sníž. přenesená",J98,0)</f>
        <v>0</v>
      </c>
      <c r="BI98" s="202">
        <f>IF(N98="nulová",J98,0)</f>
        <v>0</v>
      </c>
      <c r="BJ98" s="22" t="s">
        <v>80</v>
      </c>
      <c r="BK98" s="202">
        <f>ROUND(I98*H98,2)</f>
        <v>0</v>
      </c>
      <c r="BL98" s="22" t="s">
        <v>142</v>
      </c>
      <c r="BM98" s="22" t="s">
        <v>494</v>
      </c>
    </row>
    <row r="99" spans="2:65" s="1" customFormat="1" ht="27">
      <c r="B99" s="39"/>
      <c r="C99" s="61"/>
      <c r="D99" s="217" t="s">
        <v>144</v>
      </c>
      <c r="E99" s="61"/>
      <c r="F99" s="218" t="s">
        <v>169</v>
      </c>
      <c r="G99" s="61"/>
      <c r="H99" s="61"/>
      <c r="I99" s="161"/>
      <c r="J99" s="61"/>
      <c r="K99" s="61"/>
      <c r="L99" s="59"/>
      <c r="M99" s="205"/>
      <c r="N99" s="40"/>
      <c r="O99" s="40"/>
      <c r="P99" s="40"/>
      <c r="Q99" s="40"/>
      <c r="R99" s="40"/>
      <c r="S99" s="40"/>
      <c r="T99" s="76"/>
      <c r="AT99" s="22" t="s">
        <v>144</v>
      </c>
      <c r="AU99" s="22" t="s">
        <v>83</v>
      </c>
    </row>
    <row r="100" spans="2:65" s="11" customFormat="1">
      <c r="B100" s="206"/>
      <c r="C100" s="207"/>
      <c r="D100" s="203" t="s">
        <v>149</v>
      </c>
      <c r="E100" s="208" t="s">
        <v>21</v>
      </c>
      <c r="F100" s="209" t="s">
        <v>495</v>
      </c>
      <c r="G100" s="207"/>
      <c r="H100" s="210">
        <v>1.8</v>
      </c>
      <c r="I100" s="211"/>
      <c r="J100" s="207"/>
      <c r="K100" s="207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149</v>
      </c>
      <c r="AU100" s="216" t="s">
        <v>83</v>
      </c>
      <c r="AV100" s="11" t="s">
        <v>83</v>
      </c>
      <c r="AW100" s="11" t="s">
        <v>35</v>
      </c>
      <c r="AX100" s="11" t="s">
        <v>80</v>
      </c>
      <c r="AY100" s="216" t="s">
        <v>135</v>
      </c>
    </row>
    <row r="101" spans="2:65" s="1" customFormat="1" ht="31.5" customHeight="1">
      <c r="B101" s="39"/>
      <c r="C101" s="191" t="s">
        <v>176</v>
      </c>
      <c r="D101" s="191" t="s">
        <v>137</v>
      </c>
      <c r="E101" s="192" t="s">
        <v>172</v>
      </c>
      <c r="F101" s="193" t="s">
        <v>173</v>
      </c>
      <c r="G101" s="194" t="s">
        <v>167</v>
      </c>
      <c r="H101" s="195">
        <v>1.8</v>
      </c>
      <c r="I101" s="196"/>
      <c r="J101" s="197">
        <f>ROUND(I101*H101,2)</f>
        <v>0</v>
      </c>
      <c r="K101" s="193" t="s">
        <v>141</v>
      </c>
      <c r="L101" s="59"/>
      <c r="M101" s="198" t="s">
        <v>21</v>
      </c>
      <c r="N101" s="199" t="s">
        <v>43</v>
      </c>
      <c r="O101" s="40"/>
      <c r="P101" s="200">
        <f>O101*H101</f>
        <v>0</v>
      </c>
      <c r="Q101" s="200">
        <v>0</v>
      </c>
      <c r="R101" s="200">
        <f>Q101*H101</f>
        <v>0</v>
      </c>
      <c r="S101" s="200">
        <v>0</v>
      </c>
      <c r="T101" s="201">
        <f>S101*H101</f>
        <v>0</v>
      </c>
      <c r="AR101" s="22" t="s">
        <v>142</v>
      </c>
      <c r="AT101" s="22" t="s">
        <v>137</v>
      </c>
      <c r="AU101" s="22" t="s">
        <v>83</v>
      </c>
      <c r="AY101" s="22" t="s">
        <v>135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22" t="s">
        <v>80</v>
      </c>
      <c r="BK101" s="202">
        <f>ROUND(I101*H101,2)</f>
        <v>0</v>
      </c>
      <c r="BL101" s="22" t="s">
        <v>142</v>
      </c>
      <c r="BM101" s="22" t="s">
        <v>496</v>
      </c>
    </row>
    <row r="102" spans="2:65" s="11" customFormat="1">
      <c r="B102" s="206"/>
      <c r="C102" s="207"/>
      <c r="D102" s="203" t="s">
        <v>149</v>
      </c>
      <c r="E102" s="208" t="s">
        <v>21</v>
      </c>
      <c r="F102" s="209" t="s">
        <v>497</v>
      </c>
      <c r="G102" s="207"/>
      <c r="H102" s="210">
        <v>1.8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149</v>
      </c>
      <c r="AU102" s="216" t="s">
        <v>83</v>
      </c>
      <c r="AV102" s="11" t="s">
        <v>83</v>
      </c>
      <c r="AW102" s="11" t="s">
        <v>35</v>
      </c>
      <c r="AX102" s="11" t="s">
        <v>80</v>
      </c>
      <c r="AY102" s="216" t="s">
        <v>135</v>
      </c>
    </row>
    <row r="103" spans="2:65" s="1" customFormat="1" ht="22.5" customHeight="1">
      <c r="B103" s="39"/>
      <c r="C103" s="191" t="s">
        <v>180</v>
      </c>
      <c r="D103" s="191" t="s">
        <v>137</v>
      </c>
      <c r="E103" s="192" t="s">
        <v>177</v>
      </c>
      <c r="F103" s="193" t="s">
        <v>178</v>
      </c>
      <c r="G103" s="194" t="s">
        <v>167</v>
      </c>
      <c r="H103" s="195">
        <v>1.8</v>
      </c>
      <c r="I103" s="196"/>
      <c r="J103" s="197">
        <f>ROUND(I103*H103,2)</f>
        <v>0</v>
      </c>
      <c r="K103" s="193" t="s">
        <v>141</v>
      </c>
      <c r="L103" s="59"/>
      <c r="M103" s="198" t="s">
        <v>21</v>
      </c>
      <c r="N103" s="199" t="s">
        <v>43</v>
      </c>
      <c r="O103" s="40"/>
      <c r="P103" s="200">
        <f>O103*H103</f>
        <v>0</v>
      </c>
      <c r="Q103" s="200">
        <v>0</v>
      </c>
      <c r="R103" s="200">
        <f>Q103*H103</f>
        <v>0</v>
      </c>
      <c r="S103" s="200">
        <v>0</v>
      </c>
      <c r="T103" s="201">
        <f>S103*H103</f>
        <v>0</v>
      </c>
      <c r="AR103" s="22" t="s">
        <v>142</v>
      </c>
      <c r="AT103" s="22" t="s">
        <v>137</v>
      </c>
      <c r="AU103" s="22" t="s">
        <v>83</v>
      </c>
      <c r="AY103" s="22" t="s">
        <v>135</v>
      </c>
      <c r="BE103" s="202">
        <f>IF(N103="základní",J103,0)</f>
        <v>0</v>
      </c>
      <c r="BF103" s="202">
        <f>IF(N103="snížená",J103,0)</f>
        <v>0</v>
      </c>
      <c r="BG103" s="202">
        <f>IF(N103="zákl. přenesená",J103,0)</f>
        <v>0</v>
      </c>
      <c r="BH103" s="202">
        <f>IF(N103="sníž. přenesená",J103,0)</f>
        <v>0</v>
      </c>
      <c r="BI103" s="202">
        <f>IF(N103="nulová",J103,0)</f>
        <v>0</v>
      </c>
      <c r="BJ103" s="22" t="s">
        <v>80</v>
      </c>
      <c r="BK103" s="202">
        <f>ROUND(I103*H103,2)</f>
        <v>0</v>
      </c>
      <c r="BL103" s="22" t="s">
        <v>142</v>
      </c>
      <c r="BM103" s="22" t="s">
        <v>498</v>
      </c>
    </row>
    <row r="104" spans="2:65" s="1" customFormat="1" ht="22.5" customHeight="1">
      <c r="B104" s="39"/>
      <c r="C104" s="191" t="s">
        <v>186</v>
      </c>
      <c r="D104" s="191" t="s">
        <v>137</v>
      </c>
      <c r="E104" s="192" t="s">
        <v>181</v>
      </c>
      <c r="F104" s="193" t="s">
        <v>182</v>
      </c>
      <c r="G104" s="194" t="s">
        <v>183</v>
      </c>
      <c r="H104" s="195">
        <v>3.15</v>
      </c>
      <c r="I104" s="196"/>
      <c r="J104" s="197">
        <f>ROUND(I104*H104,2)</f>
        <v>0</v>
      </c>
      <c r="K104" s="193" t="s">
        <v>141</v>
      </c>
      <c r="L104" s="59"/>
      <c r="M104" s="198" t="s">
        <v>21</v>
      </c>
      <c r="N104" s="199" t="s">
        <v>43</v>
      </c>
      <c r="O104" s="40"/>
      <c r="P104" s="200">
        <f>O104*H104</f>
        <v>0</v>
      </c>
      <c r="Q104" s="200">
        <v>0</v>
      </c>
      <c r="R104" s="200">
        <f>Q104*H104</f>
        <v>0</v>
      </c>
      <c r="S104" s="200">
        <v>0</v>
      </c>
      <c r="T104" s="201">
        <f>S104*H104</f>
        <v>0</v>
      </c>
      <c r="AR104" s="22" t="s">
        <v>142</v>
      </c>
      <c r="AT104" s="22" t="s">
        <v>137</v>
      </c>
      <c r="AU104" s="22" t="s">
        <v>83</v>
      </c>
      <c r="AY104" s="22" t="s">
        <v>135</v>
      </c>
      <c r="BE104" s="202">
        <f>IF(N104="základní",J104,0)</f>
        <v>0</v>
      </c>
      <c r="BF104" s="202">
        <f>IF(N104="snížená",J104,0)</f>
        <v>0</v>
      </c>
      <c r="BG104" s="202">
        <f>IF(N104="zákl. přenesená",J104,0)</f>
        <v>0</v>
      </c>
      <c r="BH104" s="202">
        <f>IF(N104="sníž. přenesená",J104,0)</f>
        <v>0</v>
      </c>
      <c r="BI104" s="202">
        <f>IF(N104="nulová",J104,0)</f>
        <v>0</v>
      </c>
      <c r="BJ104" s="22" t="s">
        <v>80</v>
      </c>
      <c r="BK104" s="202">
        <f>ROUND(I104*H104,2)</f>
        <v>0</v>
      </c>
      <c r="BL104" s="22" t="s">
        <v>142</v>
      </c>
      <c r="BM104" s="22" t="s">
        <v>499</v>
      </c>
    </row>
    <row r="105" spans="2:65" s="11" customFormat="1">
      <c r="B105" s="206"/>
      <c r="C105" s="207"/>
      <c r="D105" s="203" t="s">
        <v>149</v>
      </c>
      <c r="E105" s="207"/>
      <c r="F105" s="209" t="s">
        <v>500</v>
      </c>
      <c r="G105" s="207"/>
      <c r="H105" s="210">
        <v>3.15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149</v>
      </c>
      <c r="AU105" s="216" t="s">
        <v>83</v>
      </c>
      <c r="AV105" s="11" t="s">
        <v>83</v>
      </c>
      <c r="AW105" s="11" t="s">
        <v>6</v>
      </c>
      <c r="AX105" s="11" t="s">
        <v>80</v>
      </c>
      <c r="AY105" s="216" t="s">
        <v>135</v>
      </c>
    </row>
    <row r="106" spans="2:65" s="1" customFormat="1" ht="22.5" customHeight="1">
      <c r="B106" s="39"/>
      <c r="C106" s="191" t="s">
        <v>192</v>
      </c>
      <c r="D106" s="191" t="s">
        <v>137</v>
      </c>
      <c r="E106" s="192" t="s">
        <v>187</v>
      </c>
      <c r="F106" s="193" t="s">
        <v>188</v>
      </c>
      <c r="G106" s="194" t="s">
        <v>140</v>
      </c>
      <c r="H106" s="195">
        <v>23.92</v>
      </c>
      <c r="I106" s="196"/>
      <c r="J106" s="197">
        <f>ROUND(I106*H106,2)</f>
        <v>0</v>
      </c>
      <c r="K106" s="193" t="s">
        <v>141</v>
      </c>
      <c r="L106" s="59"/>
      <c r="M106" s="198" t="s">
        <v>21</v>
      </c>
      <c r="N106" s="199" t="s">
        <v>43</v>
      </c>
      <c r="O106" s="40"/>
      <c r="P106" s="200">
        <f>O106*H106</f>
        <v>0</v>
      </c>
      <c r="Q106" s="200">
        <v>0</v>
      </c>
      <c r="R106" s="200">
        <f>Q106*H106</f>
        <v>0</v>
      </c>
      <c r="S106" s="200">
        <v>0</v>
      </c>
      <c r="T106" s="201">
        <f>S106*H106</f>
        <v>0</v>
      </c>
      <c r="AR106" s="22" t="s">
        <v>142</v>
      </c>
      <c r="AT106" s="22" t="s">
        <v>137</v>
      </c>
      <c r="AU106" s="22" t="s">
        <v>83</v>
      </c>
      <c r="AY106" s="22" t="s">
        <v>135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22" t="s">
        <v>80</v>
      </c>
      <c r="BK106" s="202">
        <f>ROUND(I106*H106,2)</f>
        <v>0</v>
      </c>
      <c r="BL106" s="22" t="s">
        <v>142</v>
      </c>
      <c r="BM106" s="22" t="s">
        <v>501</v>
      </c>
    </row>
    <row r="107" spans="2:65" s="11" customFormat="1">
      <c r="B107" s="206"/>
      <c r="C107" s="207"/>
      <c r="D107" s="217" t="s">
        <v>149</v>
      </c>
      <c r="E107" s="219" t="s">
        <v>21</v>
      </c>
      <c r="F107" s="220" t="s">
        <v>502</v>
      </c>
      <c r="G107" s="207"/>
      <c r="H107" s="221">
        <v>13.56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149</v>
      </c>
      <c r="AU107" s="216" t="s">
        <v>83</v>
      </c>
      <c r="AV107" s="11" t="s">
        <v>83</v>
      </c>
      <c r="AW107" s="11" t="s">
        <v>35</v>
      </c>
      <c r="AX107" s="11" t="s">
        <v>72</v>
      </c>
      <c r="AY107" s="216" t="s">
        <v>135</v>
      </c>
    </row>
    <row r="108" spans="2:65" s="11" customFormat="1">
      <c r="B108" s="206"/>
      <c r="C108" s="207"/>
      <c r="D108" s="217" t="s">
        <v>149</v>
      </c>
      <c r="E108" s="219" t="s">
        <v>21</v>
      </c>
      <c r="F108" s="220" t="s">
        <v>503</v>
      </c>
      <c r="G108" s="207"/>
      <c r="H108" s="221">
        <v>3.81</v>
      </c>
      <c r="I108" s="211"/>
      <c r="J108" s="207"/>
      <c r="K108" s="207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149</v>
      </c>
      <c r="AU108" s="216" t="s">
        <v>83</v>
      </c>
      <c r="AV108" s="11" t="s">
        <v>83</v>
      </c>
      <c r="AW108" s="11" t="s">
        <v>35</v>
      </c>
      <c r="AX108" s="11" t="s">
        <v>72</v>
      </c>
      <c r="AY108" s="216" t="s">
        <v>135</v>
      </c>
    </row>
    <row r="109" spans="2:65" s="11" customFormat="1">
      <c r="B109" s="206"/>
      <c r="C109" s="207"/>
      <c r="D109" s="217" t="s">
        <v>149</v>
      </c>
      <c r="E109" s="219" t="s">
        <v>21</v>
      </c>
      <c r="F109" s="220" t="s">
        <v>492</v>
      </c>
      <c r="G109" s="207"/>
      <c r="H109" s="221">
        <v>6.55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149</v>
      </c>
      <c r="AU109" s="216" t="s">
        <v>83</v>
      </c>
      <c r="AV109" s="11" t="s">
        <v>83</v>
      </c>
      <c r="AW109" s="11" t="s">
        <v>35</v>
      </c>
      <c r="AX109" s="11" t="s">
        <v>72</v>
      </c>
      <c r="AY109" s="216" t="s">
        <v>135</v>
      </c>
    </row>
    <row r="110" spans="2:65" s="12" customFormat="1">
      <c r="B110" s="222"/>
      <c r="C110" s="223"/>
      <c r="D110" s="217" t="s">
        <v>149</v>
      </c>
      <c r="E110" s="224" t="s">
        <v>21</v>
      </c>
      <c r="F110" s="225" t="s">
        <v>190</v>
      </c>
      <c r="G110" s="223"/>
      <c r="H110" s="226">
        <v>23.92</v>
      </c>
      <c r="I110" s="227"/>
      <c r="J110" s="223"/>
      <c r="K110" s="223"/>
      <c r="L110" s="228"/>
      <c r="M110" s="229"/>
      <c r="N110" s="230"/>
      <c r="O110" s="230"/>
      <c r="P110" s="230"/>
      <c r="Q110" s="230"/>
      <c r="R110" s="230"/>
      <c r="S110" s="230"/>
      <c r="T110" s="231"/>
      <c r="AT110" s="232" t="s">
        <v>149</v>
      </c>
      <c r="AU110" s="232" t="s">
        <v>83</v>
      </c>
      <c r="AV110" s="12" t="s">
        <v>142</v>
      </c>
      <c r="AW110" s="12" t="s">
        <v>35</v>
      </c>
      <c r="AX110" s="12" t="s">
        <v>80</v>
      </c>
      <c r="AY110" s="232" t="s">
        <v>135</v>
      </c>
    </row>
    <row r="111" spans="2:65" s="10" customFormat="1" ht="29.85" customHeight="1">
      <c r="B111" s="174"/>
      <c r="C111" s="175"/>
      <c r="D111" s="188" t="s">
        <v>71</v>
      </c>
      <c r="E111" s="189" t="s">
        <v>83</v>
      </c>
      <c r="F111" s="189" t="s">
        <v>191</v>
      </c>
      <c r="G111" s="175"/>
      <c r="H111" s="175"/>
      <c r="I111" s="178"/>
      <c r="J111" s="190">
        <f>BK111</f>
        <v>0</v>
      </c>
      <c r="K111" s="175"/>
      <c r="L111" s="180"/>
      <c r="M111" s="181"/>
      <c r="N111" s="182"/>
      <c r="O111" s="182"/>
      <c r="P111" s="183">
        <f>SUM(P112:P114)</f>
        <v>0</v>
      </c>
      <c r="Q111" s="182"/>
      <c r="R111" s="183">
        <f>SUM(R112:R114)</f>
        <v>4.9260000000000002</v>
      </c>
      <c r="S111" s="182"/>
      <c r="T111" s="184">
        <f>SUM(T112:T114)</f>
        <v>0</v>
      </c>
      <c r="AR111" s="185" t="s">
        <v>80</v>
      </c>
      <c r="AT111" s="186" t="s">
        <v>71</v>
      </c>
      <c r="AU111" s="186" t="s">
        <v>80</v>
      </c>
      <c r="AY111" s="185" t="s">
        <v>135</v>
      </c>
      <c r="BK111" s="187">
        <f>SUM(BK112:BK114)</f>
        <v>0</v>
      </c>
    </row>
    <row r="112" spans="2:65" s="1" customFormat="1" ht="44.25" customHeight="1">
      <c r="B112" s="39"/>
      <c r="C112" s="191" t="s">
        <v>198</v>
      </c>
      <c r="D112" s="191" t="s">
        <v>137</v>
      </c>
      <c r="E112" s="192" t="s">
        <v>193</v>
      </c>
      <c r="F112" s="193" t="s">
        <v>194</v>
      </c>
      <c r="G112" s="194" t="s">
        <v>154</v>
      </c>
      <c r="H112" s="195">
        <v>20</v>
      </c>
      <c r="I112" s="196"/>
      <c r="J112" s="197">
        <f>ROUND(I112*H112,2)</f>
        <v>0</v>
      </c>
      <c r="K112" s="193" t="s">
        <v>141</v>
      </c>
      <c r="L112" s="59"/>
      <c r="M112" s="198" t="s">
        <v>21</v>
      </c>
      <c r="N112" s="199" t="s">
        <v>43</v>
      </c>
      <c r="O112" s="40"/>
      <c r="P112" s="200">
        <f>O112*H112</f>
        <v>0</v>
      </c>
      <c r="Q112" s="200">
        <v>0.24629999999999999</v>
      </c>
      <c r="R112" s="200">
        <f>Q112*H112</f>
        <v>4.9260000000000002</v>
      </c>
      <c r="S112" s="200">
        <v>0</v>
      </c>
      <c r="T112" s="201">
        <f>S112*H112</f>
        <v>0</v>
      </c>
      <c r="AR112" s="22" t="s">
        <v>142</v>
      </c>
      <c r="AT112" s="22" t="s">
        <v>137</v>
      </c>
      <c r="AU112" s="22" t="s">
        <v>83</v>
      </c>
      <c r="AY112" s="22" t="s">
        <v>135</v>
      </c>
      <c r="BE112" s="202">
        <f>IF(N112="základní",J112,0)</f>
        <v>0</v>
      </c>
      <c r="BF112" s="202">
        <f>IF(N112="snížená",J112,0)</f>
        <v>0</v>
      </c>
      <c r="BG112" s="202">
        <f>IF(N112="zákl. přenesená",J112,0)</f>
        <v>0</v>
      </c>
      <c r="BH112" s="202">
        <f>IF(N112="sníž. přenesená",J112,0)</f>
        <v>0</v>
      </c>
      <c r="BI112" s="202">
        <f>IF(N112="nulová",J112,0)</f>
        <v>0</v>
      </c>
      <c r="BJ112" s="22" t="s">
        <v>80</v>
      </c>
      <c r="BK112" s="202">
        <f>ROUND(I112*H112,2)</f>
        <v>0</v>
      </c>
      <c r="BL112" s="22" t="s">
        <v>142</v>
      </c>
      <c r="BM112" s="22" t="s">
        <v>504</v>
      </c>
    </row>
    <row r="113" spans="2:65" s="1" customFormat="1" ht="27">
      <c r="B113" s="39"/>
      <c r="C113" s="61"/>
      <c r="D113" s="217" t="s">
        <v>144</v>
      </c>
      <c r="E113" s="61"/>
      <c r="F113" s="218" t="s">
        <v>196</v>
      </c>
      <c r="G113" s="61"/>
      <c r="H113" s="61"/>
      <c r="I113" s="161"/>
      <c r="J113" s="61"/>
      <c r="K113" s="61"/>
      <c r="L113" s="59"/>
      <c r="M113" s="205"/>
      <c r="N113" s="40"/>
      <c r="O113" s="40"/>
      <c r="P113" s="40"/>
      <c r="Q113" s="40"/>
      <c r="R113" s="40"/>
      <c r="S113" s="40"/>
      <c r="T113" s="76"/>
      <c r="AT113" s="22" t="s">
        <v>144</v>
      </c>
      <c r="AU113" s="22" t="s">
        <v>83</v>
      </c>
    </row>
    <row r="114" spans="2:65" s="11" customFormat="1">
      <c r="B114" s="206"/>
      <c r="C114" s="207"/>
      <c r="D114" s="217" t="s">
        <v>149</v>
      </c>
      <c r="E114" s="219" t="s">
        <v>21</v>
      </c>
      <c r="F114" s="220" t="s">
        <v>235</v>
      </c>
      <c r="G114" s="207"/>
      <c r="H114" s="221">
        <v>20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149</v>
      </c>
      <c r="AU114" s="216" t="s">
        <v>83</v>
      </c>
      <c r="AV114" s="11" t="s">
        <v>83</v>
      </c>
      <c r="AW114" s="11" t="s">
        <v>35</v>
      </c>
      <c r="AX114" s="11" t="s">
        <v>80</v>
      </c>
      <c r="AY114" s="216" t="s">
        <v>135</v>
      </c>
    </row>
    <row r="115" spans="2:65" s="10" customFormat="1" ht="29.85" customHeight="1">
      <c r="B115" s="174"/>
      <c r="C115" s="175"/>
      <c r="D115" s="188" t="s">
        <v>71</v>
      </c>
      <c r="E115" s="189" t="s">
        <v>159</v>
      </c>
      <c r="F115" s="189" t="s">
        <v>197</v>
      </c>
      <c r="G115" s="175"/>
      <c r="H115" s="175"/>
      <c r="I115" s="178"/>
      <c r="J115" s="190">
        <f>BK115</f>
        <v>0</v>
      </c>
      <c r="K115" s="175"/>
      <c r="L115" s="180"/>
      <c r="M115" s="181"/>
      <c r="N115" s="182"/>
      <c r="O115" s="182"/>
      <c r="P115" s="183">
        <f>SUM(P116:P146)</f>
        <v>0</v>
      </c>
      <c r="Q115" s="182"/>
      <c r="R115" s="183">
        <f>SUM(R116:R146)</f>
        <v>3.8516254999999995</v>
      </c>
      <c r="S115" s="182"/>
      <c r="T115" s="184">
        <f>SUM(T116:T146)</f>
        <v>0</v>
      </c>
      <c r="AR115" s="185" t="s">
        <v>80</v>
      </c>
      <c r="AT115" s="186" t="s">
        <v>71</v>
      </c>
      <c r="AU115" s="186" t="s">
        <v>80</v>
      </c>
      <c r="AY115" s="185" t="s">
        <v>135</v>
      </c>
      <c r="BK115" s="187">
        <f>SUM(BK116:BK146)</f>
        <v>0</v>
      </c>
    </row>
    <row r="116" spans="2:65" s="1" customFormat="1" ht="22.5" customHeight="1">
      <c r="B116" s="39"/>
      <c r="C116" s="191" t="s">
        <v>202</v>
      </c>
      <c r="D116" s="191" t="s">
        <v>137</v>
      </c>
      <c r="E116" s="192" t="s">
        <v>404</v>
      </c>
      <c r="F116" s="193" t="s">
        <v>405</v>
      </c>
      <c r="G116" s="194" t="s">
        <v>140</v>
      </c>
      <c r="H116" s="195">
        <v>17.37</v>
      </c>
      <c r="I116" s="196"/>
      <c r="J116" s="197">
        <f>ROUND(I116*H116,2)</f>
        <v>0</v>
      </c>
      <c r="K116" s="193" t="s">
        <v>141</v>
      </c>
      <c r="L116" s="59"/>
      <c r="M116" s="198" t="s">
        <v>21</v>
      </c>
      <c r="N116" s="199" t="s">
        <v>43</v>
      </c>
      <c r="O116" s="40"/>
      <c r="P116" s="200">
        <f>O116*H116</f>
        <v>0</v>
      </c>
      <c r="Q116" s="200">
        <v>0</v>
      </c>
      <c r="R116" s="200">
        <f>Q116*H116</f>
        <v>0</v>
      </c>
      <c r="S116" s="200">
        <v>0</v>
      </c>
      <c r="T116" s="201">
        <f>S116*H116</f>
        <v>0</v>
      </c>
      <c r="AR116" s="22" t="s">
        <v>142</v>
      </c>
      <c r="AT116" s="22" t="s">
        <v>137</v>
      </c>
      <c r="AU116" s="22" t="s">
        <v>83</v>
      </c>
      <c r="AY116" s="22" t="s">
        <v>135</v>
      </c>
      <c r="BE116" s="202">
        <f>IF(N116="základní",J116,0)</f>
        <v>0</v>
      </c>
      <c r="BF116" s="202">
        <f>IF(N116="snížená",J116,0)</f>
        <v>0</v>
      </c>
      <c r="BG116" s="202">
        <f>IF(N116="zákl. přenesená",J116,0)</f>
        <v>0</v>
      </c>
      <c r="BH116" s="202">
        <f>IF(N116="sníž. přenesená",J116,0)</f>
        <v>0</v>
      </c>
      <c r="BI116" s="202">
        <f>IF(N116="nulová",J116,0)</f>
        <v>0</v>
      </c>
      <c r="BJ116" s="22" t="s">
        <v>80</v>
      </c>
      <c r="BK116" s="202">
        <f>ROUND(I116*H116,2)</f>
        <v>0</v>
      </c>
      <c r="BL116" s="22" t="s">
        <v>142</v>
      </c>
      <c r="BM116" s="22" t="s">
        <v>505</v>
      </c>
    </row>
    <row r="117" spans="2:65" s="1" customFormat="1" ht="27">
      <c r="B117" s="39"/>
      <c r="C117" s="61"/>
      <c r="D117" s="217" t="s">
        <v>144</v>
      </c>
      <c r="E117" s="61"/>
      <c r="F117" s="218" t="s">
        <v>407</v>
      </c>
      <c r="G117" s="61"/>
      <c r="H117" s="61"/>
      <c r="I117" s="161"/>
      <c r="J117" s="61"/>
      <c r="K117" s="61"/>
      <c r="L117" s="59"/>
      <c r="M117" s="205"/>
      <c r="N117" s="40"/>
      <c r="O117" s="40"/>
      <c r="P117" s="40"/>
      <c r="Q117" s="40"/>
      <c r="R117" s="40"/>
      <c r="S117" s="40"/>
      <c r="T117" s="76"/>
      <c r="AT117" s="22" t="s">
        <v>144</v>
      </c>
      <c r="AU117" s="22" t="s">
        <v>83</v>
      </c>
    </row>
    <row r="118" spans="2:65" s="11" customFormat="1">
      <c r="B118" s="206"/>
      <c r="C118" s="207"/>
      <c r="D118" s="217" t="s">
        <v>149</v>
      </c>
      <c r="E118" s="219" t="s">
        <v>21</v>
      </c>
      <c r="F118" s="220" t="s">
        <v>502</v>
      </c>
      <c r="G118" s="207"/>
      <c r="H118" s="221">
        <v>13.56</v>
      </c>
      <c r="I118" s="211"/>
      <c r="J118" s="207"/>
      <c r="K118" s="207"/>
      <c r="L118" s="212"/>
      <c r="M118" s="213"/>
      <c r="N118" s="214"/>
      <c r="O118" s="214"/>
      <c r="P118" s="214"/>
      <c r="Q118" s="214"/>
      <c r="R118" s="214"/>
      <c r="S118" s="214"/>
      <c r="T118" s="215"/>
      <c r="AT118" s="216" t="s">
        <v>149</v>
      </c>
      <c r="AU118" s="216" t="s">
        <v>83</v>
      </c>
      <c r="AV118" s="11" t="s">
        <v>83</v>
      </c>
      <c r="AW118" s="11" t="s">
        <v>35</v>
      </c>
      <c r="AX118" s="11" t="s">
        <v>72</v>
      </c>
      <c r="AY118" s="216" t="s">
        <v>135</v>
      </c>
    </row>
    <row r="119" spans="2:65" s="11" customFormat="1">
      <c r="B119" s="206"/>
      <c r="C119" s="207"/>
      <c r="D119" s="217" t="s">
        <v>149</v>
      </c>
      <c r="E119" s="219" t="s">
        <v>21</v>
      </c>
      <c r="F119" s="220" t="s">
        <v>503</v>
      </c>
      <c r="G119" s="207"/>
      <c r="H119" s="221">
        <v>3.81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149</v>
      </c>
      <c r="AU119" s="216" t="s">
        <v>83</v>
      </c>
      <c r="AV119" s="11" t="s">
        <v>83</v>
      </c>
      <c r="AW119" s="11" t="s">
        <v>35</v>
      </c>
      <c r="AX119" s="11" t="s">
        <v>72</v>
      </c>
      <c r="AY119" s="216" t="s">
        <v>135</v>
      </c>
    </row>
    <row r="120" spans="2:65" s="12" customFormat="1">
      <c r="B120" s="222"/>
      <c r="C120" s="223"/>
      <c r="D120" s="203" t="s">
        <v>149</v>
      </c>
      <c r="E120" s="247" t="s">
        <v>21</v>
      </c>
      <c r="F120" s="248" t="s">
        <v>190</v>
      </c>
      <c r="G120" s="223"/>
      <c r="H120" s="249">
        <v>17.37</v>
      </c>
      <c r="I120" s="227"/>
      <c r="J120" s="223"/>
      <c r="K120" s="223"/>
      <c r="L120" s="228"/>
      <c r="M120" s="229"/>
      <c r="N120" s="230"/>
      <c r="O120" s="230"/>
      <c r="P120" s="230"/>
      <c r="Q120" s="230"/>
      <c r="R120" s="230"/>
      <c r="S120" s="230"/>
      <c r="T120" s="231"/>
      <c r="AT120" s="232" t="s">
        <v>149</v>
      </c>
      <c r="AU120" s="232" t="s">
        <v>83</v>
      </c>
      <c r="AV120" s="12" t="s">
        <v>142</v>
      </c>
      <c r="AW120" s="12" t="s">
        <v>35</v>
      </c>
      <c r="AX120" s="12" t="s">
        <v>80</v>
      </c>
      <c r="AY120" s="232" t="s">
        <v>135</v>
      </c>
    </row>
    <row r="121" spans="2:65" s="1" customFormat="1" ht="31.5" customHeight="1">
      <c r="B121" s="39"/>
      <c r="C121" s="191" t="s">
        <v>206</v>
      </c>
      <c r="D121" s="191" t="s">
        <v>137</v>
      </c>
      <c r="E121" s="192" t="s">
        <v>199</v>
      </c>
      <c r="F121" s="193" t="s">
        <v>200</v>
      </c>
      <c r="G121" s="194" t="s">
        <v>140</v>
      </c>
      <c r="H121" s="195">
        <v>6.55</v>
      </c>
      <c r="I121" s="196"/>
      <c r="J121" s="197">
        <f>ROUND(I121*H121,2)</f>
        <v>0</v>
      </c>
      <c r="K121" s="193" t="s">
        <v>141</v>
      </c>
      <c r="L121" s="59"/>
      <c r="M121" s="198" t="s">
        <v>21</v>
      </c>
      <c r="N121" s="199" t="s">
        <v>43</v>
      </c>
      <c r="O121" s="40"/>
      <c r="P121" s="200">
        <f>O121*H121</f>
        <v>0</v>
      </c>
      <c r="Q121" s="200">
        <v>0</v>
      </c>
      <c r="R121" s="200">
        <f>Q121*H121</f>
        <v>0</v>
      </c>
      <c r="S121" s="200">
        <v>0</v>
      </c>
      <c r="T121" s="201">
        <f>S121*H121</f>
        <v>0</v>
      </c>
      <c r="AR121" s="22" t="s">
        <v>142</v>
      </c>
      <c r="AT121" s="22" t="s">
        <v>137</v>
      </c>
      <c r="AU121" s="22" t="s">
        <v>83</v>
      </c>
      <c r="AY121" s="22" t="s">
        <v>135</v>
      </c>
      <c r="BE121" s="202">
        <f>IF(N121="základní",J121,0)</f>
        <v>0</v>
      </c>
      <c r="BF121" s="202">
        <f>IF(N121="snížená",J121,0)</f>
        <v>0</v>
      </c>
      <c r="BG121" s="202">
        <f>IF(N121="zákl. přenesená",J121,0)</f>
        <v>0</v>
      </c>
      <c r="BH121" s="202">
        <f>IF(N121="sníž. přenesená",J121,0)</f>
        <v>0</v>
      </c>
      <c r="BI121" s="202">
        <f>IF(N121="nulová",J121,0)</f>
        <v>0</v>
      </c>
      <c r="BJ121" s="22" t="s">
        <v>80</v>
      </c>
      <c r="BK121" s="202">
        <f>ROUND(I121*H121,2)</f>
        <v>0</v>
      </c>
      <c r="BL121" s="22" t="s">
        <v>142</v>
      </c>
      <c r="BM121" s="22" t="s">
        <v>506</v>
      </c>
    </row>
    <row r="122" spans="2:65" s="11" customFormat="1">
      <c r="B122" s="206"/>
      <c r="C122" s="207"/>
      <c r="D122" s="203" t="s">
        <v>149</v>
      </c>
      <c r="E122" s="208" t="s">
        <v>21</v>
      </c>
      <c r="F122" s="209" t="s">
        <v>492</v>
      </c>
      <c r="G122" s="207"/>
      <c r="H122" s="210">
        <v>6.55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149</v>
      </c>
      <c r="AU122" s="216" t="s">
        <v>83</v>
      </c>
      <c r="AV122" s="11" t="s">
        <v>83</v>
      </c>
      <c r="AW122" s="11" t="s">
        <v>35</v>
      </c>
      <c r="AX122" s="11" t="s">
        <v>80</v>
      </c>
      <c r="AY122" s="216" t="s">
        <v>135</v>
      </c>
    </row>
    <row r="123" spans="2:65" s="1" customFormat="1" ht="22.5" customHeight="1">
      <c r="B123" s="39"/>
      <c r="C123" s="191" t="s">
        <v>10</v>
      </c>
      <c r="D123" s="191" t="s">
        <v>137</v>
      </c>
      <c r="E123" s="192" t="s">
        <v>203</v>
      </c>
      <c r="F123" s="193" t="s">
        <v>204</v>
      </c>
      <c r="G123" s="194" t="s">
        <v>140</v>
      </c>
      <c r="H123" s="195">
        <v>6.55</v>
      </c>
      <c r="I123" s="196"/>
      <c r="J123" s="197">
        <f>ROUND(I123*H123,2)</f>
        <v>0</v>
      </c>
      <c r="K123" s="193" t="s">
        <v>141</v>
      </c>
      <c r="L123" s="59"/>
      <c r="M123" s="198" t="s">
        <v>21</v>
      </c>
      <c r="N123" s="199" t="s">
        <v>43</v>
      </c>
      <c r="O123" s="40"/>
      <c r="P123" s="200">
        <f>O123*H123</f>
        <v>0</v>
      </c>
      <c r="Q123" s="200">
        <v>0</v>
      </c>
      <c r="R123" s="200">
        <f>Q123*H123</f>
        <v>0</v>
      </c>
      <c r="S123" s="200">
        <v>0</v>
      </c>
      <c r="T123" s="201">
        <f>S123*H123</f>
        <v>0</v>
      </c>
      <c r="AR123" s="22" t="s">
        <v>142</v>
      </c>
      <c r="AT123" s="22" t="s">
        <v>137</v>
      </c>
      <c r="AU123" s="22" t="s">
        <v>83</v>
      </c>
      <c r="AY123" s="22" t="s">
        <v>135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22" t="s">
        <v>80</v>
      </c>
      <c r="BK123" s="202">
        <f>ROUND(I123*H123,2)</f>
        <v>0</v>
      </c>
      <c r="BL123" s="22" t="s">
        <v>142</v>
      </c>
      <c r="BM123" s="22" t="s">
        <v>507</v>
      </c>
    </row>
    <row r="124" spans="2:65" s="11" customFormat="1">
      <c r="B124" s="206"/>
      <c r="C124" s="207"/>
      <c r="D124" s="203" t="s">
        <v>149</v>
      </c>
      <c r="E124" s="208" t="s">
        <v>21</v>
      </c>
      <c r="F124" s="209" t="s">
        <v>492</v>
      </c>
      <c r="G124" s="207"/>
      <c r="H124" s="210">
        <v>6.55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149</v>
      </c>
      <c r="AU124" s="216" t="s">
        <v>83</v>
      </c>
      <c r="AV124" s="11" t="s">
        <v>83</v>
      </c>
      <c r="AW124" s="11" t="s">
        <v>35</v>
      </c>
      <c r="AX124" s="11" t="s">
        <v>80</v>
      </c>
      <c r="AY124" s="216" t="s">
        <v>135</v>
      </c>
    </row>
    <row r="125" spans="2:65" s="1" customFormat="1" ht="31.5" customHeight="1">
      <c r="B125" s="39"/>
      <c r="C125" s="191" t="s">
        <v>215</v>
      </c>
      <c r="D125" s="191" t="s">
        <v>137</v>
      </c>
      <c r="E125" s="192" t="s">
        <v>207</v>
      </c>
      <c r="F125" s="193" t="s">
        <v>208</v>
      </c>
      <c r="G125" s="194" t="s">
        <v>140</v>
      </c>
      <c r="H125" s="195">
        <v>13.1</v>
      </c>
      <c r="I125" s="196"/>
      <c r="J125" s="197">
        <f>ROUND(I125*H125,2)</f>
        <v>0</v>
      </c>
      <c r="K125" s="193" t="s">
        <v>141</v>
      </c>
      <c r="L125" s="59"/>
      <c r="M125" s="198" t="s">
        <v>21</v>
      </c>
      <c r="N125" s="199" t="s">
        <v>43</v>
      </c>
      <c r="O125" s="40"/>
      <c r="P125" s="200">
        <f>O125*H125</f>
        <v>0</v>
      </c>
      <c r="Q125" s="200">
        <v>0</v>
      </c>
      <c r="R125" s="200">
        <f>Q125*H125</f>
        <v>0</v>
      </c>
      <c r="S125" s="200">
        <v>0</v>
      </c>
      <c r="T125" s="201">
        <f>S125*H125</f>
        <v>0</v>
      </c>
      <c r="AR125" s="22" t="s">
        <v>142</v>
      </c>
      <c r="AT125" s="22" t="s">
        <v>137</v>
      </c>
      <c r="AU125" s="22" t="s">
        <v>83</v>
      </c>
      <c r="AY125" s="22" t="s">
        <v>135</v>
      </c>
      <c r="BE125" s="202">
        <f>IF(N125="základní",J125,0)</f>
        <v>0</v>
      </c>
      <c r="BF125" s="202">
        <f>IF(N125="snížená",J125,0)</f>
        <v>0</v>
      </c>
      <c r="BG125" s="202">
        <f>IF(N125="zákl. přenesená",J125,0)</f>
        <v>0</v>
      </c>
      <c r="BH125" s="202">
        <f>IF(N125="sníž. přenesená",J125,0)</f>
        <v>0</v>
      </c>
      <c r="BI125" s="202">
        <f>IF(N125="nulová",J125,0)</f>
        <v>0</v>
      </c>
      <c r="BJ125" s="22" t="s">
        <v>80</v>
      </c>
      <c r="BK125" s="202">
        <f>ROUND(I125*H125,2)</f>
        <v>0</v>
      </c>
      <c r="BL125" s="22" t="s">
        <v>142</v>
      </c>
      <c r="BM125" s="22" t="s">
        <v>508</v>
      </c>
    </row>
    <row r="126" spans="2:65" s="1" customFormat="1" ht="27">
      <c r="B126" s="39"/>
      <c r="C126" s="61"/>
      <c r="D126" s="217" t="s">
        <v>144</v>
      </c>
      <c r="E126" s="61"/>
      <c r="F126" s="218" t="s">
        <v>210</v>
      </c>
      <c r="G126" s="61"/>
      <c r="H126" s="61"/>
      <c r="I126" s="161"/>
      <c r="J126" s="61"/>
      <c r="K126" s="61"/>
      <c r="L126" s="59"/>
      <c r="M126" s="205"/>
      <c r="N126" s="40"/>
      <c r="O126" s="40"/>
      <c r="P126" s="40"/>
      <c r="Q126" s="40"/>
      <c r="R126" s="40"/>
      <c r="S126" s="40"/>
      <c r="T126" s="76"/>
      <c r="AT126" s="22" t="s">
        <v>144</v>
      </c>
      <c r="AU126" s="22" t="s">
        <v>83</v>
      </c>
    </row>
    <row r="127" spans="2:65" s="11" customFormat="1">
      <c r="B127" s="206"/>
      <c r="C127" s="207"/>
      <c r="D127" s="217" t="s">
        <v>149</v>
      </c>
      <c r="E127" s="219" t="s">
        <v>21</v>
      </c>
      <c r="F127" s="220" t="s">
        <v>492</v>
      </c>
      <c r="G127" s="207"/>
      <c r="H127" s="221">
        <v>6.55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149</v>
      </c>
      <c r="AU127" s="216" t="s">
        <v>83</v>
      </c>
      <c r="AV127" s="11" t="s">
        <v>83</v>
      </c>
      <c r="AW127" s="11" t="s">
        <v>35</v>
      </c>
      <c r="AX127" s="11" t="s">
        <v>80</v>
      </c>
      <c r="AY127" s="216" t="s">
        <v>135</v>
      </c>
    </row>
    <row r="128" spans="2:65" s="11" customFormat="1">
      <c r="B128" s="206"/>
      <c r="C128" s="207"/>
      <c r="D128" s="203" t="s">
        <v>149</v>
      </c>
      <c r="E128" s="207"/>
      <c r="F128" s="209" t="s">
        <v>509</v>
      </c>
      <c r="G128" s="207"/>
      <c r="H128" s="210">
        <v>13.1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149</v>
      </c>
      <c r="AU128" s="216" t="s">
        <v>83</v>
      </c>
      <c r="AV128" s="11" t="s">
        <v>83</v>
      </c>
      <c r="AW128" s="11" t="s">
        <v>6</v>
      </c>
      <c r="AX128" s="11" t="s">
        <v>80</v>
      </c>
      <c r="AY128" s="216" t="s">
        <v>135</v>
      </c>
    </row>
    <row r="129" spans="2:65" s="1" customFormat="1" ht="31.5" customHeight="1">
      <c r="B129" s="39"/>
      <c r="C129" s="191" t="s">
        <v>219</v>
      </c>
      <c r="D129" s="191" t="s">
        <v>137</v>
      </c>
      <c r="E129" s="192" t="s">
        <v>212</v>
      </c>
      <c r="F129" s="193" t="s">
        <v>213</v>
      </c>
      <c r="G129" s="194" t="s">
        <v>140</v>
      </c>
      <c r="H129" s="195">
        <v>6.55</v>
      </c>
      <c r="I129" s="196"/>
      <c r="J129" s="197">
        <f>ROUND(I129*H129,2)</f>
        <v>0</v>
      </c>
      <c r="K129" s="193" t="s">
        <v>141</v>
      </c>
      <c r="L129" s="59"/>
      <c r="M129" s="198" t="s">
        <v>21</v>
      </c>
      <c r="N129" s="199" t="s">
        <v>43</v>
      </c>
      <c r="O129" s="40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AR129" s="22" t="s">
        <v>142</v>
      </c>
      <c r="AT129" s="22" t="s">
        <v>137</v>
      </c>
      <c r="AU129" s="22" t="s">
        <v>83</v>
      </c>
      <c r="AY129" s="22" t="s">
        <v>135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22" t="s">
        <v>80</v>
      </c>
      <c r="BK129" s="202">
        <f>ROUND(I129*H129,2)</f>
        <v>0</v>
      </c>
      <c r="BL129" s="22" t="s">
        <v>142</v>
      </c>
      <c r="BM129" s="22" t="s">
        <v>510</v>
      </c>
    </row>
    <row r="130" spans="2:65" s="11" customFormat="1">
      <c r="B130" s="206"/>
      <c r="C130" s="207"/>
      <c r="D130" s="203" t="s">
        <v>149</v>
      </c>
      <c r="E130" s="208" t="s">
        <v>21</v>
      </c>
      <c r="F130" s="209" t="s">
        <v>492</v>
      </c>
      <c r="G130" s="207"/>
      <c r="H130" s="210">
        <v>6.55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149</v>
      </c>
      <c r="AU130" s="216" t="s">
        <v>83</v>
      </c>
      <c r="AV130" s="11" t="s">
        <v>83</v>
      </c>
      <c r="AW130" s="11" t="s">
        <v>35</v>
      </c>
      <c r="AX130" s="11" t="s">
        <v>80</v>
      </c>
      <c r="AY130" s="216" t="s">
        <v>135</v>
      </c>
    </row>
    <row r="131" spans="2:65" s="1" customFormat="1" ht="31.5" customHeight="1">
      <c r="B131" s="39"/>
      <c r="C131" s="191" t="s">
        <v>224</v>
      </c>
      <c r="D131" s="191" t="s">
        <v>137</v>
      </c>
      <c r="E131" s="192" t="s">
        <v>216</v>
      </c>
      <c r="F131" s="193" t="s">
        <v>217</v>
      </c>
      <c r="G131" s="194" t="s">
        <v>140</v>
      </c>
      <c r="H131" s="195">
        <v>6.55</v>
      </c>
      <c r="I131" s="196"/>
      <c r="J131" s="197">
        <f>ROUND(I131*H131,2)</f>
        <v>0</v>
      </c>
      <c r="K131" s="193" t="s">
        <v>141</v>
      </c>
      <c r="L131" s="59"/>
      <c r="M131" s="198" t="s">
        <v>21</v>
      </c>
      <c r="N131" s="199" t="s">
        <v>43</v>
      </c>
      <c r="O131" s="40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AR131" s="22" t="s">
        <v>142</v>
      </c>
      <c r="AT131" s="22" t="s">
        <v>137</v>
      </c>
      <c r="AU131" s="22" t="s">
        <v>83</v>
      </c>
      <c r="AY131" s="22" t="s">
        <v>135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22" t="s">
        <v>80</v>
      </c>
      <c r="BK131" s="202">
        <f>ROUND(I131*H131,2)</f>
        <v>0</v>
      </c>
      <c r="BL131" s="22" t="s">
        <v>142</v>
      </c>
      <c r="BM131" s="22" t="s">
        <v>511</v>
      </c>
    </row>
    <row r="132" spans="2:65" s="11" customFormat="1">
      <c r="B132" s="206"/>
      <c r="C132" s="207"/>
      <c r="D132" s="203" t="s">
        <v>149</v>
      </c>
      <c r="E132" s="208" t="s">
        <v>21</v>
      </c>
      <c r="F132" s="209" t="s">
        <v>492</v>
      </c>
      <c r="G132" s="207"/>
      <c r="H132" s="210">
        <v>6.55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149</v>
      </c>
      <c r="AU132" s="216" t="s">
        <v>83</v>
      </c>
      <c r="AV132" s="11" t="s">
        <v>83</v>
      </c>
      <c r="AW132" s="11" t="s">
        <v>35</v>
      </c>
      <c r="AX132" s="11" t="s">
        <v>80</v>
      </c>
      <c r="AY132" s="216" t="s">
        <v>135</v>
      </c>
    </row>
    <row r="133" spans="2:65" s="1" customFormat="1" ht="57" customHeight="1">
      <c r="B133" s="39"/>
      <c r="C133" s="191" t="s">
        <v>231</v>
      </c>
      <c r="D133" s="191" t="s">
        <v>137</v>
      </c>
      <c r="E133" s="192" t="s">
        <v>220</v>
      </c>
      <c r="F133" s="193" t="s">
        <v>221</v>
      </c>
      <c r="G133" s="194" t="s">
        <v>140</v>
      </c>
      <c r="H133" s="195">
        <v>17.37</v>
      </c>
      <c r="I133" s="196"/>
      <c r="J133" s="197">
        <f>ROUND(I133*H133,2)</f>
        <v>0</v>
      </c>
      <c r="K133" s="193" t="s">
        <v>141</v>
      </c>
      <c r="L133" s="59"/>
      <c r="M133" s="198" t="s">
        <v>21</v>
      </c>
      <c r="N133" s="199" t="s">
        <v>43</v>
      </c>
      <c r="O133" s="40"/>
      <c r="P133" s="200">
        <f>O133*H133</f>
        <v>0</v>
      </c>
      <c r="Q133" s="200">
        <v>8.5650000000000004E-2</v>
      </c>
      <c r="R133" s="200">
        <f>Q133*H133</f>
        <v>1.4877405000000001</v>
      </c>
      <c r="S133" s="200">
        <v>0</v>
      </c>
      <c r="T133" s="201">
        <f>S133*H133</f>
        <v>0</v>
      </c>
      <c r="AR133" s="22" t="s">
        <v>142</v>
      </c>
      <c r="AT133" s="22" t="s">
        <v>137</v>
      </c>
      <c r="AU133" s="22" t="s">
        <v>83</v>
      </c>
      <c r="AY133" s="22" t="s">
        <v>135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22" t="s">
        <v>80</v>
      </c>
      <c r="BK133" s="202">
        <f>ROUND(I133*H133,2)</f>
        <v>0</v>
      </c>
      <c r="BL133" s="22" t="s">
        <v>142</v>
      </c>
      <c r="BM133" s="22" t="s">
        <v>222</v>
      </c>
    </row>
    <row r="134" spans="2:65" s="1" customFormat="1" ht="27">
      <c r="B134" s="39"/>
      <c r="C134" s="61"/>
      <c r="D134" s="217" t="s">
        <v>144</v>
      </c>
      <c r="E134" s="61"/>
      <c r="F134" s="218" t="s">
        <v>512</v>
      </c>
      <c r="G134" s="61"/>
      <c r="H134" s="61"/>
      <c r="I134" s="161"/>
      <c r="J134" s="61"/>
      <c r="K134" s="61"/>
      <c r="L134" s="59"/>
      <c r="M134" s="205"/>
      <c r="N134" s="40"/>
      <c r="O134" s="40"/>
      <c r="P134" s="40"/>
      <c r="Q134" s="40"/>
      <c r="R134" s="40"/>
      <c r="S134" s="40"/>
      <c r="T134" s="76"/>
      <c r="AT134" s="22" t="s">
        <v>144</v>
      </c>
      <c r="AU134" s="22" t="s">
        <v>83</v>
      </c>
    </row>
    <row r="135" spans="2:65" s="11" customFormat="1">
      <c r="B135" s="206"/>
      <c r="C135" s="207"/>
      <c r="D135" s="217" t="s">
        <v>149</v>
      </c>
      <c r="E135" s="219" t="s">
        <v>21</v>
      </c>
      <c r="F135" s="220" t="s">
        <v>513</v>
      </c>
      <c r="G135" s="207"/>
      <c r="H135" s="221">
        <v>13.56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149</v>
      </c>
      <c r="AU135" s="216" t="s">
        <v>83</v>
      </c>
      <c r="AV135" s="11" t="s">
        <v>83</v>
      </c>
      <c r="AW135" s="11" t="s">
        <v>35</v>
      </c>
      <c r="AX135" s="11" t="s">
        <v>72</v>
      </c>
      <c r="AY135" s="216" t="s">
        <v>135</v>
      </c>
    </row>
    <row r="136" spans="2:65" s="11" customFormat="1">
      <c r="B136" s="206"/>
      <c r="C136" s="207"/>
      <c r="D136" s="217" t="s">
        <v>149</v>
      </c>
      <c r="E136" s="219" t="s">
        <v>21</v>
      </c>
      <c r="F136" s="220" t="s">
        <v>514</v>
      </c>
      <c r="G136" s="207"/>
      <c r="H136" s="221">
        <v>3.81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149</v>
      </c>
      <c r="AU136" s="216" t="s">
        <v>83</v>
      </c>
      <c r="AV136" s="11" t="s">
        <v>83</v>
      </c>
      <c r="AW136" s="11" t="s">
        <v>35</v>
      </c>
      <c r="AX136" s="11" t="s">
        <v>72</v>
      </c>
      <c r="AY136" s="216" t="s">
        <v>135</v>
      </c>
    </row>
    <row r="137" spans="2:65" s="12" customFormat="1">
      <c r="B137" s="222"/>
      <c r="C137" s="223"/>
      <c r="D137" s="203" t="s">
        <v>149</v>
      </c>
      <c r="E137" s="247" t="s">
        <v>21</v>
      </c>
      <c r="F137" s="248" t="s">
        <v>190</v>
      </c>
      <c r="G137" s="223"/>
      <c r="H137" s="249">
        <v>17.37</v>
      </c>
      <c r="I137" s="227"/>
      <c r="J137" s="223"/>
      <c r="K137" s="223"/>
      <c r="L137" s="228"/>
      <c r="M137" s="229"/>
      <c r="N137" s="230"/>
      <c r="O137" s="230"/>
      <c r="P137" s="230"/>
      <c r="Q137" s="230"/>
      <c r="R137" s="230"/>
      <c r="S137" s="230"/>
      <c r="T137" s="231"/>
      <c r="AT137" s="232" t="s">
        <v>149</v>
      </c>
      <c r="AU137" s="232" t="s">
        <v>83</v>
      </c>
      <c r="AV137" s="12" t="s">
        <v>142</v>
      </c>
      <c r="AW137" s="12" t="s">
        <v>35</v>
      </c>
      <c r="AX137" s="12" t="s">
        <v>80</v>
      </c>
      <c r="AY137" s="232" t="s">
        <v>135</v>
      </c>
    </row>
    <row r="138" spans="2:65" s="1" customFormat="1" ht="22.5" customHeight="1">
      <c r="B138" s="39"/>
      <c r="C138" s="233" t="s">
        <v>235</v>
      </c>
      <c r="D138" s="233" t="s">
        <v>225</v>
      </c>
      <c r="E138" s="234" t="s">
        <v>226</v>
      </c>
      <c r="F138" s="235" t="s">
        <v>227</v>
      </c>
      <c r="G138" s="236" t="s">
        <v>140</v>
      </c>
      <c r="H138" s="237">
        <v>4.1909999999999998</v>
      </c>
      <c r="I138" s="238"/>
      <c r="J138" s="239">
        <f>ROUND(I138*H138,2)</f>
        <v>0</v>
      </c>
      <c r="K138" s="235" t="s">
        <v>21</v>
      </c>
      <c r="L138" s="240"/>
      <c r="M138" s="241" t="s">
        <v>21</v>
      </c>
      <c r="N138" s="242" t="s">
        <v>43</v>
      </c>
      <c r="O138" s="40"/>
      <c r="P138" s="200">
        <f>O138*H138</f>
        <v>0</v>
      </c>
      <c r="Q138" s="200">
        <v>0.13100000000000001</v>
      </c>
      <c r="R138" s="200">
        <f>Q138*H138</f>
        <v>0.54902099999999998</v>
      </c>
      <c r="S138" s="200">
        <v>0</v>
      </c>
      <c r="T138" s="201">
        <f>S138*H138</f>
        <v>0</v>
      </c>
      <c r="AR138" s="22" t="s">
        <v>176</v>
      </c>
      <c r="AT138" s="22" t="s">
        <v>225</v>
      </c>
      <c r="AU138" s="22" t="s">
        <v>83</v>
      </c>
      <c r="AY138" s="22" t="s">
        <v>135</v>
      </c>
      <c r="BE138" s="202">
        <f>IF(N138="základní",J138,0)</f>
        <v>0</v>
      </c>
      <c r="BF138" s="202">
        <f>IF(N138="snížená",J138,0)</f>
        <v>0</v>
      </c>
      <c r="BG138" s="202">
        <f>IF(N138="zákl. přenesená",J138,0)</f>
        <v>0</v>
      </c>
      <c r="BH138" s="202">
        <f>IF(N138="sníž. přenesená",J138,0)</f>
        <v>0</v>
      </c>
      <c r="BI138" s="202">
        <f>IF(N138="nulová",J138,0)</f>
        <v>0</v>
      </c>
      <c r="BJ138" s="22" t="s">
        <v>80</v>
      </c>
      <c r="BK138" s="202">
        <f>ROUND(I138*H138,2)</f>
        <v>0</v>
      </c>
      <c r="BL138" s="22" t="s">
        <v>142</v>
      </c>
      <c r="BM138" s="22" t="s">
        <v>228</v>
      </c>
    </row>
    <row r="139" spans="2:65" s="1" customFormat="1" ht="40.5">
      <c r="B139" s="39"/>
      <c r="C139" s="61"/>
      <c r="D139" s="217" t="s">
        <v>144</v>
      </c>
      <c r="E139" s="61"/>
      <c r="F139" s="218" t="s">
        <v>229</v>
      </c>
      <c r="G139" s="61"/>
      <c r="H139" s="61"/>
      <c r="I139" s="161"/>
      <c r="J139" s="61"/>
      <c r="K139" s="61"/>
      <c r="L139" s="59"/>
      <c r="M139" s="205"/>
      <c r="N139" s="40"/>
      <c r="O139" s="40"/>
      <c r="P139" s="40"/>
      <c r="Q139" s="40"/>
      <c r="R139" s="40"/>
      <c r="S139" s="40"/>
      <c r="T139" s="76"/>
      <c r="AT139" s="22" t="s">
        <v>144</v>
      </c>
      <c r="AU139" s="22" t="s">
        <v>83</v>
      </c>
    </row>
    <row r="140" spans="2:65" s="11" customFormat="1">
      <c r="B140" s="206"/>
      <c r="C140" s="207"/>
      <c r="D140" s="217" t="s">
        <v>149</v>
      </c>
      <c r="E140" s="219" t="s">
        <v>21</v>
      </c>
      <c r="F140" s="220" t="s">
        <v>515</v>
      </c>
      <c r="G140" s="207"/>
      <c r="H140" s="221">
        <v>3.81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149</v>
      </c>
      <c r="AU140" s="216" t="s">
        <v>83</v>
      </c>
      <c r="AV140" s="11" t="s">
        <v>83</v>
      </c>
      <c r="AW140" s="11" t="s">
        <v>35</v>
      </c>
      <c r="AX140" s="11" t="s">
        <v>80</v>
      </c>
      <c r="AY140" s="216" t="s">
        <v>135</v>
      </c>
    </row>
    <row r="141" spans="2:65" s="11" customFormat="1">
      <c r="B141" s="206"/>
      <c r="C141" s="207"/>
      <c r="D141" s="203" t="s">
        <v>149</v>
      </c>
      <c r="E141" s="207"/>
      <c r="F141" s="209" t="s">
        <v>516</v>
      </c>
      <c r="G141" s="207"/>
      <c r="H141" s="210">
        <v>4.1909999999999998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149</v>
      </c>
      <c r="AU141" s="216" t="s">
        <v>83</v>
      </c>
      <c r="AV141" s="11" t="s">
        <v>83</v>
      </c>
      <c r="AW141" s="11" t="s">
        <v>6</v>
      </c>
      <c r="AX141" s="11" t="s">
        <v>80</v>
      </c>
      <c r="AY141" s="216" t="s">
        <v>135</v>
      </c>
    </row>
    <row r="142" spans="2:65" s="1" customFormat="1" ht="22.5" customHeight="1">
      <c r="B142" s="39"/>
      <c r="C142" s="233" t="s">
        <v>9</v>
      </c>
      <c r="D142" s="233" t="s">
        <v>225</v>
      </c>
      <c r="E142" s="234" t="s">
        <v>413</v>
      </c>
      <c r="F142" s="235" t="s">
        <v>414</v>
      </c>
      <c r="G142" s="236" t="s">
        <v>140</v>
      </c>
      <c r="H142" s="237">
        <v>10</v>
      </c>
      <c r="I142" s="238"/>
      <c r="J142" s="239">
        <f>ROUND(I142*H142,2)</f>
        <v>0</v>
      </c>
      <c r="K142" s="235" t="s">
        <v>141</v>
      </c>
      <c r="L142" s="240"/>
      <c r="M142" s="241" t="s">
        <v>21</v>
      </c>
      <c r="N142" s="242" t="s">
        <v>43</v>
      </c>
      <c r="O142" s="40"/>
      <c r="P142" s="200">
        <f>O142*H142</f>
        <v>0</v>
      </c>
      <c r="Q142" s="200">
        <v>0.17599999999999999</v>
      </c>
      <c r="R142" s="200">
        <f>Q142*H142</f>
        <v>1.7599999999999998</v>
      </c>
      <c r="S142" s="200">
        <v>0</v>
      </c>
      <c r="T142" s="201">
        <f>S142*H142</f>
        <v>0</v>
      </c>
      <c r="AR142" s="22" t="s">
        <v>176</v>
      </c>
      <c r="AT142" s="22" t="s">
        <v>225</v>
      </c>
      <c r="AU142" s="22" t="s">
        <v>83</v>
      </c>
      <c r="AY142" s="22" t="s">
        <v>135</v>
      </c>
      <c r="BE142" s="202">
        <f>IF(N142="základní",J142,0)</f>
        <v>0</v>
      </c>
      <c r="BF142" s="202">
        <f>IF(N142="snížená",J142,0)</f>
        <v>0</v>
      </c>
      <c r="BG142" s="202">
        <f>IF(N142="zákl. přenesená",J142,0)</f>
        <v>0</v>
      </c>
      <c r="BH142" s="202">
        <f>IF(N142="sníž. přenesená",J142,0)</f>
        <v>0</v>
      </c>
      <c r="BI142" s="202">
        <f>IF(N142="nulová",J142,0)</f>
        <v>0</v>
      </c>
      <c r="BJ142" s="22" t="s">
        <v>80</v>
      </c>
      <c r="BK142" s="202">
        <f>ROUND(I142*H142,2)</f>
        <v>0</v>
      </c>
      <c r="BL142" s="22" t="s">
        <v>142</v>
      </c>
      <c r="BM142" s="22" t="s">
        <v>517</v>
      </c>
    </row>
    <row r="143" spans="2:65" s="1" customFormat="1" ht="27">
      <c r="B143" s="39"/>
      <c r="C143" s="61"/>
      <c r="D143" s="203" t="s">
        <v>144</v>
      </c>
      <c r="E143" s="61"/>
      <c r="F143" s="204" t="s">
        <v>518</v>
      </c>
      <c r="G143" s="61"/>
      <c r="H143" s="61"/>
      <c r="I143" s="161"/>
      <c r="J143" s="61"/>
      <c r="K143" s="61"/>
      <c r="L143" s="59"/>
      <c r="M143" s="205"/>
      <c r="N143" s="40"/>
      <c r="O143" s="40"/>
      <c r="P143" s="40"/>
      <c r="Q143" s="40"/>
      <c r="R143" s="40"/>
      <c r="S143" s="40"/>
      <c r="T143" s="76"/>
      <c r="AT143" s="22" t="s">
        <v>144</v>
      </c>
      <c r="AU143" s="22" t="s">
        <v>83</v>
      </c>
    </row>
    <row r="144" spans="2:65" s="1" customFormat="1" ht="57" customHeight="1">
      <c r="B144" s="39"/>
      <c r="C144" s="191" t="s">
        <v>246</v>
      </c>
      <c r="D144" s="191" t="s">
        <v>137</v>
      </c>
      <c r="E144" s="192" t="s">
        <v>232</v>
      </c>
      <c r="F144" s="193" t="s">
        <v>233</v>
      </c>
      <c r="G144" s="194" t="s">
        <v>140</v>
      </c>
      <c r="H144" s="195">
        <v>17</v>
      </c>
      <c r="I144" s="196"/>
      <c r="J144" s="197">
        <f>ROUND(I144*H144,2)</f>
        <v>0</v>
      </c>
      <c r="K144" s="193" t="s">
        <v>141</v>
      </c>
      <c r="L144" s="59"/>
      <c r="M144" s="198" t="s">
        <v>21</v>
      </c>
      <c r="N144" s="199" t="s">
        <v>43</v>
      </c>
      <c r="O144" s="40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AR144" s="22" t="s">
        <v>142</v>
      </c>
      <c r="AT144" s="22" t="s">
        <v>137</v>
      </c>
      <c r="AU144" s="22" t="s">
        <v>83</v>
      </c>
      <c r="AY144" s="22" t="s">
        <v>135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22" t="s">
        <v>80</v>
      </c>
      <c r="BK144" s="202">
        <f>ROUND(I144*H144,2)</f>
        <v>0</v>
      </c>
      <c r="BL144" s="22" t="s">
        <v>142</v>
      </c>
      <c r="BM144" s="22" t="s">
        <v>234</v>
      </c>
    </row>
    <row r="145" spans="2:65" s="1" customFormat="1" ht="22.5" customHeight="1">
      <c r="B145" s="39"/>
      <c r="C145" s="191" t="s">
        <v>251</v>
      </c>
      <c r="D145" s="191" t="s">
        <v>137</v>
      </c>
      <c r="E145" s="192" t="s">
        <v>236</v>
      </c>
      <c r="F145" s="193" t="s">
        <v>237</v>
      </c>
      <c r="G145" s="194" t="s">
        <v>154</v>
      </c>
      <c r="H145" s="195">
        <v>15.24</v>
      </c>
      <c r="I145" s="196"/>
      <c r="J145" s="197">
        <f>ROUND(I145*H145,2)</f>
        <v>0</v>
      </c>
      <c r="K145" s="193" t="s">
        <v>141</v>
      </c>
      <c r="L145" s="59"/>
      <c r="M145" s="198" t="s">
        <v>21</v>
      </c>
      <c r="N145" s="199" t="s">
        <v>43</v>
      </c>
      <c r="O145" s="40"/>
      <c r="P145" s="200">
        <f>O145*H145</f>
        <v>0</v>
      </c>
      <c r="Q145" s="200">
        <v>3.5999999999999999E-3</v>
      </c>
      <c r="R145" s="200">
        <f>Q145*H145</f>
        <v>5.4863999999999996E-2</v>
      </c>
      <c r="S145" s="200">
        <v>0</v>
      </c>
      <c r="T145" s="201">
        <f>S145*H145</f>
        <v>0</v>
      </c>
      <c r="AR145" s="22" t="s">
        <v>142</v>
      </c>
      <c r="AT145" s="22" t="s">
        <v>137</v>
      </c>
      <c r="AU145" s="22" t="s">
        <v>83</v>
      </c>
      <c r="AY145" s="22" t="s">
        <v>135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22" t="s">
        <v>80</v>
      </c>
      <c r="BK145" s="202">
        <f>ROUND(I145*H145,2)</f>
        <v>0</v>
      </c>
      <c r="BL145" s="22" t="s">
        <v>142</v>
      </c>
      <c r="BM145" s="22" t="s">
        <v>519</v>
      </c>
    </row>
    <row r="146" spans="2:65" s="11" customFormat="1">
      <c r="B146" s="206"/>
      <c r="C146" s="207"/>
      <c r="D146" s="217" t="s">
        <v>149</v>
      </c>
      <c r="E146" s="219" t="s">
        <v>21</v>
      </c>
      <c r="F146" s="220" t="s">
        <v>520</v>
      </c>
      <c r="G146" s="207"/>
      <c r="H146" s="221">
        <v>15.24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149</v>
      </c>
      <c r="AU146" s="216" t="s">
        <v>83</v>
      </c>
      <c r="AV146" s="11" t="s">
        <v>83</v>
      </c>
      <c r="AW146" s="11" t="s">
        <v>35</v>
      </c>
      <c r="AX146" s="11" t="s">
        <v>80</v>
      </c>
      <c r="AY146" s="216" t="s">
        <v>135</v>
      </c>
    </row>
    <row r="147" spans="2:65" s="10" customFormat="1" ht="29.85" customHeight="1">
      <c r="B147" s="174"/>
      <c r="C147" s="175"/>
      <c r="D147" s="188" t="s">
        <v>71</v>
      </c>
      <c r="E147" s="189" t="s">
        <v>180</v>
      </c>
      <c r="F147" s="189" t="s">
        <v>240</v>
      </c>
      <c r="G147" s="175"/>
      <c r="H147" s="175"/>
      <c r="I147" s="178"/>
      <c r="J147" s="190">
        <f>BK147</f>
        <v>0</v>
      </c>
      <c r="K147" s="175"/>
      <c r="L147" s="180"/>
      <c r="M147" s="181"/>
      <c r="N147" s="182"/>
      <c r="O147" s="182"/>
      <c r="P147" s="183">
        <f>P148+SUM(P149:P168)</f>
        <v>0</v>
      </c>
      <c r="Q147" s="182"/>
      <c r="R147" s="183">
        <f>R148+SUM(R149:R168)</f>
        <v>4.1062464800000003</v>
      </c>
      <c r="S147" s="182"/>
      <c r="T147" s="184">
        <f>T148+SUM(T149:T168)</f>
        <v>0.2</v>
      </c>
      <c r="AR147" s="185" t="s">
        <v>80</v>
      </c>
      <c r="AT147" s="186" t="s">
        <v>71</v>
      </c>
      <c r="AU147" s="186" t="s">
        <v>80</v>
      </c>
      <c r="AY147" s="185" t="s">
        <v>135</v>
      </c>
      <c r="BK147" s="187">
        <f>BK148+SUM(BK149:BK168)</f>
        <v>0</v>
      </c>
    </row>
    <row r="148" spans="2:65" s="1" customFormat="1" ht="31.5" customHeight="1">
      <c r="B148" s="39"/>
      <c r="C148" s="191" t="s">
        <v>256</v>
      </c>
      <c r="D148" s="191" t="s">
        <v>137</v>
      </c>
      <c r="E148" s="192" t="s">
        <v>521</v>
      </c>
      <c r="F148" s="193" t="s">
        <v>522</v>
      </c>
      <c r="G148" s="194" t="s">
        <v>154</v>
      </c>
      <c r="H148" s="195">
        <v>6</v>
      </c>
      <c r="I148" s="196"/>
      <c r="J148" s="197">
        <f>ROUND(I148*H148,2)</f>
        <v>0</v>
      </c>
      <c r="K148" s="193" t="s">
        <v>141</v>
      </c>
      <c r="L148" s="59"/>
      <c r="M148" s="198" t="s">
        <v>21</v>
      </c>
      <c r="N148" s="199" t="s">
        <v>43</v>
      </c>
      <c r="O148" s="40"/>
      <c r="P148" s="200">
        <f>O148*H148</f>
        <v>0</v>
      </c>
      <c r="Q148" s="200">
        <v>1.3999999999999999E-4</v>
      </c>
      <c r="R148" s="200">
        <f>Q148*H148</f>
        <v>8.3999999999999993E-4</v>
      </c>
      <c r="S148" s="200">
        <v>0</v>
      </c>
      <c r="T148" s="201">
        <f>S148*H148</f>
        <v>0</v>
      </c>
      <c r="AR148" s="22" t="s">
        <v>142</v>
      </c>
      <c r="AT148" s="22" t="s">
        <v>137</v>
      </c>
      <c r="AU148" s="22" t="s">
        <v>83</v>
      </c>
      <c r="AY148" s="22" t="s">
        <v>135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22" t="s">
        <v>80</v>
      </c>
      <c r="BK148" s="202">
        <f>ROUND(I148*H148,2)</f>
        <v>0</v>
      </c>
      <c r="BL148" s="22" t="s">
        <v>142</v>
      </c>
      <c r="BM148" s="22" t="s">
        <v>523</v>
      </c>
    </row>
    <row r="149" spans="2:65" s="1" customFormat="1" ht="31.5" customHeight="1">
      <c r="B149" s="39"/>
      <c r="C149" s="191" t="s">
        <v>163</v>
      </c>
      <c r="D149" s="191" t="s">
        <v>137</v>
      </c>
      <c r="E149" s="192" t="s">
        <v>524</v>
      </c>
      <c r="F149" s="193" t="s">
        <v>525</v>
      </c>
      <c r="G149" s="194" t="s">
        <v>154</v>
      </c>
      <c r="H149" s="195">
        <v>36</v>
      </c>
      <c r="I149" s="196"/>
      <c r="J149" s="197">
        <f>ROUND(I149*H149,2)</f>
        <v>0</v>
      </c>
      <c r="K149" s="193" t="s">
        <v>141</v>
      </c>
      <c r="L149" s="59"/>
      <c r="M149" s="198" t="s">
        <v>21</v>
      </c>
      <c r="N149" s="199" t="s">
        <v>43</v>
      </c>
      <c r="O149" s="40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AR149" s="22" t="s">
        <v>142</v>
      </c>
      <c r="AT149" s="22" t="s">
        <v>137</v>
      </c>
      <c r="AU149" s="22" t="s">
        <v>83</v>
      </c>
      <c r="AY149" s="22" t="s">
        <v>135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22" t="s">
        <v>80</v>
      </c>
      <c r="BK149" s="202">
        <f>ROUND(I149*H149,2)</f>
        <v>0</v>
      </c>
      <c r="BL149" s="22" t="s">
        <v>142</v>
      </c>
      <c r="BM149" s="22" t="s">
        <v>526</v>
      </c>
    </row>
    <row r="150" spans="2:65" s="11" customFormat="1">
      <c r="B150" s="206"/>
      <c r="C150" s="207"/>
      <c r="D150" s="203" t="s">
        <v>149</v>
      </c>
      <c r="E150" s="208" t="s">
        <v>21</v>
      </c>
      <c r="F150" s="209" t="s">
        <v>527</v>
      </c>
      <c r="G150" s="207"/>
      <c r="H150" s="210">
        <v>36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149</v>
      </c>
      <c r="AU150" s="216" t="s">
        <v>83</v>
      </c>
      <c r="AV150" s="11" t="s">
        <v>83</v>
      </c>
      <c r="AW150" s="11" t="s">
        <v>35</v>
      </c>
      <c r="AX150" s="11" t="s">
        <v>80</v>
      </c>
      <c r="AY150" s="216" t="s">
        <v>135</v>
      </c>
    </row>
    <row r="151" spans="2:65" s="1" customFormat="1" ht="44.25" customHeight="1">
      <c r="B151" s="39"/>
      <c r="C151" s="191" t="s">
        <v>265</v>
      </c>
      <c r="D151" s="191" t="s">
        <v>137</v>
      </c>
      <c r="E151" s="192" t="s">
        <v>260</v>
      </c>
      <c r="F151" s="193" t="s">
        <v>261</v>
      </c>
      <c r="G151" s="194" t="s">
        <v>154</v>
      </c>
      <c r="H151" s="195">
        <v>13</v>
      </c>
      <c r="I151" s="196"/>
      <c r="J151" s="197">
        <f>ROUND(I151*H151,2)</f>
        <v>0</v>
      </c>
      <c r="K151" s="193" t="s">
        <v>21</v>
      </c>
      <c r="L151" s="59"/>
      <c r="M151" s="198" t="s">
        <v>21</v>
      </c>
      <c r="N151" s="199" t="s">
        <v>43</v>
      </c>
      <c r="O151" s="40"/>
      <c r="P151" s="200">
        <f>O151*H151</f>
        <v>0</v>
      </c>
      <c r="Q151" s="200">
        <v>0.15540000000000001</v>
      </c>
      <c r="R151" s="200">
        <f>Q151*H151</f>
        <v>2.0202</v>
      </c>
      <c r="S151" s="200">
        <v>0</v>
      </c>
      <c r="T151" s="201">
        <f>S151*H151</f>
        <v>0</v>
      </c>
      <c r="AR151" s="22" t="s">
        <v>142</v>
      </c>
      <c r="AT151" s="22" t="s">
        <v>137</v>
      </c>
      <c r="AU151" s="22" t="s">
        <v>83</v>
      </c>
      <c r="AY151" s="22" t="s">
        <v>135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22" t="s">
        <v>80</v>
      </c>
      <c r="BK151" s="202">
        <f>ROUND(I151*H151,2)</f>
        <v>0</v>
      </c>
      <c r="BL151" s="22" t="s">
        <v>142</v>
      </c>
      <c r="BM151" s="22" t="s">
        <v>262</v>
      </c>
    </row>
    <row r="152" spans="2:65" s="11" customFormat="1">
      <c r="B152" s="206"/>
      <c r="C152" s="207"/>
      <c r="D152" s="217" t="s">
        <v>149</v>
      </c>
      <c r="E152" s="219" t="s">
        <v>21</v>
      </c>
      <c r="F152" s="220" t="s">
        <v>528</v>
      </c>
      <c r="G152" s="207"/>
      <c r="H152" s="221">
        <v>4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149</v>
      </c>
      <c r="AU152" s="216" t="s">
        <v>83</v>
      </c>
      <c r="AV152" s="11" t="s">
        <v>83</v>
      </c>
      <c r="AW152" s="11" t="s">
        <v>35</v>
      </c>
      <c r="AX152" s="11" t="s">
        <v>72</v>
      </c>
      <c r="AY152" s="216" t="s">
        <v>135</v>
      </c>
    </row>
    <row r="153" spans="2:65" s="11" customFormat="1">
      <c r="B153" s="206"/>
      <c r="C153" s="207"/>
      <c r="D153" s="217" t="s">
        <v>149</v>
      </c>
      <c r="E153" s="219" t="s">
        <v>21</v>
      </c>
      <c r="F153" s="220" t="s">
        <v>176</v>
      </c>
      <c r="G153" s="207"/>
      <c r="H153" s="221">
        <v>8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149</v>
      </c>
      <c r="AU153" s="216" t="s">
        <v>83</v>
      </c>
      <c r="AV153" s="11" t="s">
        <v>83</v>
      </c>
      <c r="AW153" s="11" t="s">
        <v>35</v>
      </c>
      <c r="AX153" s="11" t="s">
        <v>72</v>
      </c>
      <c r="AY153" s="216" t="s">
        <v>135</v>
      </c>
    </row>
    <row r="154" spans="2:65" s="11" customFormat="1">
      <c r="B154" s="206"/>
      <c r="C154" s="207"/>
      <c r="D154" s="203" t="s">
        <v>149</v>
      </c>
      <c r="E154" s="208" t="s">
        <v>21</v>
      </c>
      <c r="F154" s="209" t="s">
        <v>529</v>
      </c>
      <c r="G154" s="207"/>
      <c r="H154" s="210">
        <v>1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149</v>
      </c>
      <c r="AU154" s="216" t="s">
        <v>83</v>
      </c>
      <c r="AV154" s="11" t="s">
        <v>83</v>
      </c>
      <c r="AW154" s="11" t="s">
        <v>35</v>
      </c>
      <c r="AX154" s="11" t="s">
        <v>72</v>
      </c>
      <c r="AY154" s="216" t="s">
        <v>135</v>
      </c>
    </row>
    <row r="155" spans="2:65" s="1" customFormat="1" ht="22.5" customHeight="1">
      <c r="B155" s="39"/>
      <c r="C155" s="233" t="s">
        <v>269</v>
      </c>
      <c r="D155" s="233" t="s">
        <v>225</v>
      </c>
      <c r="E155" s="234" t="s">
        <v>266</v>
      </c>
      <c r="F155" s="235" t="s">
        <v>267</v>
      </c>
      <c r="G155" s="236" t="s">
        <v>243</v>
      </c>
      <c r="H155" s="237">
        <v>4</v>
      </c>
      <c r="I155" s="238"/>
      <c r="J155" s="239">
        <f>ROUND(I155*H155,2)</f>
        <v>0</v>
      </c>
      <c r="K155" s="235" t="s">
        <v>141</v>
      </c>
      <c r="L155" s="240"/>
      <c r="M155" s="241" t="s">
        <v>21</v>
      </c>
      <c r="N155" s="242" t="s">
        <v>43</v>
      </c>
      <c r="O155" s="40"/>
      <c r="P155" s="200">
        <f>O155*H155</f>
        <v>0</v>
      </c>
      <c r="Q155" s="200">
        <v>6.4000000000000001E-2</v>
      </c>
      <c r="R155" s="200">
        <f>Q155*H155</f>
        <v>0.25600000000000001</v>
      </c>
      <c r="S155" s="200">
        <v>0</v>
      </c>
      <c r="T155" s="201">
        <f>S155*H155</f>
        <v>0</v>
      </c>
      <c r="AR155" s="22" t="s">
        <v>176</v>
      </c>
      <c r="AT155" s="22" t="s">
        <v>225</v>
      </c>
      <c r="AU155" s="22" t="s">
        <v>83</v>
      </c>
      <c r="AY155" s="22" t="s">
        <v>135</v>
      </c>
      <c r="BE155" s="202">
        <f>IF(N155="základní",J155,0)</f>
        <v>0</v>
      </c>
      <c r="BF155" s="202">
        <f>IF(N155="snížená",J155,0)</f>
        <v>0</v>
      </c>
      <c r="BG155" s="202">
        <f>IF(N155="zákl. přenesená",J155,0)</f>
        <v>0</v>
      </c>
      <c r="BH155" s="202">
        <f>IF(N155="sníž. přenesená",J155,0)</f>
        <v>0</v>
      </c>
      <c r="BI155" s="202">
        <f>IF(N155="nulová",J155,0)</f>
        <v>0</v>
      </c>
      <c r="BJ155" s="22" t="s">
        <v>80</v>
      </c>
      <c r="BK155" s="202">
        <f>ROUND(I155*H155,2)</f>
        <v>0</v>
      </c>
      <c r="BL155" s="22" t="s">
        <v>142</v>
      </c>
      <c r="BM155" s="22" t="s">
        <v>268</v>
      </c>
    </row>
    <row r="156" spans="2:65" s="1" customFormat="1" ht="22.5" customHeight="1">
      <c r="B156" s="39"/>
      <c r="C156" s="233" t="s">
        <v>275</v>
      </c>
      <c r="D156" s="233" t="s">
        <v>225</v>
      </c>
      <c r="E156" s="234" t="s">
        <v>446</v>
      </c>
      <c r="F156" s="235" t="s">
        <v>447</v>
      </c>
      <c r="G156" s="236" t="s">
        <v>243</v>
      </c>
      <c r="H156" s="237">
        <v>1</v>
      </c>
      <c r="I156" s="238"/>
      <c r="J156" s="239">
        <f>ROUND(I156*H156,2)</f>
        <v>0</v>
      </c>
      <c r="K156" s="235" t="s">
        <v>141</v>
      </c>
      <c r="L156" s="240"/>
      <c r="M156" s="241" t="s">
        <v>21</v>
      </c>
      <c r="N156" s="242" t="s">
        <v>43</v>
      </c>
      <c r="O156" s="40"/>
      <c r="P156" s="200">
        <f>O156*H156</f>
        <v>0</v>
      </c>
      <c r="Q156" s="200">
        <v>8.2100000000000006E-2</v>
      </c>
      <c r="R156" s="200">
        <f>Q156*H156</f>
        <v>8.2100000000000006E-2</v>
      </c>
      <c r="S156" s="200">
        <v>0</v>
      </c>
      <c r="T156" s="201">
        <f>S156*H156</f>
        <v>0</v>
      </c>
      <c r="AR156" s="22" t="s">
        <v>176</v>
      </c>
      <c r="AT156" s="22" t="s">
        <v>225</v>
      </c>
      <c r="AU156" s="22" t="s">
        <v>83</v>
      </c>
      <c r="AY156" s="22" t="s">
        <v>135</v>
      </c>
      <c r="BE156" s="202">
        <f>IF(N156="základní",J156,0)</f>
        <v>0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22" t="s">
        <v>80</v>
      </c>
      <c r="BK156" s="202">
        <f>ROUND(I156*H156,2)</f>
        <v>0</v>
      </c>
      <c r="BL156" s="22" t="s">
        <v>142</v>
      </c>
      <c r="BM156" s="22" t="s">
        <v>530</v>
      </c>
    </row>
    <row r="157" spans="2:65" s="1" customFormat="1" ht="22.5" customHeight="1">
      <c r="B157" s="39"/>
      <c r="C157" s="233" t="s">
        <v>280</v>
      </c>
      <c r="D157" s="233" t="s">
        <v>225</v>
      </c>
      <c r="E157" s="234" t="s">
        <v>270</v>
      </c>
      <c r="F157" s="235" t="s">
        <v>271</v>
      </c>
      <c r="G157" s="236" t="s">
        <v>243</v>
      </c>
      <c r="H157" s="237">
        <v>8.4</v>
      </c>
      <c r="I157" s="238"/>
      <c r="J157" s="239">
        <f>ROUND(I157*H157,2)</f>
        <v>0</v>
      </c>
      <c r="K157" s="235" t="s">
        <v>141</v>
      </c>
      <c r="L157" s="240"/>
      <c r="M157" s="241" t="s">
        <v>21</v>
      </c>
      <c r="N157" s="242" t="s">
        <v>43</v>
      </c>
      <c r="O157" s="40"/>
      <c r="P157" s="200">
        <f>O157*H157</f>
        <v>0</v>
      </c>
      <c r="Q157" s="200">
        <v>5.2999999999999999E-2</v>
      </c>
      <c r="R157" s="200">
        <f>Q157*H157</f>
        <v>0.44519999999999998</v>
      </c>
      <c r="S157" s="200">
        <v>0</v>
      </c>
      <c r="T157" s="201">
        <f>S157*H157</f>
        <v>0</v>
      </c>
      <c r="AR157" s="22" t="s">
        <v>176</v>
      </c>
      <c r="AT157" s="22" t="s">
        <v>225</v>
      </c>
      <c r="AU157" s="22" t="s">
        <v>83</v>
      </c>
      <c r="AY157" s="22" t="s">
        <v>135</v>
      </c>
      <c r="BE157" s="202">
        <f>IF(N157="základní",J157,0)</f>
        <v>0</v>
      </c>
      <c r="BF157" s="202">
        <f>IF(N157="snížená",J157,0)</f>
        <v>0</v>
      </c>
      <c r="BG157" s="202">
        <f>IF(N157="zákl. přenesená",J157,0)</f>
        <v>0</v>
      </c>
      <c r="BH157" s="202">
        <f>IF(N157="sníž. přenesená",J157,0)</f>
        <v>0</v>
      </c>
      <c r="BI157" s="202">
        <f>IF(N157="nulová",J157,0)</f>
        <v>0</v>
      </c>
      <c r="BJ157" s="22" t="s">
        <v>80</v>
      </c>
      <c r="BK157" s="202">
        <f>ROUND(I157*H157,2)</f>
        <v>0</v>
      </c>
      <c r="BL157" s="22" t="s">
        <v>142</v>
      </c>
      <c r="BM157" s="22" t="s">
        <v>272</v>
      </c>
    </row>
    <row r="158" spans="2:65" s="1" customFormat="1" ht="27">
      <c r="B158" s="39"/>
      <c r="C158" s="61"/>
      <c r="D158" s="217" t="s">
        <v>144</v>
      </c>
      <c r="E158" s="61"/>
      <c r="F158" s="218" t="s">
        <v>273</v>
      </c>
      <c r="G158" s="61"/>
      <c r="H158" s="61"/>
      <c r="I158" s="161"/>
      <c r="J158" s="61"/>
      <c r="K158" s="61"/>
      <c r="L158" s="59"/>
      <c r="M158" s="205"/>
      <c r="N158" s="40"/>
      <c r="O158" s="40"/>
      <c r="P158" s="40"/>
      <c r="Q158" s="40"/>
      <c r="R158" s="40"/>
      <c r="S158" s="40"/>
      <c r="T158" s="76"/>
      <c r="AT158" s="22" t="s">
        <v>144</v>
      </c>
      <c r="AU158" s="22" t="s">
        <v>83</v>
      </c>
    </row>
    <row r="159" spans="2:65" s="11" customFormat="1">
      <c r="B159" s="206"/>
      <c r="C159" s="207"/>
      <c r="D159" s="203" t="s">
        <v>149</v>
      </c>
      <c r="E159" s="207"/>
      <c r="F159" s="209" t="s">
        <v>531</v>
      </c>
      <c r="G159" s="207"/>
      <c r="H159" s="210">
        <v>8.4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149</v>
      </c>
      <c r="AU159" s="216" t="s">
        <v>83</v>
      </c>
      <c r="AV159" s="11" t="s">
        <v>83</v>
      </c>
      <c r="AW159" s="11" t="s">
        <v>6</v>
      </c>
      <c r="AX159" s="11" t="s">
        <v>80</v>
      </c>
      <c r="AY159" s="216" t="s">
        <v>135</v>
      </c>
    </row>
    <row r="160" spans="2:65" s="1" customFormat="1" ht="31.5" customHeight="1">
      <c r="B160" s="39"/>
      <c r="C160" s="191" t="s">
        <v>285</v>
      </c>
      <c r="D160" s="191" t="s">
        <v>137</v>
      </c>
      <c r="E160" s="192" t="s">
        <v>281</v>
      </c>
      <c r="F160" s="193" t="s">
        <v>282</v>
      </c>
      <c r="G160" s="194" t="s">
        <v>167</v>
      </c>
      <c r="H160" s="195">
        <v>0.57199999999999995</v>
      </c>
      <c r="I160" s="196"/>
      <c r="J160" s="197">
        <f>ROUND(I160*H160,2)</f>
        <v>0</v>
      </c>
      <c r="K160" s="193" t="s">
        <v>21</v>
      </c>
      <c r="L160" s="59"/>
      <c r="M160" s="198" t="s">
        <v>21</v>
      </c>
      <c r="N160" s="199" t="s">
        <v>43</v>
      </c>
      <c r="O160" s="40"/>
      <c r="P160" s="200">
        <f>O160*H160</f>
        <v>0</v>
      </c>
      <c r="Q160" s="200">
        <v>2.2563399999999998</v>
      </c>
      <c r="R160" s="200">
        <f>Q160*H160</f>
        <v>1.2906264799999998</v>
      </c>
      <c r="S160" s="200">
        <v>0</v>
      </c>
      <c r="T160" s="201">
        <f>S160*H160</f>
        <v>0</v>
      </c>
      <c r="AR160" s="22" t="s">
        <v>142</v>
      </c>
      <c r="AT160" s="22" t="s">
        <v>137</v>
      </c>
      <c r="AU160" s="22" t="s">
        <v>83</v>
      </c>
      <c r="AY160" s="22" t="s">
        <v>135</v>
      </c>
      <c r="BE160" s="202">
        <f>IF(N160="základní",J160,0)</f>
        <v>0</v>
      </c>
      <c r="BF160" s="202">
        <f>IF(N160="snížená",J160,0)</f>
        <v>0</v>
      </c>
      <c r="BG160" s="202">
        <f>IF(N160="zákl. přenesená",J160,0)</f>
        <v>0</v>
      </c>
      <c r="BH160" s="202">
        <f>IF(N160="sníž. přenesená",J160,0)</f>
        <v>0</v>
      </c>
      <c r="BI160" s="202">
        <f>IF(N160="nulová",J160,0)</f>
        <v>0</v>
      </c>
      <c r="BJ160" s="22" t="s">
        <v>80</v>
      </c>
      <c r="BK160" s="202">
        <f>ROUND(I160*H160,2)</f>
        <v>0</v>
      </c>
      <c r="BL160" s="22" t="s">
        <v>142</v>
      </c>
      <c r="BM160" s="22" t="s">
        <v>283</v>
      </c>
    </row>
    <row r="161" spans="2:65" s="11" customFormat="1">
      <c r="B161" s="206"/>
      <c r="C161" s="207"/>
      <c r="D161" s="203" t="s">
        <v>149</v>
      </c>
      <c r="E161" s="208" t="s">
        <v>21</v>
      </c>
      <c r="F161" s="209" t="s">
        <v>532</v>
      </c>
      <c r="G161" s="207"/>
      <c r="H161" s="210">
        <v>0.57199999999999995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149</v>
      </c>
      <c r="AU161" s="216" t="s">
        <v>83</v>
      </c>
      <c r="AV161" s="11" t="s">
        <v>83</v>
      </c>
      <c r="AW161" s="11" t="s">
        <v>35</v>
      </c>
      <c r="AX161" s="11" t="s">
        <v>80</v>
      </c>
      <c r="AY161" s="216" t="s">
        <v>135</v>
      </c>
    </row>
    <row r="162" spans="2:65" s="1" customFormat="1" ht="31.5" customHeight="1">
      <c r="B162" s="39"/>
      <c r="C162" s="191" t="s">
        <v>290</v>
      </c>
      <c r="D162" s="191" t="s">
        <v>137</v>
      </c>
      <c r="E162" s="192" t="s">
        <v>286</v>
      </c>
      <c r="F162" s="193" t="s">
        <v>287</v>
      </c>
      <c r="G162" s="194" t="s">
        <v>140</v>
      </c>
      <c r="H162" s="195">
        <v>24</v>
      </c>
      <c r="I162" s="196"/>
      <c r="J162" s="197">
        <f>ROUND(I162*H162,2)</f>
        <v>0</v>
      </c>
      <c r="K162" s="193" t="s">
        <v>141</v>
      </c>
      <c r="L162" s="59"/>
      <c r="M162" s="198" t="s">
        <v>21</v>
      </c>
      <c r="N162" s="199" t="s">
        <v>43</v>
      </c>
      <c r="O162" s="40"/>
      <c r="P162" s="200">
        <f>O162*H162</f>
        <v>0</v>
      </c>
      <c r="Q162" s="200">
        <v>4.6999999999999999E-4</v>
      </c>
      <c r="R162" s="200">
        <f>Q162*H162</f>
        <v>1.128E-2</v>
      </c>
      <c r="S162" s="200">
        <v>0</v>
      </c>
      <c r="T162" s="201">
        <f>S162*H162</f>
        <v>0</v>
      </c>
      <c r="AR162" s="22" t="s">
        <v>142</v>
      </c>
      <c r="AT162" s="22" t="s">
        <v>137</v>
      </c>
      <c r="AU162" s="22" t="s">
        <v>83</v>
      </c>
      <c r="AY162" s="22" t="s">
        <v>135</v>
      </c>
      <c r="BE162" s="202">
        <f>IF(N162="základní",J162,0)</f>
        <v>0</v>
      </c>
      <c r="BF162" s="202">
        <f>IF(N162="snížená",J162,0)</f>
        <v>0</v>
      </c>
      <c r="BG162" s="202">
        <f>IF(N162="zákl. přenesená",J162,0)</f>
        <v>0</v>
      </c>
      <c r="BH162" s="202">
        <f>IF(N162="sníž. přenesená",J162,0)</f>
        <v>0</v>
      </c>
      <c r="BI162" s="202">
        <f>IF(N162="nulová",J162,0)</f>
        <v>0</v>
      </c>
      <c r="BJ162" s="22" t="s">
        <v>80</v>
      </c>
      <c r="BK162" s="202">
        <f>ROUND(I162*H162,2)</f>
        <v>0</v>
      </c>
      <c r="BL162" s="22" t="s">
        <v>142</v>
      </c>
      <c r="BM162" s="22" t="s">
        <v>533</v>
      </c>
    </row>
    <row r="163" spans="2:65" s="11" customFormat="1">
      <c r="B163" s="206"/>
      <c r="C163" s="207"/>
      <c r="D163" s="203" t="s">
        <v>149</v>
      </c>
      <c r="E163" s="208" t="s">
        <v>21</v>
      </c>
      <c r="F163" s="209" t="s">
        <v>534</v>
      </c>
      <c r="G163" s="207"/>
      <c r="H163" s="210">
        <v>24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149</v>
      </c>
      <c r="AU163" s="216" t="s">
        <v>83</v>
      </c>
      <c r="AV163" s="11" t="s">
        <v>83</v>
      </c>
      <c r="AW163" s="11" t="s">
        <v>35</v>
      </c>
      <c r="AX163" s="11" t="s">
        <v>80</v>
      </c>
      <c r="AY163" s="216" t="s">
        <v>135</v>
      </c>
    </row>
    <row r="164" spans="2:65" s="1" customFormat="1" ht="22.5" customHeight="1">
      <c r="B164" s="39"/>
      <c r="C164" s="191" t="s">
        <v>294</v>
      </c>
      <c r="D164" s="191" t="s">
        <v>137</v>
      </c>
      <c r="E164" s="192" t="s">
        <v>291</v>
      </c>
      <c r="F164" s="193" t="s">
        <v>292</v>
      </c>
      <c r="G164" s="194" t="s">
        <v>154</v>
      </c>
      <c r="H164" s="195">
        <v>15.24</v>
      </c>
      <c r="I164" s="196"/>
      <c r="J164" s="197">
        <f>ROUND(I164*H164,2)</f>
        <v>0</v>
      </c>
      <c r="K164" s="193" t="s">
        <v>141</v>
      </c>
      <c r="L164" s="59"/>
      <c r="M164" s="198" t="s">
        <v>21</v>
      </c>
      <c r="N164" s="199" t="s">
        <v>43</v>
      </c>
      <c r="O164" s="40"/>
      <c r="P164" s="200">
        <f>O164*H164</f>
        <v>0</v>
      </c>
      <c r="Q164" s="200">
        <v>0</v>
      </c>
      <c r="R164" s="200">
        <f>Q164*H164</f>
        <v>0</v>
      </c>
      <c r="S164" s="200">
        <v>0</v>
      </c>
      <c r="T164" s="201">
        <f>S164*H164</f>
        <v>0</v>
      </c>
      <c r="AR164" s="22" t="s">
        <v>142</v>
      </c>
      <c r="AT164" s="22" t="s">
        <v>137</v>
      </c>
      <c r="AU164" s="22" t="s">
        <v>83</v>
      </c>
      <c r="AY164" s="22" t="s">
        <v>135</v>
      </c>
      <c r="BE164" s="202">
        <f>IF(N164="základní",J164,0)</f>
        <v>0</v>
      </c>
      <c r="BF164" s="202">
        <f>IF(N164="snížená",J164,0)</f>
        <v>0</v>
      </c>
      <c r="BG164" s="202">
        <f>IF(N164="zákl. přenesená",J164,0)</f>
        <v>0</v>
      </c>
      <c r="BH164" s="202">
        <f>IF(N164="sníž. přenesená",J164,0)</f>
        <v>0</v>
      </c>
      <c r="BI164" s="202">
        <f>IF(N164="nulová",J164,0)</f>
        <v>0</v>
      </c>
      <c r="BJ164" s="22" t="s">
        <v>80</v>
      </c>
      <c r="BK164" s="202">
        <f>ROUND(I164*H164,2)</f>
        <v>0</v>
      </c>
      <c r="BL164" s="22" t="s">
        <v>142</v>
      </c>
      <c r="BM164" s="22" t="s">
        <v>535</v>
      </c>
    </row>
    <row r="165" spans="2:65" s="1" customFormat="1" ht="31.5" customHeight="1">
      <c r="B165" s="39"/>
      <c r="C165" s="191" t="s">
        <v>298</v>
      </c>
      <c r="D165" s="191" t="s">
        <v>137</v>
      </c>
      <c r="E165" s="192" t="s">
        <v>295</v>
      </c>
      <c r="F165" s="193" t="s">
        <v>296</v>
      </c>
      <c r="G165" s="194" t="s">
        <v>140</v>
      </c>
      <c r="H165" s="195">
        <v>10</v>
      </c>
      <c r="I165" s="196"/>
      <c r="J165" s="197">
        <f>ROUND(I165*H165,2)</f>
        <v>0</v>
      </c>
      <c r="K165" s="193" t="s">
        <v>141</v>
      </c>
      <c r="L165" s="59"/>
      <c r="M165" s="198" t="s">
        <v>21</v>
      </c>
      <c r="N165" s="199" t="s">
        <v>43</v>
      </c>
      <c r="O165" s="40"/>
      <c r="P165" s="200">
        <f>O165*H165</f>
        <v>0</v>
      </c>
      <c r="Q165" s="200">
        <v>0</v>
      </c>
      <c r="R165" s="200">
        <f>Q165*H165</f>
        <v>0</v>
      </c>
      <c r="S165" s="200">
        <v>0.02</v>
      </c>
      <c r="T165" s="201">
        <f>S165*H165</f>
        <v>0.2</v>
      </c>
      <c r="AR165" s="22" t="s">
        <v>142</v>
      </c>
      <c r="AT165" s="22" t="s">
        <v>137</v>
      </c>
      <c r="AU165" s="22" t="s">
        <v>83</v>
      </c>
      <c r="AY165" s="22" t="s">
        <v>135</v>
      </c>
      <c r="BE165" s="202">
        <f>IF(N165="základní",J165,0)</f>
        <v>0</v>
      </c>
      <c r="BF165" s="202">
        <f>IF(N165="snížená",J165,0)</f>
        <v>0</v>
      </c>
      <c r="BG165" s="202">
        <f>IF(N165="zákl. přenesená",J165,0)</f>
        <v>0</v>
      </c>
      <c r="BH165" s="202">
        <f>IF(N165="sníž. přenesená",J165,0)</f>
        <v>0</v>
      </c>
      <c r="BI165" s="202">
        <f>IF(N165="nulová",J165,0)</f>
        <v>0</v>
      </c>
      <c r="BJ165" s="22" t="s">
        <v>80</v>
      </c>
      <c r="BK165" s="202">
        <f>ROUND(I165*H165,2)</f>
        <v>0</v>
      </c>
      <c r="BL165" s="22" t="s">
        <v>142</v>
      </c>
      <c r="BM165" s="22" t="s">
        <v>536</v>
      </c>
    </row>
    <row r="166" spans="2:65" s="1" customFormat="1" ht="44.25" customHeight="1">
      <c r="B166" s="39"/>
      <c r="C166" s="191" t="s">
        <v>305</v>
      </c>
      <c r="D166" s="191" t="s">
        <v>137</v>
      </c>
      <c r="E166" s="192" t="s">
        <v>299</v>
      </c>
      <c r="F166" s="193" t="s">
        <v>300</v>
      </c>
      <c r="G166" s="194" t="s">
        <v>140</v>
      </c>
      <c r="H166" s="195">
        <v>10.4</v>
      </c>
      <c r="I166" s="196"/>
      <c r="J166" s="197">
        <f>ROUND(I166*H166,2)</f>
        <v>0</v>
      </c>
      <c r="K166" s="193" t="s">
        <v>141</v>
      </c>
      <c r="L166" s="59"/>
      <c r="M166" s="198" t="s">
        <v>21</v>
      </c>
      <c r="N166" s="199" t="s">
        <v>43</v>
      </c>
      <c r="O166" s="40"/>
      <c r="P166" s="200">
        <f>O166*H166</f>
        <v>0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AR166" s="22" t="s">
        <v>142</v>
      </c>
      <c r="AT166" s="22" t="s">
        <v>137</v>
      </c>
      <c r="AU166" s="22" t="s">
        <v>83</v>
      </c>
      <c r="AY166" s="22" t="s">
        <v>135</v>
      </c>
      <c r="BE166" s="202">
        <f>IF(N166="základní",J166,0)</f>
        <v>0</v>
      </c>
      <c r="BF166" s="202">
        <f>IF(N166="snížená",J166,0)</f>
        <v>0</v>
      </c>
      <c r="BG166" s="202">
        <f>IF(N166="zákl. přenesená",J166,0)</f>
        <v>0</v>
      </c>
      <c r="BH166" s="202">
        <f>IF(N166="sníž. přenesená",J166,0)</f>
        <v>0</v>
      </c>
      <c r="BI166" s="202">
        <f>IF(N166="nulová",J166,0)</f>
        <v>0</v>
      </c>
      <c r="BJ166" s="22" t="s">
        <v>80</v>
      </c>
      <c r="BK166" s="202">
        <f>ROUND(I166*H166,2)</f>
        <v>0</v>
      </c>
      <c r="BL166" s="22" t="s">
        <v>142</v>
      </c>
      <c r="BM166" s="22" t="s">
        <v>301</v>
      </c>
    </row>
    <row r="167" spans="2:65" s="1" customFormat="1" ht="27">
      <c r="B167" s="39"/>
      <c r="C167" s="61"/>
      <c r="D167" s="217" t="s">
        <v>144</v>
      </c>
      <c r="E167" s="61"/>
      <c r="F167" s="218" t="s">
        <v>302</v>
      </c>
      <c r="G167" s="61"/>
      <c r="H167" s="61"/>
      <c r="I167" s="161"/>
      <c r="J167" s="61"/>
      <c r="K167" s="61"/>
      <c r="L167" s="59"/>
      <c r="M167" s="205"/>
      <c r="N167" s="40"/>
      <c r="O167" s="40"/>
      <c r="P167" s="40"/>
      <c r="Q167" s="40"/>
      <c r="R167" s="40"/>
      <c r="S167" s="40"/>
      <c r="T167" s="76"/>
      <c r="AT167" s="22" t="s">
        <v>144</v>
      </c>
      <c r="AU167" s="22" t="s">
        <v>83</v>
      </c>
    </row>
    <row r="168" spans="2:65" s="10" customFormat="1" ht="22.35" customHeight="1">
      <c r="B168" s="174"/>
      <c r="C168" s="175"/>
      <c r="D168" s="188" t="s">
        <v>71</v>
      </c>
      <c r="E168" s="189" t="s">
        <v>303</v>
      </c>
      <c r="F168" s="189" t="s">
        <v>304</v>
      </c>
      <c r="G168" s="175"/>
      <c r="H168" s="175"/>
      <c r="I168" s="178"/>
      <c r="J168" s="190">
        <f>BK168</f>
        <v>0</v>
      </c>
      <c r="K168" s="175"/>
      <c r="L168" s="180"/>
      <c r="M168" s="181"/>
      <c r="N168" s="182"/>
      <c r="O168" s="182"/>
      <c r="P168" s="183">
        <f>SUM(P169:P176)</f>
        <v>0</v>
      </c>
      <c r="Q168" s="182"/>
      <c r="R168" s="183">
        <f>SUM(R169:R176)</f>
        <v>0</v>
      </c>
      <c r="S168" s="182"/>
      <c r="T168" s="184">
        <f>SUM(T169:T176)</f>
        <v>0</v>
      </c>
      <c r="AR168" s="185" t="s">
        <v>80</v>
      </c>
      <c r="AT168" s="186" t="s">
        <v>71</v>
      </c>
      <c r="AU168" s="186" t="s">
        <v>83</v>
      </c>
      <c r="AY168" s="185" t="s">
        <v>135</v>
      </c>
      <c r="BK168" s="187">
        <f>SUM(BK169:BK176)</f>
        <v>0</v>
      </c>
    </row>
    <row r="169" spans="2:65" s="1" customFormat="1" ht="22.5" customHeight="1">
      <c r="B169" s="39"/>
      <c r="C169" s="191" t="s">
        <v>309</v>
      </c>
      <c r="D169" s="191" t="s">
        <v>137</v>
      </c>
      <c r="E169" s="192" t="s">
        <v>306</v>
      </c>
      <c r="F169" s="193" t="s">
        <v>307</v>
      </c>
      <c r="G169" s="194" t="s">
        <v>183</v>
      </c>
      <c r="H169" s="195">
        <v>3.77</v>
      </c>
      <c r="I169" s="196"/>
      <c r="J169" s="197">
        <f>ROUND(I169*H169,2)</f>
        <v>0</v>
      </c>
      <c r="K169" s="193" t="s">
        <v>141</v>
      </c>
      <c r="L169" s="59"/>
      <c r="M169" s="198" t="s">
        <v>21</v>
      </c>
      <c r="N169" s="199" t="s">
        <v>43</v>
      </c>
      <c r="O169" s="40"/>
      <c r="P169" s="200">
        <f>O169*H169</f>
        <v>0</v>
      </c>
      <c r="Q169" s="200">
        <v>0</v>
      </c>
      <c r="R169" s="200">
        <f>Q169*H169</f>
        <v>0</v>
      </c>
      <c r="S169" s="200">
        <v>0</v>
      </c>
      <c r="T169" s="201">
        <f>S169*H169</f>
        <v>0</v>
      </c>
      <c r="AR169" s="22" t="s">
        <v>142</v>
      </c>
      <c r="AT169" s="22" t="s">
        <v>137</v>
      </c>
      <c r="AU169" s="22" t="s">
        <v>151</v>
      </c>
      <c r="AY169" s="22" t="s">
        <v>135</v>
      </c>
      <c r="BE169" s="202">
        <f>IF(N169="základní",J169,0)</f>
        <v>0</v>
      </c>
      <c r="BF169" s="202">
        <f>IF(N169="snížená",J169,0)</f>
        <v>0</v>
      </c>
      <c r="BG169" s="202">
        <f>IF(N169="zákl. přenesená",J169,0)</f>
        <v>0</v>
      </c>
      <c r="BH169" s="202">
        <f>IF(N169="sníž. přenesená",J169,0)</f>
        <v>0</v>
      </c>
      <c r="BI169" s="202">
        <f>IF(N169="nulová",J169,0)</f>
        <v>0</v>
      </c>
      <c r="BJ169" s="22" t="s">
        <v>80</v>
      </c>
      <c r="BK169" s="202">
        <f>ROUND(I169*H169,2)</f>
        <v>0</v>
      </c>
      <c r="BL169" s="22" t="s">
        <v>142</v>
      </c>
      <c r="BM169" s="22" t="s">
        <v>537</v>
      </c>
    </row>
    <row r="170" spans="2:65" s="1" customFormat="1" ht="22.5" customHeight="1">
      <c r="B170" s="39"/>
      <c r="C170" s="191" t="s">
        <v>314</v>
      </c>
      <c r="D170" s="191" t="s">
        <v>137</v>
      </c>
      <c r="E170" s="192" t="s">
        <v>310</v>
      </c>
      <c r="F170" s="193" t="s">
        <v>311</v>
      </c>
      <c r="G170" s="194" t="s">
        <v>183</v>
      </c>
      <c r="H170" s="195">
        <v>2.851</v>
      </c>
      <c r="I170" s="196"/>
      <c r="J170" s="197">
        <f>ROUND(I170*H170,2)</f>
        <v>0</v>
      </c>
      <c r="K170" s="193" t="s">
        <v>141</v>
      </c>
      <c r="L170" s="59"/>
      <c r="M170" s="198" t="s">
        <v>21</v>
      </c>
      <c r="N170" s="199" t="s">
        <v>43</v>
      </c>
      <c r="O170" s="40"/>
      <c r="P170" s="200">
        <f>O170*H170</f>
        <v>0</v>
      </c>
      <c r="Q170" s="200">
        <v>0</v>
      </c>
      <c r="R170" s="200">
        <f>Q170*H170</f>
        <v>0</v>
      </c>
      <c r="S170" s="200">
        <v>0</v>
      </c>
      <c r="T170" s="201">
        <f>S170*H170</f>
        <v>0</v>
      </c>
      <c r="AR170" s="22" t="s">
        <v>142</v>
      </c>
      <c r="AT170" s="22" t="s">
        <v>137</v>
      </c>
      <c r="AU170" s="22" t="s">
        <v>151</v>
      </c>
      <c r="AY170" s="22" t="s">
        <v>135</v>
      </c>
      <c r="BE170" s="202">
        <f>IF(N170="základní",J170,0)</f>
        <v>0</v>
      </c>
      <c r="BF170" s="202">
        <f>IF(N170="snížená",J170,0)</f>
        <v>0</v>
      </c>
      <c r="BG170" s="202">
        <f>IF(N170="zákl. přenesená",J170,0)</f>
        <v>0</v>
      </c>
      <c r="BH170" s="202">
        <f>IF(N170="sníž. přenesená",J170,0)</f>
        <v>0</v>
      </c>
      <c r="BI170" s="202">
        <f>IF(N170="nulová",J170,0)</f>
        <v>0</v>
      </c>
      <c r="BJ170" s="22" t="s">
        <v>80</v>
      </c>
      <c r="BK170" s="202">
        <f>ROUND(I170*H170,2)</f>
        <v>0</v>
      </c>
      <c r="BL170" s="22" t="s">
        <v>142</v>
      </c>
      <c r="BM170" s="22" t="s">
        <v>538</v>
      </c>
    </row>
    <row r="171" spans="2:65" s="11" customFormat="1">
      <c r="B171" s="206"/>
      <c r="C171" s="207"/>
      <c r="D171" s="203" t="s">
        <v>149</v>
      </c>
      <c r="E171" s="208" t="s">
        <v>21</v>
      </c>
      <c r="F171" s="209" t="s">
        <v>539</v>
      </c>
      <c r="G171" s="207"/>
      <c r="H171" s="210">
        <v>2.851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149</v>
      </c>
      <c r="AU171" s="216" t="s">
        <v>151</v>
      </c>
      <c r="AV171" s="11" t="s">
        <v>83</v>
      </c>
      <c r="AW171" s="11" t="s">
        <v>35</v>
      </c>
      <c r="AX171" s="11" t="s">
        <v>80</v>
      </c>
      <c r="AY171" s="216" t="s">
        <v>135</v>
      </c>
    </row>
    <row r="172" spans="2:65" s="1" customFormat="1" ht="22.5" customHeight="1">
      <c r="B172" s="39"/>
      <c r="C172" s="191" t="s">
        <v>319</v>
      </c>
      <c r="D172" s="191" t="s">
        <v>137</v>
      </c>
      <c r="E172" s="192" t="s">
        <v>476</v>
      </c>
      <c r="F172" s="193" t="s">
        <v>477</v>
      </c>
      <c r="G172" s="194" t="s">
        <v>183</v>
      </c>
      <c r="H172" s="195">
        <v>2.3199999999999998</v>
      </c>
      <c r="I172" s="196"/>
      <c r="J172" s="197">
        <f>ROUND(I172*H172,2)</f>
        <v>0</v>
      </c>
      <c r="K172" s="193" t="s">
        <v>141</v>
      </c>
      <c r="L172" s="59"/>
      <c r="M172" s="198" t="s">
        <v>21</v>
      </c>
      <c r="N172" s="199" t="s">
        <v>43</v>
      </c>
      <c r="O172" s="40"/>
      <c r="P172" s="200">
        <f>O172*H172</f>
        <v>0</v>
      </c>
      <c r="Q172" s="200">
        <v>0</v>
      </c>
      <c r="R172" s="200">
        <f>Q172*H172</f>
        <v>0</v>
      </c>
      <c r="S172" s="200">
        <v>0</v>
      </c>
      <c r="T172" s="201">
        <f>S172*H172</f>
        <v>0</v>
      </c>
      <c r="AR172" s="22" t="s">
        <v>142</v>
      </c>
      <c r="AT172" s="22" t="s">
        <v>137</v>
      </c>
      <c r="AU172" s="22" t="s">
        <v>151</v>
      </c>
      <c r="AY172" s="22" t="s">
        <v>135</v>
      </c>
      <c r="BE172" s="202">
        <f>IF(N172="základní",J172,0)</f>
        <v>0</v>
      </c>
      <c r="BF172" s="202">
        <f>IF(N172="snížená",J172,0)</f>
        <v>0</v>
      </c>
      <c r="BG172" s="202">
        <f>IF(N172="zákl. přenesená",J172,0)</f>
        <v>0</v>
      </c>
      <c r="BH172" s="202">
        <f>IF(N172="sníž. přenesená",J172,0)</f>
        <v>0</v>
      </c>
      <c r="BI172" s="202">
        <f>IF(N172="nulová",J172,0)</f>
        <v>0</v>
      </c>
      <c r="BJ172" s="22" t="s">
        <v>80</v>
      </c>
      <c r="BK172" s="202">
        <f>ROUND(I172*H172,2)</f>
        <v>0</v>
      </c>
      <c r="BL172" s="22" t="s">
        <v>142</v>
      </c>
      <c r="BM172" s="22" t="s">
        <v>540</v>
      </c>
    </row>
    <row r="173" spans="2:65" s="1" customFormat="1" ht="31.5" customHeight="1">
      <c r="B173" s="39"/>
      <c r="C173" s="191" t="s">
        <v>326</v>
      </c>
      <c r="D173" s="191" t="s">
        <v>137</v>
      </c>
      <c r="E173" s="192" t="s">
        <v>315</v>
      </c>
      <c r="F173" s="193" t="s">
        <v>316</v>
      </c>
      <c r="G173" s="194" t="s">
        <v>183</v>
      </c>
      <c r="H173" s="195">
        <v>8.9440000000000008</v>
      </c>
      <c r="I173" s="196"/>
      <c r="J173" s="197">
        <f>ROUND(I173*H173,2)</f>
        <v>0</v>
      </c>
      <c r="K173" s="193" t="s">
        <v>141</v>
      </c>
      <c r="L173" s="59"/>
      <c r="M173" s="198" t="s">
        <v>21</v>
      </c>
      <c r="N173" s="199" t="s">
        <v>43</v>
      </c>
      <c r="O173" s="40"/>
      <c r="P173" s="200">
        <f>O173*H173</f>
        <v>0</v>
      </c>
      <c r="Q173" s="200">
        <v>0</v>
      </c>
      <c r="R173" s="200">
        <f>Q173*H173</f>
        <v>0</v>
      </c>
      <c r="S173" s="200">
        <v>0</v>
      </c>
      <c r="T173" s="201">
        <f>S173*H173</f>
        <v>0</v>
      </c>
      <c r="AR173" s="22" t="s">
        <v>142</v>
      </c>
      <c r="AT173" s="22" t="s">
        <v>137</v>
      </c>
      <c r="AU173" s="22" t="s">
        <v>151</v>
      </c>
      <c r="AY173" s="22" t="s">
        <v>135</v>
      </c>
      <c r="BE173" s="202">
        <f>IF(N173="základní",J173,0)</f>
        <v>0</v>
      </c>
      <c r="BF173" s="202">
        <f>IF(N173="snížená",J173,0)</f>
        <v>0</v>
      </c>
      <c r="BG173" s="202">
        <f>IF(N173="zákl. přenesená",J173,0)</f>
        <v>0</v>
      </c>
      <c r="BH173" s="202">
        <f>IF(N173="sníž. přenesená",J173,0)</f>
        <v>0</v>
      </c>
      <c r="BI173" s="202">
        <f>IF(N173="nulová",J173,0)</f>
        <v>0</v>
      </c>
      <c r="BJ173" s="22" t="s">
        <v>80</v>
      </c>
      <c r="BK173" s="202">
        <f>ROUND(I173*H173,2)</f>
        <v>0</v>
      </c>
      <c r="BL173" s="22" t="s">
        <v>142</v>
      </c>
      <c r="BM173" s="22" t="s">
        <v>317</v>
      </c>
    </row>
    <row r="174" spans="2:65" s="11" customFormat="1">
      <c r="B174" s="206"/>
      <c r="C174" s="207"/>
      <c r="D174" s="203" t="s">
        <v>149</v>
      </c>
      <c r="E174" s="208" t="s">
        <v>21</v>
      </c>
      <c r="F174" s="209" t="s">
        <v>541</v>
      </c>
      <c r="G174" s="207"/>
      <c r="H174" s="210">
        <v>8.9440000000000008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149</v>
      </c>
      <c r="AU174" s="216" t="s">
        <v>151</v>
      </c>
      <c r="AV174" s="11" t="s">
        <v>83</v>
      </c>
      <c r="AW174" s="11" t="s">
        <v>35</v>
      </c>
      <c r="AX174" s="11" t="s">
        <v>80</v>
      </c>
      <c r="AY174" s="216" t="s">
        <v>135</v>
      </c>
    </row>
    <row r="175" spans="2:65" s="1" customFormat="1" ht="44.25" customHeight="1">
      <c r="B175" s="39"/>
      <c r="C175" s="191" t="s">
        <v>429</v>
      </c>
      <c r="D175" s="191" t="s">
        <v>137</v>
      </c>
      <c r="E175" s="192" t="s">
        <v>320</v>
      </c>
      <c r="F175" s="193" t="s">
        <v>321</v>
      </c>
      <c r="G175" s="194" t="s">
        <v>183</v>
      </c>
      <c r="H175" s="195">
        <v>80.495999999999995</v>
      </c>
      <c r="I175" s="196"/>
      <c r="J175" s="197">
        <f>ROUND(I175*H175,2)</f>
        <v>0</v>
      </c>
      <c r="K175" s="193" t="s">
        <v>141</v>
      </c>
      <c r="L175" s="59"/>
      <c r="M175" s="198" t="s">
        <v>21</v>
      </c>
      <c r="N175" s="199" t="s">
        <v>43</v>
      </c>
      <c r="O175" s="40"/>
      <c r="P175" s="200">
        <f>O175*H175</f>
        <v>0</v>
      </c>
      <c r="Q175" s="200">
        <v>0</v>
      </c>
      <c r="R175" s="200">
        <f>Q175*H175</f>
        <v>0</v>
      </c>
      <c r="S175" s="200">
        <v>0</v>
      </c>
      <c r="T175" s="201">
        <f>S175*H175</f>
        <v>0</v>
      </c>
      <c r="AR175" s="22" t="s">
        <v>142</v>
      </c>
      <c r="AT175" s="22" t="s">
        <v>137</v>
      </c>
      <c r="AU175" s="22" t="s">
        <v>151</v>
      </c>
      <c r="AY175" s="22" t="s">
        <v>135</v>
      </c>
      <c r="BE175" s="202">
        <f>IF(N175="základní",J175,0)</f>
        <v>0</v>
      </c>
      <c r="BF175" s="202">
        <f>IF(N175="snížená",J175,0)</f>
        <v>0</v>
      </c>
      <c r="BG175" s="202">
        <f>IF(N175="zákl. přenesená",J175,0)</f>
        <v>0</v>
      </c>
      <c r="BH175" s="202">
        <f>IF(N175="sníž. přenesená",J175,0)</f>
        <v>0</v>
      </c>
      <c r="BI175" s="202">
        <f>IF(N175="nulová",J175,0)</f>
        <v>0</v>
      </c>
      <c r="BJ175" s="22" t="s">
        <v>80</v>
      </c>
      <c r="BK175" s="202">
        <f>ROUND(I175*H175,2)</f>
        <v>0</v>
      </c>
      <c r="BL175" s="22" t="s">
        <v>142</v>
      </c>
      <c r="BM175" s="22" t="s">
        <v>322</v>
      </c>
    </row>
    <row r="176" spans="2:65" s="11" customFormat="1">
      <c r="B176" s="206"/>
      <c r="C176" s="207"/>
      <c r="D176" s="217" t="s">
        <v>149</v>
      </c>
      <c r="E176" s="207"/>
      <c r="F176" s="220" t="s">
        <v>542</v>
      </c>
      <c r="G176" s="207"/>
      <c r="H176" s="221">
        <v>80.495999999999995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149</v>
      </c>
      <c r="AU176" s="216" t="s">
        <v>151</v>
      </c>
      <c r="AV176" s="11" t="s">
        <v>83</v>
      </c>
      <c r="AW176" s="11" t="s">
        <v>6</v>
      </c>
      <c r="AX176" s="11" t="s">
        <v>80</v>
      </c>
      <c r="AY176" s="216" t="s">
        <v>135</v>
      </c>
    </row>
    <row r="177" spans="2:65" s="10" customFormat="1" ht="29.85" customHeight="1">
      <c r="B177" s="174"/>
      <c r="C177" s="175"/>
      <c r="D177" s="188" t="s">
        <v>71</v>
      </c>
      <c r="E177" s="189" t="s">
        <v>324</v>
      </c>
      <c r="F177" s="189" t="s">
        <v>325</v>
      </c>
      <c r="G177" s="175"/>
      <c r="H177" s="175"/>
      <c r="I177" s="178"/>
      <c r="J177" s="190">
        <f>BK177</f>
        <v>0</v>
      </c>
      <c r="K177" s="175"/>
      <c r="L177" s="180"/>
      <c r="M177" s="181"/>
      <c r="N177" s="182"/>
      <c r="O177" s="182"/>
      <c r="P177" s="183">
        <f>P178</f>
        <v>0</v>
      </c>
      <c r="Q177" s="182"/>
      <c r="R177" s="183">
        <f>R178</f>
        <v>0</v>
      </c>
      <c r="S177" s="182"/>
      <c r="T177" s="184">
        <f>T178</f>
        <v>0</v>
      </c>
      <c r="AR177" s="185" t="s">
        <v>80</v>
      </c>
      <c r="AT177" s="186" t="s">
        <v>71</v>
      </c>
      <c r="AU177" s="186" t="s">
        <v>80</v>
      </c>
      <c r="AY177" s="185" t="s">
        <v>135</v>
      </c>
      <c r="BK177" s="187">
        <f>BK178</f>
        <v>0</v>
      </c>
    </row>
    <row r="178" spans="2:65" s="1" customFormat="1" ht="31.5" customHeight="1">
      <c r="B178" s="39"/>
      <c r="C178" s="191" t="s">
        <v>434</v>
      </c>
      <c r="D178" s="191" t="s">
        <v>137</v>
      </c>
      <c r="E178" s="192" t="s">
        <v>327</v>
      </c>
      <c r="F178" s="193" t="s">
        <v>328</v>
      </c>
      <c r="G178" s="194" t="s">
        <v>183</v>
      </c>
      <c r="H178" s="195">
        <v>12.884</v>
      </c>
      <c r="I178" s="196"/>
      <c r="J178" s="197">
        <f>ROUND(I178*H178,2)</f>
        <v>0</v>
      </c>
      <c r="K178" s="193" t="s">
        <v>141</v>
      </c>
      <c r="L178" s="59"/>
      <c r="M178" s="198" t="s">
        <v>21</v>
      </c>
      <c r="N178" s="243" t="s">
        <v>43</v>
      </c>
      <c r="O178" s="244"/>
      <c r="P178" s="245">
        <f>O178*H178</f>
        <v>0</v>
      </c>
      <c r="Q178" s="245">
        <v>0</v>
      </c>
      <c r="R178" s="245">
        <f>Q178*H178</f>
        <v>0</v>
      </c>
      <c r="S178" s="245">
        <v>0</v>
      </c>
      <c r="T178" s="246">
        <f>S178*H178</f>
        <v>0</v>
      </c>
      <c r="AR178" s="22" t="s">
        <v>142</v>
      </c>
      <c r="AT178" s="22" t="s">
        <v>137</v>
      </c>
      <c r="AU178" s="22" t="s">
        <v>83</v>
      </c>
      <c r="AY178" s="22" t="s">
        <v>135</v>
      </c>
      <c r="BE178" s="202">
        <f>IF(N178="základní",J178,0)</f>
        <v>0</v>
      </c>
      <c r="BF178" s="202">
        <f>IF(N178="snížená",J178,0)</f>
        <v>0</v>
      </c>
      <c r="BG178" s="202">
        <f>IF(N178="zákl. přenesená",J178,0)</f>
        <v>0</v>
      </c>
      <c r="BH178" s="202">
        <f>IF(N178="sníž. přenesená",J178,0)</f>
        <v>0</v>
      </c>
      <c r="BI178" s="202">
        <f>IF(N178="nulová",J178,0)</f>
        <v>0</v>
      </c>
      <c r="BJ178" s="22" t="s">
        <v>80</v>
      </c>
      <c r="BK178" s="202">
        <f>ROUND(I178*H178,2)</f>
        <v>0</v>
      </c>
      <c r="BL178" s="22" t="s">
        <v>142</v>
      </c>
      <c r="BM178" s="22" t="s">
        <v>329</v>
      </c>
    </row>
    <row r="179" spans="2:65" s="1" customFormat="1" ht="6.95" customHeight="1">
      <c r="B179" s="54"/>
      <c r="C179" s="55"/>
      <c r="D179" s="55"/>
      <c r="E179" s="55"/>
      <c r="F179" s="55"/>
      <c r="G179" s="55"/>
      <c r="H179" s="55"/>
      <c r="I179" s="137"/>
      <c r="J179" s="55"/>
      <c r="K179" s="55"/>
      <c r="L179" s="59"/>
    </row>
  </sheetData>
  <sheetProtection password="CC35" sheet="1" objects="1" scenarios="1" formatCells="0" formatColumns="0" formatRows="0" sort="0" autoFilter="0"/>
  <autoFilter ref="C82:K178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98</v>
      </c>
      <c r="G1" s="371" t="s">
        <v>99</v>
      </c>
      <c r="H1" s="371"/>
      <c r="I1" s="113"/>
      <c r="J1" s="112" t="s">
        <v>100</v>
      </c>
      <c r="K1" s="111" t="s">
        <v>101</v>
      </c>
      <c r="L1" s="112" t="s">
        <v>102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22" t="s">
        <v>93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83</v>
      </c>
    </row>
    <row r="4" spans="1:70" ht="36.950000000000003" customHeight="1">
      <c r="B4" s="26"/>
      <c r="C4" s="27"/>
      <c r="D4" s="28" t="s">
        <v>103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2.5" customHeight="1">
      <c r="B7" s="26"/>
      <c r="C7" s="27"/>
      <c r="D7" s="27"/>
      <c r="E7" s="372" t="str">
        <f>'Rekapitulace stavby'!K6</f>
        <v>Chodník a přechod pro chodce, lokalita Pražská - Příbramská</v>
      </c>
      <c r="F7" s="373"/>
      <c r="G7" s="373"/>
      <c r="H7" s="373"/>
      <c r="I7" s="115"/>
      <c r="J7" s="27"/>
      <c r="K7" s="29"/>
    </row>
    <row r="8" spans="1:70" s="1" customFormat="1" ht="15">
      <c r="B8" s="39"/>
      <c r="C8" s="40"/>
      <c r="D8" s="35" t="s">
        <v>104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74" t="s">
        <v>543</v>
      </c>
      <c r="F9" s="375"/>
      <c r="G9" s="375"/>
      <c r="H9" s="375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94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11.3.2020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21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17" t="s">
        <v>30</v>
      </c>
      <c r="J15" s="33" t="s">
        <v>21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34</v>
      </c>
      <c r="F21" s="40"/>
      <c r="G21" s="40"/>
      <c r="H21" s="40"/>
      <c r="I21" s="117" t="s">
        <v>30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120" customHeight="1">
      <c r="B24" s="119"/>
      <c r="C24" s="120"/>
      <c r="D24" s="120"/>
      <c r="E24" s="364" t="s">
        <v>106</v>
      </c>
      <c r="F24" s="364"/>
      <c r="G24" s="364"/>
      <c r="H24" s="364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38</v>
      </c>
      <c r="E27" s="40"/>
      <c r="F27" s="40"/>
      <c r="G27" s="40"/>
      <c r="H27" s="40"/>
      <c r="I27" s="116"/>
      <c r="J27" s="126">
        <f>ROUND(J92,2)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40</v>
      </c>
      <c r="G29" s="40"/>
      <c r="H29" s="40"/>
      <c r="I29" s="127" t="s">
        <v>39</v>
      </c>
      <c r="J29" s="44" t="s">
        <v>41</v>
      </c>
      <c r="K29" s="43"/>
    </row>
    <row r="30" spans="2:11" s="1" customFormat="1" ht="14.45" customHeight="1">
      <c r="B30" s="39"/>
      <c r="C30" s="40"/>
      <c r="D30" s="47" t="s">
        <v>42</v>
      </c>
      <c r="E30" s="47" t="s">
        <v>43</v>
      </c>
      <c r="F30" s="128">
        <f>ROUND(SUM(BE92:BE171), 2)</f>
        <v>0</v>
      </c>
      <c r="G30" s="40"/>
      <c r="H30" s="40"/>
      <c r="I30" s="129">
        <v>0.21</v>
      </c>
      <c r="J30" s="128">
        <f>ROUND(ROUND((SUM(BE92:BE171)),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44</v>
      </c>
      <c r="F31" s="128">
        <f>ROUND(SUM(BF92:BF171), 2)</f>
        <v>0</v>
      </c>
      <c r="G31" s="40"/>
      <c r="H31" s="40"/>
      <c r="I31" s="129">
        <v>0.15</v>
      </c>
      <c r="J31" s="128">
        <f>ROUND(ROUND((SUM(BF92:BF171)),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45</v>
      </c>
      <c r="F32" s="128">
        <f>ROUND(SUM(BG92:BG171),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46</v>
      </c>
      <c r="F33" s="128">
        <f>ROUND(SUM(BH92:BH171),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47</v>
      </c>
      <c r="F34" s="128">
        <f>ROUND(SUM(BI92:BI171),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48</v>
      </c>
      <c r="E36" s="77"/>
      <c r="F36" s="77"/>
      <c r="G36" s="132" t="s">
        <v>49</v>
      </c>
      <c r="H36" s="133" t="s">
        <v>50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107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2.5" customHeight="1">
      <c r="B45" s="39"/>
      <c r="C45" s="40"/>
      <c r="D45" s="40"/>
      <c r="E45" s="372" t="str">
        <f>E7</f>
        <v>Chodník a přechod pro chodce, lokalita Pražská - Příbramská</v>
      </c>
      <c r="F45" s="373"/>
      <c r="G45" s="373"/>
      <c r="H45" s="373"/>
      <c r="I45" s="116"/>
      <c r="J45" s="40"/>
      <c r="K45" s="43"/>
    </row>
    <row r="46" spans="2:11" s="1" customFormat="1" ht="14.45" customHeight="1">
      <c r="B46" s="39"/>
      <c r="C46" s="35" t="s">
        <v>104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3.25" customHeight="1">
      <c r="B47" s="39"/>
      <c r="C47" s="40"/>
      <c r="D47" s="40"/>
      <c r="E47" s="374" t="str">
        <f>E9</f>
        <v xml:space="preserve">SO 401 - Veřejné osvětlení </v>
      </c>
      <c r="F47" s="375"/>
      <c r="G47" s="375"/>
      <c r="H47" s="375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>Hořovice</v>
      </c>
      <c r="G49" s="40"/>
      <c r="H49" s="40"/>
      <c r="I49" s="117" t="s">
        <v>25</v>
      </c>
      <c r="J49" s="118" t="str">
        <f>IF(J12="","",J12)</f>
        <v>11.3.2020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27</v>
      </c>
      <c r="D51" s="40"/>
      <c r="E51" s="40"/>
      <c r="F51" s="33" t="str">
        <f>E15</f>
        <v>Město Hořovice</v>
      </c>
      <c r="G51" s="40"/>
      <c r="H51" s="40"/>
      <c r="I51" s="117" t="s">
        <v>33</v>
      </c>
      <c r="J51" s="33" t="str">
        <f>E21</f>
        <v>Ing. Robert Juřina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108</v>
      </c>
      <c r="D54" s="130"/>
      <c r="E54" s="130"/>
      <c r="F54" s="130"/>
      <c r="G54" s="130"/>
      <c r="H54" s="130"/>
      <c r="I54" s="143"/>
      <c r="J54" s="144" t="s">
        <v>109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110</v>
      </c>
      <c r="D56" s="40"/>
      <c r="E56" s="40"/>
      <c r="F56" s="40"/>
      <c r="G56" s="40"/>
      <c r="H56" s="40"/>
      <c r="I56" s="116"/>
      <c r="J56" s="126">
        <f>J92</f>
        <v>0</v>
      </c>
      <c r="K56" s="43"/>
      <c r="AU56" s="22" t="s">
        <v>111</v>
      </c>
    </row>
    <row r="57" spans="2:47" s="7" customFormat="1" ht="24.95" customHeight="1">
      <c r="B57" s="147"/>
      <c r="C57" s="148"/>
      <c r="D57" s="149" t="s">
        <v>112</v>
      </c>
      <c r="E57" s="150"/>
      <c r="F57" s="150"/>
      <c r="G57" s="150"/>
      <c r="H57" s="150"/>
      <c r="I57" s="151"/>
      <c r="J57" s="152">
        <f>J93</f>
        <v>0</v>
      </c>
      <c r="K57" s="153"/>
    </row>
    <row r="58" spans="2:47" s="8" customFormat="1" ht="19.899999999999999" customHeight="1">
      <c r="B58" s="154"/>
      <c r="C58" s="155"/>
      <c r="D58" s="156" t="s">
        <v>113</v>
      </c>
      <c r="E58" s="157"/>
      <c r="F58" s="157"/>
      <c r="G58" s="157"/>
      <c r="H58" s="157"/>
      <c r="I58" s="158"/>
      <c r="J58" s="159">
        <f>J94</f>
        <v>0</v>
      </c>
      <c r="K58" s="160"/>
    </row>
    <row r="59" spans="2:47" s="8" customFormat="1" ht="19.899999999999999" customHeight="1">
      <c r="B59" s="154"/>
      <c r="C59" s="155"/>
      <c r="D59" s="156" t="s">
        <v>114</v>
      </c>
      <c r="E59" s="157"/>
      <c r="F59" s="157"/>
      <c r="G59" s="157"/>
      <c r="H59" s="157"/>
      <c r="I59" s="158"/>
      <c r="J59" s="159">
        <f>J115</f>
        <v>0</v>
      </c>
      <c r="K59" s="160"/>
    </row>
    <row r="60" spans="2:47" s="8" customFormat="1" ht="19.899999999999999" customHeight="1">
      <c r="B60" s="154"/>
      <c r="C60" s="155"/>
      <c r="D60" s="156" t="s">
        <v>544</v>
      </c>
      <c r="E60" s="157"/>
      <c r="F60" s="157"/>
      <c r="G60" s="157"/>
      <c r="H60" s="157"/>
      <c r="I60" s="158"/>
      <c r="J60" s="159">
        <f>J117</f>
        <v>0</v>
      </c>
      <c r="K60" s="160"/>
    </row>
    <row r="61" spans="2:47" s="8" customFormat="1" ht="19.899999999999999" customHeight="1">
      <c r="B61" s="154"/>
      <c r="C61" s="155"/>
      <c r="D61" s="156" t="s">
        <v>545</v>
      </c>
      <c r="E61" s="157"/>
      <c r="F61" s="157"/>
      <c r="G61" s="157"/>
      <c r="H61" s="157"/>
      <c r="I61" s="158"/>
      <c r="J61" s="159">
        <f>J120</f>
        <v>0</v>
      </c>
      <c r="K61" s="160"/>
    </row>
    <row r="62" spans="2:47" s="8" customFormat="1" ht="19.899999999999999" customHeight="1">
      <c r="B62" s="154"/>
      <c r="C62" s="155"/>
      <c r="D62" s="156" t="s">
        <v>546</v>
      </c>
      <c r="E62" s="157"/>
      <c r="F62" s="157"/>
      <c r="G62" s="157"/>
      <c r="H62" s="157"/>
      <c r="I62" s="158"/>
      <c r="J62" s="159">
        <f>J123</f>
        <v>0</v>
      </c>
      <c r="K62" s="160"/>
    </row>
    <row r="63" spans="2:47" s="7" customFormat="1" ht="24.95" customHeight="1">
      <c r="B63" s="147"/>
      <c r="C63" s="148"/>
      <c r="D63" s="149" t="s">
        <v>547</v>
      </c>
      <c r="E63" s="150"/>
      <c r="F63" s="150"/>
      <c r="G63" s="150"/>
      <c r="H63" s="150"/>
      <c r="I63" s="151"/>
      <c r="J63" s="152">
        <f>J125</f>
        <v>0</v>
      </c>
      <c r="K63" s="153"/>
    </row>
    <row r="64" spans="2:47" s="8" customFormat="1" ht="19.899999999999999" customHeight="1">
      <c r="B64" s="154"/>
      <c r="C64" s="155"/>
      <c r="D64" s="156" t="s">
        <v>548</v>
      </c>
      <c r="E64" s="157"/>
      <c r="F64" s="157"/>
      <c r="G64" s="157"/>
      <c r="H64" s="157"/>
      <c r="I64" s="158"/>
      <c r="J64" s="159">
        <f>J126</f>
        <v>0</v>
      </c>
      <c r="K64" s="160"/>
    </row>
    <row r="65" spans="2:12" s="8" customFormat="1" ht="19.899999999999999" customHeight="1">
      <c r="B65" s="154"/>
      <c r="C65" s="155"/>
      <c r="D65" s="156" t="s">
        <v>549</v>
      </c>
      <c r="E65" s="157"/>
      <c r="F65" s="157"/>
      <c r="G65" s="157"/>
      <c r="H65" s="157"/>
      <c r="I65" s="158"/>
      <c r="J65" s="159">
        <f>J132</f>
        <v>0</v>
      </c>
      <c r="K65" s="160"/>
    </row>
    <row r="66" spans="2:12" s="8" customFormat="1" ht="19.899999999999999" customHeight="1">
      <c r="B66" s="154"/>
      <c r="C66" s="155"/>
      <c r="D66" s="156" t="s">
        <v>550</v>
      </c>
      <c r="E66" s="157"/>
      <c r="F66" s="157"/>
      <c r="G66" s="157"/>
      <c r="H66" s="157"/>
      <c r="I66" s="158"/>
      <c r="J66" s="159">
        <f>J141</f>
        <v>0</v>
      </c>
      <c r="K66" s="160"/>
    </row>
    <row r="67" spans="2:12" s="8" customFormat="1" ht="19.899999999999999" customHeight="1">
      <c r="B67" s="154"/>
      <c r="C67" s="155"/>
      <c r="D67" s="156" t="s">
        <v>551</v>
      </c>
      <c r="E67" s="157"/>
      <c r="F67" s="157"/>
      <c r="G67" s="157"/>
      <c r="H67" s="157"/>
      <c r="I67" s="158"/>
      <c r="J67" s="159">
        <f>J148</f>
        <v>0</v>
      </c>
      <c r="K67" s="160"/>
    </row>
    <row r="68" spans="2:12" s="8" customFormat="1" ht="19.899999999999999" customHeight="1">
      <c r="B68" s="154"/>
      <c r="C68" s="155"/>
      <c r="D68" s="156" t="s">
        <v>552</v>
      </c>
      <c r="E68" s="157"/>
      <c r="F68" s="157"/>
      <c r="G68" s="157"/>
      <c r="H68" s="157"/>
      <c r="I68" s="158"/>
      <c r="J68" s="159">
        <f>J153</f>
        <v>0</v>
      </c>
      <c r="K68" s="160"/>
    </row>
    <row r="69" spans="2:12" s="8" customFormat="1" ht="19.899999999999999" customHeight="1">
      <c r="B69" s="154"/>
      <c r="C69" s="155"/>
      <c r="D69" s="156" t="s">
        <v>553</v>
      </c>
      <c r="E69" s="157"/>
      <c r="F69" s="157"/>
      <c r="G69" s="157"/>
      <c r="H69" s="157"/>
      <c r="I69" s="158"/>
      <c r="J69" s="159">
        <f>J156</f>
        <v>0</v>
      </c>
      <c r="K69" s="160"/>
    </row>
    <row r="70" spans="2:12" s="7" customFormat="1" ht="24.95" customHeight="1">
      <c r="B70" s="147"/>
      <c r="C70" s="148"/>
      <c r="D70" s="149" t="s">
        <v>554</v>
      </c>
      <c r="E70" s="150"/>
      <c r="F70" s="150"/>
      <c r="G70" s="150"/>
      <c r="H70" s="150"/>
      <c r="I70" s="151"/>
      <c r="J70" s="152">
        <f>J165</f>
        <v>0</v>
      </c>
      <c r="K70" s="153"/>
    </row>
    <row r="71" spans="2:12" s="8" customFormat="1" ht="19.899999999999999" customHeight="1">
      <c r="B71" s="154"/>
      <c r="C71" s="155"/>
      <c r="D71" s="156" t="s">
        <v>555</v>
      </c>
      <c r="E71" s="157"/>
      <c r="F71" s="157"/>
      <c r="G71" s="157"/>
      <c r="H71" s="157"/>
      <c r="I71" s="158"/>
      <c r="J71" s="159">
        <f>J166</f>
        <v>0</v>
      </c>
      <c r="K71" s="160"/>
    </row>
    <row r="72" spans="2:12" s="8" customFormat="1" ht="19.899999999999999" customHeight="1">
      <c r="B72" s="154"/>
      <c r="C72" s="155"/>
      <c r="D72" s="156" t="s">
        <v>556</v>
      </c>
      <c r="E72" s="157"/>
      <c r="F72" s="157"/>
      <c r="G72" s="157"/>
      <c r="H72" s="157"/>
      <c r="I72" s="158"/>
      <c r="J72" s="159">
        <f>J170</f>
        <v>0</v>
      </c>
      <c r="K72" s="160"/>
    </row>
    <row r="73" spans="2:12" s="1" customFormat="1" ht="21.75" customHeight="1">
      <c r="B73" s="39"/>
      <c r="C73" s="40"/>
      <c r="D73" s="40"/>
      <c r="E73" s="40"/>
      <c r="F73" s="40"/>
      <c r="G73" s="40"/>
      <c r="H73" s="40"/>
      <c r="I73" s="116"/>
      <c r="J73" s="40"/>
      <c r="K73" s="43"/>
    </row>
    <row r="74" spans="2:12" s="1" customFormat="1" ht="6.95" customHeight="1">
      <c r="B74" s="54"/>
      <c r="C74" s="55"/>
      <c r="D74" s="55"/>
      <c r="E74" s="55"/>
      <c r="F74" s="55"/>
      <c r="G74" s="55"/>
      <c r="H74" s="55"/>
      <c r="I74" s="137"/>
      <c r="J74" s="55"/>
      <c r="K74" s="56"/>
    </row>
    <row r="78" spans="2:12" s="1" customFormat="1" ht="6.95" customHeight="1">
      <c r="B78" s="57"/>
      <c r="C78" s="58"/>
      <c r="D78" s="58"/>
      <c r="E78" s="58"/>
      <c r="F78" s="58"/>
      <c r="G78" s="58"/>
      <c r="H78" s="58"/>
      <c r="I78" s="140"/>
      <c r="J78" s="58"/>
      <c r="K78" s="58"/>
      <c r="L78" s="59"/>
    </row>
    <row r="79" spans="2:12" s="1" customFormat="1" ht="36.950000000000003" customHeight="1">
      <c r="B79" s="39"/>
      <c r="C79" s="60" t="s">
        <v>119</v>
      </c>
      <c r="D79" s="61"/>
      <c r="E79" s="61"/>
      <c r="F79" s="61"/>
      <c r="G79" s="61"/>
      <c r="H79" s="61"/>
      <c r="I79" s="161"/>
      <c r="J79" s="61"/>
      <c r="K79" s="61"/>
      <c r="L79" s="59"/>
    </row>
    <row r="80" spans="2:12" s="1" customFormat="1" ht="6.95" customHeight="1">
      <c r="B80" s="39"/>
      <c r="C80" s="61"/>
      <c r="D80" s="61"/>
      <c r="E80" s="61"/>
      <c r="F80" s="61"/>
      <c r="G80" s="61"/>
      <c r="H80" s="61"/>
      <c r="I80" s="161"/>
      <c r="J80" s="61"/>
      <c r="K80" s="61"/>
      <c r="L80" s="59"/>
    </row>
    <row r="81" spans="2:65" s="1" customFormat="1" ht="14.45" customHeight="1">
      <c r="B81" s="39"/>
      <c r="C81" s="63" t="s">
        <v>18</v>
      </c>
      <c r="D81" s="61"/>
      <c r="E81" s="61"/>
      <c r="F81" s="61"/>
      <c r="G81" s="61"/>
      <c r="H81" s="61"/>
      <c r="I81" s="161"/>
      <c r="J81" s="61"/>
      <c r="K81" s="61"/>
      <c r="L81" s="59"/>
    </row>
    <row r="82" spans="2:65" s="1" customFormat="1" ht="22.5" customHeight="1">
      <c r="B82" s="39"/>
      <c r="C82" s="61"/>
      <c r="D82" s="61"/>
      <c r="E82" s="368" t="str">
        <f>E7</f>
        <v>Chodník a přechod pro chodce, lokalita Pražská - Příbramská</v>
      </c>
      <c r="F82" s="369"/>
      <c r="G82" s="369"/>
      <c r="H82" s="369"/>
      <c r="I82" s="161"/>
      <c r="J82" s="61"/>
      <c r="K82" s="61"/>
      <c r="L82" s="59"/>
    </row>
    <row r="83" spans="2:65" s="1" customFormat="1" ht="14.45" customHeight="1">
      <c r="B83" s="39"/>
      <c r="C83" s="63" t="s">
        <v>104</v>
      </c>
      <c r="D83" s="61"/>
      <c r="E83" s="61"/>
      <c r="F83" s="61"/>
      <c r="G83" s="61"/>
      <c r="H83" s="61"/>
      <c r="I83" s="161"/>
      <c r="J83" s="61"/>
      <c r="K83" s="61"/>
      <c r="L83" s="59"/>
    </row>
    <row r="84" spans="2:65" s="1" customFormat="1" ht="23.25" customHeight="1">
      <c r="B84" s="39"/>
      <c r="C84" s="61"/>
      <c r="D84" s="61"/>
      <c r="E84" s="336" t="str">
        <f>E9</f>
        <v xml:space="preserve">SO 401 - Veřejné osvětlení </v>
      </c>
      <c r="F84" s="370"/>
      <c r="G84" s="370"/>
      <c r="H84" s="370"/>
      <c r="I84" s="161"/>
      <c r="J84" s="61"/>
      <c r="K84" s="61"/>
      <c r="L84" s="59"/>
    </row>
    <row r="85" spans="2:65" s="1" customFormat="1" ht="6.95" customHeight="1">
      <c r="B85" s="39"/>
      <c r="C85" s="61"/>
      <c r="D85" s="61"/>
      <c r="E85" s="61"/>
      <c r="F85" s="61"/>
      <c r="G85" s="61"/>
      <c r="H85" s="61"/>
      <c r="I85" s="161"/>
      <c r="J85" s="61"/>
      <c r="K85" s="61"/>
      <c r="L85" s="59"/>
    </row>
    <row r="86" spans="2:65" s="1" customFormat="1" ht="18" customHeight="1">
      <c r="B86" s="39"/>
      <c r="C86" s="63" t="s">
        <v>23</v>
      </c>
      <c r="D86" s="61"/>
      <c r="E86" s="61"/>
      <c r="F86" s="162" t="str">
        <f>F12</f>
        <v>Hořovice</v>
      </c>
      <c r="G86" s="61"/>
      <c r="H86" s="61"/>
      <c r="I86" s="163" t="s">
        <v>25</v>
      </c>
      <c r="J86" s="71" t="str">
        <f>IF(J12="","",J12)</f>
        <v>11.3.2020</v>
      </c>
      <c r="K86" s="61"/>
      <c r="L86" s="59"/>
    </row>
    <row r="87" spans="2:65" s="1" customFormat="1" ht="6.95" customHeight="1">
      <c r="B87" s="39"/>
      <c r="C87" s="61"/>
      <c r="D87" s="61"/>
      <c r="E87" s="61"/>
      <c r="F87" s="61"/>
      <c r="G87" s="61"/>
      <c r="H87" s="61"/>
      <c r="I87" s="161"/>
      <c r="J87" s="61"/>
      <c r="K87" s="61"/>
      <c r="L87" s="59"/>
    </row>
    <row r="88" spans="2:65" s="1" customFormat="1" ht="15">
      <c r="B88" s="39"/>
      <c r="C88" s="63" t="s">
        <v>27</v>
      </c>
      <c r="D88" s="61"/>
      <c r="E88" s="61"/>
      <c r="F88" s="162" t="str">
        <f>E15</f>
        <v>Město Hořovice</v>
      </c>
      <c r="G88" s="61"/>
      <c r="H88" s="61"/>
      <c r="I88" s="163" t="s">
        <v>33</v>
      </c>
      <c r="J88" s="162" t="str">
        <f>E21</f>
        <v>Ing. Robert Juřina</v>
      </c>
      <c r="K88" s="61"/>
      <c r="L88" s="59"/>
    </row>
    <row r="89" spans="2:65" s="1" customFormat="1" ht="14.45" customHeight="1">
      <c r="B89" s="39"/>
      <c r="C89" s="63" t="s">
        <v>31</v>
      </c>
      <c r="D89" s="61"/>
      <c r="E89" s="61"/>
      <c r="F89" s="162" t="str">
        <f>IF(E18="","",E18)</f>
        <v/>
      </c>
      <c r="G89" s="61"/>
      <c r="H89" s="61"/>
      <c r="I89" s="161"/>
      <c r="J89" s="61"/>
      <c r="K89" s="61"/>
      <c r="L89" s="59"/>
    </row>
    <row r="90" spans="2:65" s="1" customFormat="1" ht="10.35" customHeight="1">
      <c r="B90" s="39"/>
      <c r="C90" s="61"/>
      <c r="D90" s="61"/>
      <c r="E90" s="61"/>
      <c r="F90" s="61"/>
      <c r="G90" s="61"/>
      <c r="H90" s="61"/>
      <c r="I90" s="161"/>
      <c r="J90" s="61"/>
      <c r="K90" s="61"/>
      <c r="L90" s="59"/>
    </row>
    <row r="91" spans="2:65" s="9" customFormat="1" ht="29.25" customHeight="1">
      <c r="B91" s="164"/>
      <c r="C91" s="165" t="s">
        <v>120</v>
      </c>
      <c r="D91" s="166" t="s">
        <v>57</v>
      </c>
      <c r="E91" s="166" t="s">
        <v>53</v>
      </c>
      <c r="F91" s="166" t="s">
        <v>121</v>
      </c>
      <c r="G91" s="166" t="s">
        <v>122</v>
      </c>
      <c r="H91" s="166" t="s">
        <v>123</v>
      </c>
      <c r="I91" s="167" t="s">
        <v>124</v>
      </c>
      <c r="J91" s="166" t="s">
        <v>109</v>
      </c>
      <c r="K91" s="168" t="s">
        <v>125</v>
      </c>
      <c r="L91" s="169"/>
      <c r="M91" s="79" t="s">
        <v>126</v>
      </c>
      <c r="N91" s="80" t="s">
        <v>42</v>
      </c>
      <c r="O91" s="80" t="s">
        <v>127</v>
      </c>
      <c r="P91" s="80" t="s">
        <v>128</v>
      </c>
      <c r="Q91" s="80" t="s">
        <v>129</v>
      </c>
      <c r="R91" s="80" t="s">
        <v>130</v>
      </c>
      <c r="S91" s="80" t="s">
        <v>131</v>
      </c>
      <c r="T91" s="81" t="s">
        <v>132</v>
      </c>
    </row>
    <row r="92" spans="2:65" s="1" customFormat="1" ht="29.25" customHeight="1">
      <c r="B92" s="39"/>
      <c r="C92" s="85" t="s">
        <v>110</v>
      </c>
      <c r="D92" s="61"/>
      <c r="E92" s="61"/>
      <c r="F92" s="61"/>
      <c r="G92" s="61"/>
      <c r="H92" s="61"/>
      <c r="I92" s="161"/>
      <c r="J92" s="170">
        <f>BK92</f>
        <v>0</v>
      </c>
      <c r="K92" s="61"/>
      <c r="L92" s="59"/>
      <c r="M92" s="82"/>
      <c r="N92" s="83"/>
      <c r="O92" s="83"/>
      <c r="P92" s="171">
        <f>P93+P125+P165</f>
        <v>0</v>
      </c>
      <c r="Q92" s="83"/>
      <c r="R92" s="171">
        <f>R93+R125+R165</f>
        <v>19.610240000000001</v>
      </c>
      <c r="S92" s="83"/>
      <c r="T92" s="172">
        <f>T93+T125+T165</f>
        <v>0</v>
      </c>
      <c r="AT92" s="22" t="s">
        <v>71</v>
      </c>
      <c r="AU92" s="22" t="s">
        <v>111</v>
      </c>
      <c r="BK92" s="173">
        <f>BK93+BK125+BK165</f>
        <v>0</v>
      </c>
    </row>
    <row r="93" spans="2:65" s="10" customFormat="1" ht="37.35" customHeight="1">
      <c r="B93" s="174"/>
      <c r="C93" s="175"/>
      <c r="D93" s="176" t="s">
        <v>71</v>
      </c>
      <c r="E93" s="177" t="s">
        <v>133</v>
      </c>
      <c r="F93" s="177" t="s">
        <v>134</v>
      </c>
      <c r="G93" s="175"/>
      <c r="H93" s="175"/>
      <c r="I93" s="178"/>
      <c r="J93" s="179">
        <f>BK93</f>
        <v>0</v>
      </c>
      <c r="K93" s="175"/>
      <c r="L93" s="180"/>
      <c r="M93" s="181"/>
      <c r="N93" s="182"/>
      <c r="O93" s="182"/>
      <c r="P93" s="183">
        <f>P94+P115+P117+P120+P123</f>
        <v>0</v>
      </c>
      <c r="Q93" s="182"/>
      <c r="R93" s="183">
        <f>R94+R115+R117+R120+R123</f>
        <v>18.055759999999999</v>
      </c>
      <c r="S93" s="182"/>
      <c r="T93" s="184">
        <f>T94+T115+T117+T120+T123</f>
        <v>0</v>
      </c>
      <c r="AR93" s="185" t="s">
        <v>80</v>
      </c>
      <c r="AT93" s="186" t="s">
        <v>71</v>
      </c>
      <c r="AU93" s="186" t="s">
        <v>72</v>
      </c>
      <c r="AY93" s="185" t="s">
        <v>135</v>
      </c>
      <c r="BK93" s="187">
        <f>BK94+BK115+BK117+BK120+BK123</f>
        <v>0</v>
      </c>
    </row>
    <row r="94" spans="2:65" s="10" customFormat="1" ht="19.899999999999999" customHeight="1">
      <c r="B94" s="174"/>
      <c r="C94" s="175"/>
      <c r="D94" s="188" t="s">
        <v>71</v>
      </c>
      <c r="E94" s="189" t="s">
        <v>80</v>
      </c>
      <c r="F94" s="189" t="s">
        <v>136</v>
      </c>
      <c r="G94" s="175"/>
      <c r="H94" s="175"/>
      <c r="I94" s="178"/>
      <c r="J94" s="190">
        <f>BK94</f>
        <v>0</v>
      </c>
      <c r="K94" s="175"/>
      <c r="L94" s="180"/>
      <c r="M94" s="181"/>
      <c r="N94" s="182"/>
      <c r="O94" s="182"/>
      <c r="P94" s="183">
        <f>SUM(P95:P114)</f>
        <v>0</v>
      </c>
      <c r="Q94" s="182"/>
      <c r="R94" s="183">
        <f>SUM(R95:R114)</f>
        <v>0</v>
      </c>
      <c r="S94" s="182"/>
      <c r="T94" s="184">
        <f>SUM(T95:T114)</f>
        <v>0</v>
      </c>
      <c r="AR94" s="185" t="s">
        <v>80</v>
      </c>
      <c r="AT94" s="186" t="s">
        <v>71</v>
      </c>
      <c r="AU94" s="186" t="s">
        <v>80</v>
      </c>
      <c r="AY94" s="185" t="s">
        <v>135</v>
      </c>
      <c r="BK94" s="187">
        <f>SUM(BK95:BK114)</f>
        <v>0</v>
      </c>
    </row>
    <row r="95" spans="2:65" s="1" customFormat="1" ht="22.5" customHeight="1">
      <c r="B95" s="39"/>
      <c r="C95" s="191" t="s">
        <v>80</v>
      </c>
      <c r="D95" s="191" t="s">
        <v>137</v>
      </c>
      <c r="E95" s="192" t="s">
        <v>557</v>
      </c>
      <c r="F95" s="193" t="s">
        <v>558</v>
      </c>
      <c r="G95" s="194" t="s">
        <v>167</v>
      </c>
      <c r="H95" s="195">
        <v>40</v>
      </c>
      <c r="I95" s="196"/>
      <c r="J95" s="197">
        <f>ROUND(I95*H95,2)</f>
        <v>0</v>
      </c>
      <c r="K95" s="193" t="s">
        <v>141</v>
      </c>
      <c r="L95" s="59"/>
      <c r="M95" s="198" t="s">
        <v>21</v>
      </c>
      <c r="N95" s="199" t="s">
        <v>43</v>
      </c>
      <c r="O95" s="40"/>
      <c r="P95" s="200">
        <f>O95*H95</f>
        <v>0</v>
      </c>
      <c r="Q95" s="200">
        <v>0</v>
      </c>
      <c r="R95" s="200">
        <f>Q95*H95</f>
        <v>0</v>
      </c>
      <c r="S95" s="200">
        <v>0</v>
      </c>
      <c r="T95" s="201">
        <f>S95*H95</f>
        <v>0</v>
      </c>
      <c r="AR95" s="22" t="s">
        <v>142</v>
      </c>
      <c r="AT95" s="22" t="s">
        <v>137</v>
      </c>
      <c r="AU95" s="22" t="s">
        <v>83</v>
      </c>
      <c r="AY95" s="22" t="s">
        <v>135</v>
      </c>
      <c r="BE95" s="202">
        <f>IF(N95="základní",J95,0)</f>
        <v>0</v>
      </c>
      <c r="BF95" s="202">
        <f>IF(N95="snížená",J95,0)</f>
        <v>0</v>
      </c>
      <c r="BG95" s="202">
        <f>IF(N95="zákl. přenesená",J95,0)</f>
        <v>0</v>
      </c>
      <c r="BH95" s="202">
        <f>IF(N95="sníž. přenesená",J95,0)</f>
        <v>0</v>
      </c>
      <c r="BI95" s="202">
        <f>IF(N95="nulová",J95,0)</f>
        <v>0</v>
      </c>
      <c r="BJ95" s="22" t="s">
        <v>80</v>
      </c>
      <c r="BK95" s="202">
        <f>ROUND(I95*H95,2)</f>
        <v>0</v>
      </c>
      <c r="BL95" s="22" t="s">
        <v>142</v>
      </c>
      <c r="BM95" s="22" t="s">
        <v>559</v>
      </c>
    </row>
    <row r="96" spans="2:65" s="11" customFormat="1">
      <c r="B96" s="206"/>
      <c r="C96" s="207"/>
      <c r="D96" s="217" t="s">
        <v>149</v>
      </c>
      <c r="E96" s="219" t="s">
        <v>21</v>
      </c>
      <c r="F96" s="220" t="s">
        <v>560</v>
      </c>
      <c r="G96" s="207"/>
      <c r="H96" s="221">
        <v>8</v>
      </c>
      <c r="I96" s="211"/>
      <c r="J96" s="207"/>
      <c r="K96" s="207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149</v>
      </c>
      <c r="AU96" s="216" t="s">
        <v>83</v>
      </c>
      <c r="AV96" s="11" t="s">
        <v>83</v>
      </c>
      <c r="AW96" s="11" t="s">
        <v>35</v>
      </c>
      <c r="AX96" s="11" t="s">
        <v>72</v>
      </c>
      <c r="AY96" s="216" t="s">
        <v>135</v>
      </c>
    </row>
    <row r="97" spans="2:65" s="11" customFormat="1">
      <c r="B97" s="206"/>
      <c r="C97" s="207"/>
      <c r="D97" s="217" t="s">
        <v>149</v>
      </c>
      <c r="E97" s="219" t="s">
        <v>21</v>
      </c>
      <c r="F97" s="220" t="s">
        <v>561</v>
      </c>
      <c r="G97" s="207"/>
      <c r="H97" s="221">
        <v>32</v>
      </c>
      <c r="I97" s="211"/>
      <c r="J97" s="207"/>
      <c r="K97" s="207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149</v>
      </c>
      <c r="AU97" s="216" t="s">
        <v>83</v>
      </c>
      <c r="AV97" s="11" t="s">
        <v>83</v>
      </c>
      <c r="AW97" s="11" t="s">
        <v>35</v>
      </c>
      <c r="AX97" s="11" t="s">
        <v>72</v>
      </c>
      <c r="AY97" s="216" t="s">
        <v>135</v>
      </c>
    </row>
    <row r="98" spans="2:65" s="12" customFormat="1">
      <c r="B98" s="222"/>
      <c r="C98" s="223"/>
      <c r="D98" s="203" t="s">
        <v>149</v>
      </c>
      <c r="E98" s="247" t="s">
        <v>21</v>
      </c>
      <c r="F98" s="248" t="s">
        <v>190</v>
      </c>
      <c r="G98" s="223"/>
      <c r="H98" s="249">
        <v>40</v>
      </c>
      <c r="I98" s="227"/>
      <c r="J98" s="223"/>
      <c r="K98" s="223"/>
      <c r="L98" s="228"/>
      <c r="M98" s="229"/>
      <c r="N98" s="230"/>
      <c r="O98" s="230"/>
      <c r="P98" s="230"/>
      <c r="Q98" s="230"/>
      <c r="R98" s="230"/>
      <c r="S98" s="230"/>
      <c r="T98" s="231"/>
      <c r="AT98" s="232" t="s">
        <v>149</v>
      </c>
      <c r="AU98" s="232" t="s">
        <v>83</v>
      </c>
      <c r="AV98" s="12" t="s">
        <v>142</v>
      </c>
      <c r="AW98" s="12" t="s">
        <v>35</v>
      </c>
      <c r="AX98" s="12" t="s">
        <v>80</v>
      </c>
      <c r="AY98" s="232" t="s">
        <v>135</v>
      </c>
    </row>
    <row r="99" spans="2:65" s="1" customFormat="1" ht="44.25" customHeight="1">
      <c r="B99" s="39"/>
      <c r="C99" s="191" t="s">
        <v>83</v>
      </c>
      <c r="D99" s="191" t="s">
        <v>137</v>
      </c>
      <c r="E99" s="192" t="s">
        <v>562</v>
      </c>
      <c r="F99" s="193" t="s">
        <v>563</v>
      </c>
      <c r="G99" s="194" t="s">
        <v>167</v>
      </c>
      <c r="H99" s="195">
        <v>40</v>
      </c>
      <c r="I99" s="196"/>
      <c r="J99" s="197">
        <f>ROUND(I99*H99,2)</f>
        <v>0</v>
      </c>
      <c r="K99" s="193" t="s">
        <v>141</v>
      </c>
      <c r="L99" s="59"/>
      <c r="M99" s="198" t="s">
        <v>21</v>
      </c>
      <c r="N99" s="199" t="s">
        <v>43</v>
      </c>
      <c r="O99" s="40"/>
      <c r="P99" s="200">
        <f>O99*H99</f>
        <v>0</v>
      </c>
      <c r="Q99" s="200">
        <v>0</v>
      </c>
      <c r="R99" s="200">
        <f>Q99*H99</f>
        <v>0</v>
      </c>
      <c r="S99" s="200">
        <v>0</v>
      </c>
      <c r="T99" s="201">
        <f>S99*H99</f>
        <v>0</v>
      </c>
      <c r="AR99" s="22" t="s">
        <v>142</v>
      </c>
      <c r="AT99" s="22" t="s">
        <v>137</v>
      </c>
      <c r="AU99" s="22" t="s">
        <v>83</v>
      </c>
      <c r="AY99" s="22" t="s">
        <v>135</v>
      </c>
      <c r="BE99" s="202">
        <f>IF(N99="základní",J99,0)</f>
        <v>0</v>
      </c>
      <c r="BF99" s="202">
        <f>IF(N99="snížená",J99,0)</f>
        <v>0</v>
      </c>
      <c r="BG99" s="202">
        <f>IF(N99="zákl. přenesená",J99,0)</f>
        <v>0</v>
      </c>
      <c r="BH99" s="202">
        <f>IF(N99="sníž. přenesená",J99,0)</f>
        <v>0</v>
      </c>
      <c r="BI99" s="202">
        <f>IF(N99="nulová",J99,0)</f>
        <v>0</v>
      </c>
      <c r="BJ99" s="22" t="s">
        <v>80</v>
      </c>
      <c r="BK99" s="202">
        <f>ROUND(I99*H99,2)</f>
        <v>0</v>
      </c>
      <c r="BL99" s="22" t="s">
        <v>142</v>
      </c>
      <c r="BM99" s="22" t="s">
        <v>564</v>
      </c>
    </row>
    <row r="100" spans="2:65" s="1" customFormat="1" ht="22.5" customHeight="1">
      <c r="B100" s="39"/>
      <c r="C100" s="191" t="s">
        <v>151</v>
      </c>
      <c r="D100" s="191" t="s">
        <v>137</v>
      </c>
      <c r="E100" s="192" t="s">
        <v>565</v>
      </c>
      <c r="F100" s="193" t="s">
        <v>566</v>
      </c>
      <c r="G100" s="194" t="s">
        <v>167</v>
      </c>
      <c r="H100" s="195">
        <v>21</v>
      </c>
      <c r="I100" s="196"/>
      <c r="J100" s="197">
        <f>ROUND(I100*H100,2)</f>
        <v>0</v>
      </c>
      <c r="K100" s="193" t="s">
        <v>141</v>
      </c>
      <c r="L100" s="59"/>
      <c r="M100" s="198" t="s">
        <v>21</v>
      </c>
      <c r="N100" s="199" t="s">
        <v>43</v>
      </c>
      <c r="O100" s="40"/>
      <c r="P100" s="200">
        <f>O100*H100</f>
        <v>0</v>
      </c>
      <c r="Q100" s="200">
        <v>0</v>
      </c>
      <c r="R100" s="200">
        <f>Q100*H100</f>
        <v>0</v>
      </c>
      <c r="S100" s="200">
        <v>0</v>
      </c>
      <c r="T100" s="201">
        <f>S100*H100</f>
        <v>0</v>
      </c>
      <c r="AR100" s="22" t="s">
        <v>142</v>
      </c>
      <c r="AT100" s="22" t="s">
        <v>137</v>
      </c>
      <c r="AU100" s="22" t="s">
        <v>83</v>
      </c>
      <c r="AY100" s="22" t="s">
        <v>135</v>
      </c>
      <c r="BE100" s="202">
        <f>IF(N100="základní",J100,0)</f>
        <v>0</v>
      </c>
      <c r="BF100" s="202">
        <f>IF(N100="snížená",J100,0)</f>
        <v>0</v>
      </c>
      <c r="BG100" s="202">
        <f>IF(N100="zákl. přenesená",J100,0)</f>
        <v>0</v>
      </c>
      <c r="BH100" s="202">
        <f>IF(N100="sníž. přenesená",J100,0)</f>
        <v>0</v>
      </c>
      <c r="BI100" s="202">
        <f>IF(N100="nulová",J100,0)</f>
        <v>0</v>
      </c>
      <c r="BJ100" s="22" t="s">
        <v>80</v>
      </c>
      <c r="BK100" s="202">
        <f>ROUND(I100*H100,2)</f>
        <v>0</v>
      </c>
      <c r="BL100" s="22" t="s">
        <v>142</v>
      </c>
      <c r="BM100" s="22" t="s">
        <v>567</v>
      </c>
    </row>
    <row r="101" spans="2:65" s="11" customFormat="1">
      <c r="B101" s="206"/>
      <c r="C101" s="207"/>
      <c r="D101" s="203" t="s">
        <v>149</v>
      </c>
      <c r="E101" s="208" t="s">
        <v>21</v>
      </c>
      <c r="F101" s="209" t="s">
        <v>568</v>
      </c>
      <c r="G101" s="207"/>
      <c r="H101" s="210">
        <v>21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149</v>
      </c>
      <c r="AU101" s="216" t="s">
        <v>83</v>
      </c>
      <c r="AV101" s="11" t="s">
        <v>83</v>
      </c>
      <c r="AW101" s="11" t="s">
        <v>35</v>
      </c>
      <c r="AX101" s="11" t="s">
        <v>80</v>
      </c>
      <c r="AY101" s="216" t="s">
        <v>135</v>
      </c>
    </row>
    <row r="102" spans="2:65" s="1" customFormat="1" ht="44.25" customHeight="1">
      <c r="B102" s="39"/>
      <c r="C102" s="191" t="s">
        <v>142</v>
      </c>
      <c r="D102" s="191" t="s">
        <v>137</v>
      </c>
      <c r="E102" s="192" t="s">
        <v>569</v>
      </c>
      <c r="F102" s="193" t="s">
        <v>570</v>
      </c>
      <c r="G102" s="194" t="s">
        <v>167</v>
      </c>
      <c r="H102" s="195">
        <v>21</v>
      </c>
      <c r="I102" s="196"/>
      <c r="J102" s="197">
        <f>ROUND(I102*H102,2)</f>
        <v>0</v>
      </c>
      <c r="K102" s="193" t="s">
        <v>141</v>
      </c>
      <c r="L102" s="59"/>
      <c r="M102" s="198" t="s">
        <v>21</v>
      </c>
      <c r="N102" s="199" t="s">
        <v>43</v>
      </c>
      <c r="O102" s="40"/>
      <c r="P102" s="200">
        <f>O102*H102</f>
        <v>0</v>
      </c>
      <c r="Q102" s="200">
        <v>0</v>
      </c>
      <c r="R102" s="200">
        <f>Q102*H102</f>
        <v>0</v>
      </c>
      <c r="S102" s="200">
        <v>0</v>
      </c>
      <c r="T102" s="201">
        <f>S102*H102</f>
        <v>0</v>
      </c>
      <c r="AR102" s="22" t="s">
        <v>142</v>
      </c>
      <c r="AT102" s="22" t="s">
        <v>137</v>
      </c>
      <c r="AU102" s="22" t="s">
        <v>83</v>
      </c>
      <c r="AY102" s="22" t="s">
        <v>135</v>
      </c>
      <c r="BE102" s="202">
        <f>IF(N102="základní",J102,0)</f>
        <v>0</v>
      </c>
      <c r="BF102" s="202">
        <f>IF(N102="snížená",J102,0)</f>
        <v>0</v>
      </c>
      <c r="BG102" s="202">
        <f>IF(N102="zákl. přenesená",J102,0)</f>
        <v>0</v>
      </c>
      <c r="BH102" s="202">
        <f>IF(N102="sníž. přenesená",J102,0)</f>
        <v>0</v>
      </c>
      <c r="BI102" s="202">
        <f>IF(N102="nulová",J102,0)</f>
        <v>0</v>
      </c>
      <c r="BJ102" s="22" t="s">
        <v>80</v>
      </c>
      <c r="BK102" s="202">
        <f>ROUND(I102*H102,2)</f>
        <v>0</v>
      </c>
      <c r="BL102" s="22" t="s">
        <v>142</v>
      </c>
      <c r="BM102" s="22" t="s">
        <v>571</v>
      </c>
    </row>
    <row r="103" spans="2:65" s="1" customFormat="1" ht="31.5" customHeight="1">
      <c r="B103" s="39"/>
      <c r="C103" s="191" t="s">
        <v>159</v>
      </c>
      <c r="D103" s="191" t="s">
        <v>137</v>
      </c>
      <c r="E103" s="192" t="s">
        <v>572</v>
      </c>
      <c r="F103" s="193" t="s">
        <v>573</v>
      </c>
      <c r="G103" s="194" t="s">
        <v>154</v>
      </c>
      <c r="H103" s="195">
        <v>14</v>
      </c>
      <c r="I103" s="196"/>
      <c r="J103" s="197">
        <f>ROUND(I103*H103,2)</f>
        <v>0</v>
      </c>
      <c r="K103" s="193" t="s">
        <v>141</v>
      </c>
      <c r="L103" s="59"/>
      <c r="M103" s="198" t="s">
        <v>21</v>
      </c>
      <c r="N103" s="199" t="s">
        <v>43</v>
      </c>
      <c r="O103" s="40"/>
      <c r="P103" s="200">
        <f>O103*H103</f>
        <v>0</v>
      </c>
      <c r="Q103" s="200">
        <v>0</v>
      </c>
      <c r="R103" s="200">
        <f>Q103*H103</f>
        <v>0</v>
      </c>
      <c r="S103" s="200">
        <v>0</v>
      </c>
      <c r="T103" s="201">
        <f>S103*H103</f>
        <v>0</v>
      </c>
      <c r="AR103" s="22" t="s">
        <v>142</v>
      </c>
      <c r="AT103" s="22" t="s">
        <v>137</v>
      </c>
      <c r="AU103" s="22" t="s">
        <v>83</v>
      </c>
      <c r="AY103" s="22" t="s">
        <v>135</v>
      </c>
      <c r="BE103" s="202">
        <f>IF(N103="základní",J103,0)</f>
        <v>0</v>
      </c>
      <c r="BF103" s="202">
        <f>IF(N103="snížená",J103,0)</f>
        <v>0</v>
      </c>
      <c r="BG103" s="202">
        <f>IF(N103="zákl. přenesená",J103,0)</f>
        <v>0</v>
      </c>
      <c r="BH103" s="202">
        <f>IF(N103="sníž. přenesená",J103,0)</f>
        <v>0</v>
      </c>
      <c r="BI103" s="202">
        <f>IF(N103="nulová",J103,0)</f>
        <v>0</v>
      </c>
      <c r="BJ103" s="22" t="s">
        <v>80</v>
      </c>
      <c r="BK103" s="202">
        <f>ROUND(I103*H103,2)</f>
        <v>0</v>
      </c>
      <c r="BL103" s="22" t="s">
        <v>142</v>
      </c>
      <c r="BM103" s="22" t="s">
        <v>574</v>
      </c>
    </row>
    <row r="104" spans="2:65" s="11" customFormat="1">
      <c r="B104" s="206"/>
      <c r="C104" s="207"/>
      <c r="D104" s="203" t="s">
        <v>149</v>
      </c>
      <c r="E104" s="208" t="s">
        <v>21</v>
      </c>
      <c r="F104" s="209" t="s">
        <v>575</v>
      </c>
      <c r="G104" s="207"/>
      <c r="H104" s="210">
        <v>14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149</v>
      </c>
      <c r="AU104" s="216" t="s">
        <v>83</v>
      </c>
      <c r="AV104" s="11" t="s">
        <v>83</v>
      </c>
      <c r="AW104" s="11" t="s">
        <v>35</v>
      </c>
      <c r="AX104" s="11" t="s">
        <v>80</v>
      </c>
      <c r="AY104" s="216" t="s">
        <v>135</v>
      </c>
    </row>
    <row r="105" spans="2:65" s="1" customFormat="1" ht="44.25" customHeight="1">
      <c r="B105" s="39"/>
      <c r="C105" s="191" t="s">
        <v>164</v>
      </c>
      <c r="D105" s="191" t="s">
        <v>137</v>
      </c>
      <c r="E105" s="192" t="s">
        <v>165</v>
      </c>
      <c r="F105" s="193" t="s">
        <v>576</v>
      </c>
      <c r="G105" s="194" t="s">
        <v>167</v>
      </c>
      <c r="H105" s="195">
        <v>12.2</v>
      </c>
      <c r="I105" s="196"/>
      <c r="J105" s="197">
        <f>ROUND(I105*H105,2)</f>
        <v>0</v>
      </c>
      <c r="K105" s="193" t="s">
        <v>141</v>
      </c>
      <c r="L105" s="59"/>
      <c r="M105" s="198" t="s">
        <v>21</v>
      </c>
      <c r="N105" s="199" t="s">
        <v>43</v>
      </c>
      <c r="O105" s="40"/>
      <c r="P105" s="200">
        <f>O105*H105</f>
        <v>0</v>
      </c>
      <c r="Q105" s="200">
        <v>0</v>
      </c>
      <c r="R105" s="200">
        <f>Q105*H105</f>
        <v>0</v>
      </c>
      <c r="S105" s="200">
        <v>0</v>
      </c>
      <c r="T105" s="201">
        <f>S105*H105</f>
        <v>0</v>
      </c>
      <c r="AR105" s="22" t="s">
        <v>142</v>
      </c>
      <c r="AT105" s="22" t="s">
        <v>137</v>
      </c>
      <c r="AU105" s="22" t="s">
        <v>83</v>
      </c>
      <c r="AY105" s="22" t="s">
        <v>135</v>
      </c>
      <c r="BE105" s="202">
        <f>IF(N105="základní",J105,0)</f>
        <v>0</v>
      </c>
      <c r="BF105" s="202">
        <f>IF(N105="snížená",J105,0)</f>
        <v>0</v>
      </c>
      <c r="BG105" s="202">
        <f>IF(N105="zákl. přenesená",J105,0)</f>
        <v>0</v>
      </c>
      <c r="BH105" s="202">
        <f>IF(N105="sníž. přenesená",J105,0)</f>
        <v>0</v>
      </c>
      <c r="BI105" s="202">
        <f>IF(N105="nulová",J105,0)</f>
        <v>0</v>
      </c>
      <c r="BJ105" s="22" t="s">
        <v>80</v>
      </c>
      <c r="BK105" s="202">
        <f>ROUND(I105*H105,2)</f>
        <v>0</v>
      </c>
      <c r="BL105" s="22" t="s">
        <v>142</v>
      </c>
      <c r="BM105" s="22" t="s">
        <v>577</v>
      </c>
    </row>
    <row r="106" spans="2:65" s="11" customFormat="1">
      <c r="B106" s="206"/>
      <c r="C106" s="207"/>
      <c r="D106" s="203" t="s">
        <v>149</v>
      </c>
      <c r="E106" s="208" t="s">
        <v>21</v>
      </c>
      <c r="F106" s="209" t="s">
        <v>578</v>
      </c>
      <c r="G106" s="207"/>
      <c r="H106" s="210">
        <v>12.2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149</v>
      </c>
      <c r="AU106" s="216" t="s">
        <v>83</v>
      </c>
      <c r="AV106" s="11" t="s">
        <v>83</v>
      </c>
      <c r="AW106" s="11" t="s">
        <v>35</v>
      </c>
      <c r="AX106" s="11" t="s">
        <v>80</v>
      </c>
      <c r="AY106" s="216" t="s">
        <v>135</v>
      </c>
    </row>
    <row r="107" spans="2:65" s="1" customFormat="1" ht="31.5" customHeight="1">
      <c r="B107" s="39"/>
      <c r="C107" s="191" t="s">
        <v>171</v>
      </c>
      <c r="D107" s="191" t="s">
        <v>137</v>
      </c>
      <c r="E107" s="192" t="s">
        <v>172</v>
      </c>
      <c r="F107" s="193" t="s">
        <v>173</v>
      </c>
      <c r="G107" s="194" t="s">
        <v>167</v>
      </c>
      <c r="H107" s="195">
        <v>12.2</v>
      </c>
      <c r="I107" s="196"/>
      <c r="J107" s="197">
        <f>ROUND(I107*H107,2)</f>
        <v>0</v>
      </c>
      <c r="K107" s="193" t="s">
        <v>141</v>
      </c>
      <c r="L107" s="59"/>
      <c r="M107" s="198" t="s">
        <v>21</v>
      </c>
      <c r="N107" s="199" t="s">
        <v>43</v>
      </c>
      <c r="O107" s="40"/>
      <c r="P107" s="200">
        <f>O107*H107</f>
        <v>0</v>
      </c>
      <c r="Q107" s="200">
        <v>0</v>
      </c>
      <c r="R107" s="200">
        <f>Q107*H107</f>
        <v>0</v>
      </c>
      <c r="S107" s="200">
        <v>0</v>
      </c>
      <c r="T107" s="201">
        <f>S107*H107</f>
        <v>0</v>
      </c>
      <c r="AR107" s="22" t="s">
        <v>142</v>
      </c>
      <c r="AT107" s="22" t="s">
        <v>137</v>
      </c>
      <c r="AU107" s="22" t="s">
        <v>83</v>
      </c>
      <c r="AY107" s="22" t="s">
        <v>135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22" t="s">
        <v>80</v>
      </c>
      <c r="BK107" s="202">
        <f>ROUND(I107*H107,2)</f>
        <v>0</v>
      </c>
      <c r="BL107" s="22" t="s">
        <v>142</v>
      </c>
      <c r="BM107" s="22" t="s">
        <v>579</v>
      </c>
    </row>
    <row r="108" spans="2:65" s="1" customFormat="1" ht="22.5" customHeight="1">
      <c r="B108" s="39"/>
      <c r="C108" s="191" t="s">
        <v>176</v>
      </c>
      <c r="D108" s="191" t="s">
        <v>137</v>
      </c>
      <c r="E108" s="192" t="s">
        <v>177</v>
      </c>
      <c r="F108" s="193" t="s">
        <v>178</v>
      </c>
      <c r="G108" s="194" t="s">
        <v>167</v>
      </c>
      <c r="H108" s="195">
        <v>12.2</v>
      </c>
      <c r="I108" s="196"/>
      <c r="J108" s="197">
        <f>ROUND(I108*H108,2)</f>
        <v>0</v>
      </c>
      <c r="K108" s="193" t="s">
        <v>141</v>
      </c>
      <c r="L108" s="59"/>
      <c r="M108" s="198" t="s">
        <v>21</v>
      </c>
      <c r="N108" s="199" t="s">
        <v>43</v>
      </c>
      <c r="O108" s="40"/>
      <c r="P108" s="200">
        <f>O108*H108</f>
        <v>0</v>
      </c>
      <c r="Q108" s="200">
        <v>0</v>
      </c>
      <c r="R108" s="200">
        <f>Q108*H108</f>
        <v>0</v>
      </c>
      <c r="S108" s="200">
        <v>0</v>
      </c>
      <c r="T108" s="201">
        <f>S108*H108</f>
        <v>0</v>
      </c>
      <c r="AR108" s="22" t="s">
        <v>142</v>
      </c>
      <c r="AT108" s="22" t="s">
        <v>137</v>
      </c>
      <c r="AU108" s="22" t="s">
        <v>83</v>
      </c>
      <c r="AY108" s="22" t="s">
        <v>135</v>
      </c>
      <c r="BE108" s="202">
        <f>IF(N108="základní",J108,0)</f>
        <v>0</v>
      </c>
      <c r="BF108" s="202">
        <f>IF(N108="snížená",J108,0)</f>
        <v>0</v>
      </c>
      <c r="BG108" s="202">
        <f>IF(N108="zákl. přenesená",J108,0)</f>
        <v>0</v>
      </c>
      <c r="BH108" s="202">
        <f>IF(N108="sníž. přenesená",J108,0)</f>
        <v>0</v>
      </c>
      <c r="BI108" s="202">
        <f>IF(N108="nulová",J108,0)</f>
        <v>0</v>
      </c>
      <c r="BJ108" s="22" t="s">
        <v>80</v>
      </c>
      <c r="BK108" s="202">
        <f>ROUND(I108*H108,2)</f>
        <v>0</v>
      </c>
      <c r="BL108" s="22" t="s">
        <v>142</v>
      </c>
      <c r="BM108" s="22" t="s">
        <v>580</v>
      </c>
    </row>
    <row r="109" spans="2:65" s="1" customFormat="1" ht="22.5" customHeight="1">
      <c r="B109" s="39"/>
      <c r="C109" s="191" t="s">
        <v>180</v>
      </c>
      <c r="D109" s="191" t="s">
        <v>137</v>
      </c>
      <c r="E109" s="192" t="s">
        <v>181</v>
      </c>
      <c r="F109" s="193" t="s">
        <v>182</v>
      </c>
      <c r="G109" s="194" t="s">
        <v>183</v>
      </c>
      <c r="H109" s="195">
        <v>21.35</v>
      </c>
      <c r="I109" s="196"/>
      <c r="J109" s="197">
        <f>ROUND(I109*H109,2)</f>
        <v>0</v>
      </c>
      <c r="K109" s="193" t="s">
        <v>141</v>
      </c>
      <c r="L109" s="59"/>
      <c r="M109" s="198" t="s">
        <v>21</v>
      </c>
      <c r="N109" s="199" t="s">
        <v>43</v>
      </c>
      <c r="O109" s="40"/>
      <c r="P109" s="200">
        <f>O109*H109</f>
        <v>0</v>
      </c>
      <c r="Q109" s="200">
        <v>0</v>
      </c>
      <c r="R109" s="200">
        <f>Q109*H109</f>
        <v>0</v>
      </c>
      <c r="S109" s="200">
        <v>0</v>
      </c>
      <c r="T109" s="201">
        <f>S109*H109</f>
        <v>0</v>
      </c>
      <c r="AR109" s="22" t="s">
        <v>142</v>
      </c>
      <c r="AT109" s="22" t="s">
        <v>137</v>
      </c>
      <c r="AU109" s="22" t="s">
        <v>83</v>
      </c>
      <c r="AY109" s="22" t="s">
        <v>135</v>
      </c>
      <c r="BE109" s="202">
        <f>IF(N109="základní",J109,0)</f>
        <v>0</v>
      </c>
      <c r="BF109" s="202">
        <f>IF(N109="snížená",J109,0)</f>
        <v>0</v>
      </c>
      <c r="BG109" s="202">
        <f>IF(N109="zákl. přenesená",J109,0)</f>
        <v>0</v>
      </c>
      <c r="BH109" s="202">
        <f>IF(N109="sníž. přenesená",J109,0)</f>
        <v>0</v>
      </c>
      <c r="BI109" s="202">
        <f>IF(N109="nulová",J109,0)</f>
        <v>0</v>
      </c>
      <c r="BJ109" s="22" t="s">
        <v>80</v>
      </c>
      <c r="BK109" s="202">
        <f>ROUND(I109*H109,2)</f>
        <v>0</v>
      </c>
      <c r="BL109" s="22" t="s">
        <v>142</v>
      </c>
      <c r="BM109" s="22" t="s">
        <v>581</v>
      </c>
    </row>
    <row r="110" spans="2:65" s="11" customFormat="1">
      <c r="B110" s="206"/>
      <c r="C110" s="207"/>
      <c r="D110" s="203" t="s">
        <v>149</v>
      </c>
      <c r="E110" s="207"/>
      <c r="F110" s="209" t="s">
        <v>582</v>
      </c>
      <c r="G110" s="207"/>
      <c r="H110" s="210">
        <v>21.35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149</v>
      </c>
      <c r="AU110" s="216" t="s">
        <v>83</v>
      </c>
      <c r="AV110" s="11" t="s">
        <v>83</v>
      </c>
      <c r="AW110" s="11" t="s">
        <v>6</v>
      </c>
      <c r="AX110" s="11" t="s">
        <v>80</v>
      </c>
      <c r="AY110" s="216" t="s">
        <v>135</v>
      </c>
    </row>
    <row r="111" spans="2:65" s="1" customFormat="1" ht="22.5" customHeight="1">
      <c r="B111" s="39"/>
      <c r="C111" s="191" t="s">
        <v>186</v>
      </c>
      <c r="D111" s="191" t="s">
        <v>137</v>
      </c>
      <c r="E111" s="192" t="s">
        <v>583</v>
      </c>
      <c r="F111" s="193" t="s">
        <v>584</v>
      </c>
      <c r="G111" s="194" t="s">
        <v>167</v>
      </c>
      <c r="H111" s="195">
        <v>48.8</v>
      </c>
      <c r="I111" s="196"/>
      <c r="J111" s="197">
        <f>ROUND(I111*H111,2)</f>
        <v>0</v>
      </c>
      <c r="K111" s="193" t="s">
        <v>141</v>
      </c>
      <c r="L111" s="59"/>
      <c r="M111" s="198" t="s">
        <v>21</v>
      </c>
      <c r="N111" s="199" t="s">
        <v>43</v>
      </c>
      <c r="O111" s="40"/>
      <c r="P111" s="200">
        <f>O111*H111</f>
        <v>0</v>
      </c>
      <c r="Q111" s="200">
        <v>0</v>
      </c>
      <c r="R111" s="200">
        <f>Q111*H111</f>
        <v>0</v>
      </c>
      <c r="S111" s="200">
        <v>0</v>
      </c>
      <c r="T111" s="201">
        <f>S111*H111</f>
        <v>0</v>
      </c>
      <c r="AR111" s="22" t="s">
        <v>142</v>
      </c>
      <c r="AT111" s="22" t="s">
        <v>137</v>
      </c>
      <c r="AU111" s="22" t="s">
        <v>83</v>
      </c>
      <c r="AY111" s="22" t="s">
        <v>135</v>
      </c>
      <c r="BE111" s="202">
        <f>IF(N111="základní",J111,0)</f>
        <v>0</v>
      </c>
      <c r="BF111" s="202">
        <f>IF(N111="snížená",J111,0)</f>
        <v>0</v>
      </c>
      <c r="BG111" s="202">
        <f>IF(N111="zákl. přenesená",J111,0)</f>
        <v>0</v>
      </c>
      <c r="BH111" s="202">
        <f>IF(N111="sníž. přenesená",J111,0)</f>
        <v>0</v>
      </c>
      <c r="BI111" s="202">
        <f>IF(N111="nulová",J111,0)</f>
        <v>0</v>
      </c>
      <c r="BJ111" s="22" t="s">
        <v>80</v>
      </c>
      <c r="BK111" s="202">
        <f>ROUND(I111*H111,2)</f>
        <v>0</v>
      </c>
      <c r="BL111" s="22" t="s">
        <v>142</v>
      </c>
      <c r="BM111" s="22" t="s">
        <v>585</v>
      </c>
    </row>
    <row r="112" spans="2:65" s="11" customFormat="1">
      <c r="B112" s="206"/>
      <c r="C112" s="207"/>
      <c r="D112" s="217" t="s">
        <v>149</v>
      </c>
      <c r="E112" s="219" t="s">
        <v>21</v>
      </c>
      <c r="F112" s="220" t="s">
        <v>586</v>
      </c>
      <c r="G112" s="207"/>
      <c r="H112" s="221">
        <v>16.8</v>
      </c>
      <c r="I112" s="211"/>
      <c r="J112" s="207"/>
      <c r="K112" s="207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149</v>
      </c>
      <c r="AU112" s="216" t="s">
        <v>83</v>
      </c>
      <c r="AV112" s="11" t="s">
        <v>83</v>
      </c>
      <c r="AW112" s="11" t="s">
        <v>35</v>
      </c>
      <c r="AX112" s="11" t="s">
        <v>72</v>
      </c>
      <c r="AY112" s="216" t="s">
        <v>135</v>
      </c>
    </row>
    <row r="113" spans="2:65" s="11" customFormat="1">
      <c r="B113" s="206"/>
      <c r="C113" s="207"/>
      <c r="D113" s="217" t="s">
        <v>149</v>
      </c>
      <c r="E113" s="219" t="s">
        <v>21</v>
      </c>
      <c r="F113" s="220" t="s">
        <v>561</v>
      </c>
      <c r="G113" s="207"/>
      <c r="H113" s="221">
        <v>32</v>
      </c>
      <c r="I113" s="211"/>
      <c r="J113" s="207"/>
      <c r="K113" s="207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149</v>
      </c>
      <c r="AU113" s="216" t="s">
        <v>83</v>
      </c>
      <c r="AV113" s="11" t="s">
        <v>83</v>
      </c>
      <c r="AW113" s="11" t="s">
        <v>35</v>
      </c>
      <c r="AX113" s="11" t="s">
        <v>72</v>
      </c>
      <c r="AY113" s="216" t="s">
        <v>135</v>
      </c>
    </row>
    <row r="114" spans="2:65" s="12" customFormat="1">
      <c r="B114" s="222"/>
      <c r="C114" s="223"/>
      <c r="D114" s="217" t="s">
        <v>149</v>
      </c>
      <c r="E114" s="224" t="s">
        <v>21</v>
      </c>
      <c r="F114" s="225" t="s">
        <v>190</v>
      </c>
      <c r="G114" s="223"/>
      <c r="H114" s="226">
        <v>48.8</v>
      </c>
      <c r="I114" s="227"/>
      <c r="J114" s="223"/>
      <c r="K114" s="223"/>
      <c r="L114" s="228"/>
      <c r="M114" s="229"/>
      <c r="N114" s="230"/>
      <c r="O114" s="230"/>
      <c r="P114" s="230"/>
      <c r="Q114" s="230"/>
      <c r="R114" s="230"/>
      <c r="S114" s="230"/>
      <c r="T114" s="231"/>
      <c r="AT114" s="232" t="s">
        <v>149</v>
      </c>
      <c r="AU114" s="232" t="s">
        <v>83</v>
      </c>
      <c r="AV114" s="12" t="s">
        <v>142</v>
      </c>
      <c r="AW114" s="12" t="s">
        <v>35</v>
      </c>
      <c r="AX114" s="12" t="s">
        <v>80</v>
      </c>
      <c r="AY114" s="232" t="s">
        <v>135</v>
      </c>
    </row>
    <row r="115" spans="2:65" s="10" customFormat="1" ht="29.85" customHeight="1">
      <c r="B115" s="174"/>
      <c r="C115" s="175"/>
      <c r="D115" s="188" t="s">
        <v>71</v>
      </c>
      <c r="E115" s="189" t="s">
        <v>83</v>
      </c>
      <c r="F115" s="189" t="s">
        <v>191</v>
      </c>
      <c r="G115" s="175"/>
      <c r="H115" s="175"/>
      <c r="I115" s="178"/>
      <c r="J115" s="190">
        <f>BK115</f>
        <v>0</v>
      </c>
      <c r="K115" s="175"/>
      <c r="L115" s="180"/>
      <c r="M115" s="181"/>
      <c r="N115" s="182"/>
      <c r="O115" s="182"/>
      <c r="P115" s="183">
        <f>P116</f>
        <v>0</v>
      </c>
      <c r="Q115" s="182"/>
      <c r="R115" s="183">
        <f>R116</f>
        <v>18.050719999999998</v>
      </c>
      <c r="S115" s="182"/>
      <c r="T115" s="184">
        <f>T116</f>
        <v>0</v>
      </c>
      <c r="AR115" s="185" t="s">
        <v>80</v>
      </c>
      <c r="AT115" s="186" t="s">
        <v>71</v>
      </c>
      <c r="AU115" s="186" t="s">
        <v>80</v>
      </c>
      <c r="AY115" s="185" t="s">
        <v>135</v>
      </c>
      <c r="BK115" s="187">
        <f>BK116</f>
        <v>0</v>
      </c>
    </row>
    <row r="116" spans="2:65" s="1" customFormat="1" ht="22.5" customHeight="1">
      <c r="B116" s="39"/>
      <c r="C116" s="191" t="s">
        <v>192</v>
      </c>
      <c r="D116" s="191" t="s">
        <v>137</v>
      </c>
      <c r="E116" s="192" t="s">
        <v>587</v>
      </c>
      <c r="F116" s="193" t="s">
        <v>588</v>
      </c>
      <c r="G116" s="194" t="s">
        <v>167</v>
      </c>
      <c r="H116" s="195">
        <v>8</v>
      </c>
      <c r="I116" s="196"/>
      <c r="J116" s="197">
        <f>ROUND(I116*H116,2)</f>
        <v>0</v>
      </c>
      <c r="K116" s="193" t="s">
        <v>141</v>
      </c>
      <c r="L116" s="59"/>
      <c r="M116" s="198" t="s">
        <v>21</v>
      </c>
      <c r="N116" s="199" t="s">
        <v>43</v>
      </c>
      <c r="O116" s="40"/>
      <c r="P116" s="200">
        <f>O116*H116</f>
        <v>0</v>
      </c>
      <c r="Q116" s="200">
        <v>2.2563399999999998</v>
      </c>
      <c r="R116" s="200">
        <f>Q116*H116</f>
        <v>18.050719999999998</v>
      </c>
      <c r="S116" s="200">
        <v>0</v>
      </c>
      <c r="T116" s="201">
        <f>S116*H116</f>
        <v>0</v>
      </c>
      <c r="AR116" s="22" t="s">
        <v>142</v>
      </c>
      <c r="AT116" s="22" t="s">
        <v>137</v>
      </c>
      <c r="AU116" s="22" t="s">
        <v>83</v>
      </c>
      <c r="AY116" s="22" t="s">
        <v>135</v>
      </c>
      <c r="BE116" s="202">
        <f>IF(N116="základní",J116,0)</f>
        <v>0</v>
      </c>
      <c r="BF116" s="202">
        <f>IF(N116="snížená",J116,0)</f>
        <v>0</v>
      </c>
      <c r="BG116" s="202">
        <f>IF(N116="zákl. přenesená",J116,0)</f>
        <v>0</v>
      </c>
      <c r="BH116" s="202">
        <f>IF(N116="sníž. přenesená",J116,0)</f>
        <v>0</v>
      </c>
      <c r="BI116" s="202">
        <f>IF(N116="nulová",J116,0)</f>
        <v>0</v>
      </c>
      <c r="BJ116" s="22" t="s">
        <v>80</v>
      </c>
      <c r="BK116" s="202">
        <f>ROUND(I116*H116,2)</f>
        <v>0</v>
      </c>
      <c r="BL116" s="22" t="s">
        <v>142</v>
      </c>
      <c r="BM116" s="22" t="s">
        <v>589</v>
      </c>
    </row>
    <row r="117" spans="2:65" s="10" customFormat="1" ht="29.85" customHeight="1">
      <c r="B117" s="174"/>
      <c r="C117" s="175"/>
      <c r="D117" s="188" t="s">
        <v>71</v>
      </c>
      <c r="E117" s="189" t="s">
        <v>142</v>
      </c>
      <c r="F117" s="189" t="s">
        <v>590</v>
      </c>
      <c r="G117" s="175"/>
      <c r="H117" s="175"/>
      <c r="I117" s="178"/>
      <c r="J117" s="190">
        <f>BK117</f>
        <v>0</v>
      </c>
      <c r="K117" s="175"/>
      <c r="L117" s="180"/>
      <c r="M117" s="181"/>
      <c r="N117" s="182"/>
      <c r="O117" s="182"/>
      <c r="P117" s="183">
        <f>SUM(P118:P119)</f>
        <v>0</v>
      </c>
      <c r="Q117" s="182"/>
      <c r="R117" s="183">
        <f>SUM(R118:R119)</f>
        <v>0</v>
      </c>
      <c r="S117" s="182"/>
      <c r="T117" s="184">
        <f>SUM(T118:T119)</f>
        <v>0</v>
      </c>
      <c r="AR117" s="185" t="s">
        <v>80</v>
      </c>
      <c r="AT117" s="186" t="s">
        <v>71</v>
      </c>
      <c r="AU117" s="186" t="s">
        <v>80</v>
      </c>
      <c r="AY117" s="185" t="s">
        <v>135</v>
      </c>
      <c r="BK117" s="187">
        <f>SUM(BK118:BK119)</f>
        <v>0</v>
      </c>
    </row>
    <row r="118" spans="2:65" s="1" customFormat="1" ht="31.5" customHeight="1">
      <c r="B118" s="39"/>
      <c r="C118" s="191" t="s">
        <v>198</v>
      </c>
      <c r="D118" s="191" t="s">
        <v>137</v>
      </c>
      <c r="E118" s="192" t="s">
        <v>591</v>
      </c>
      <c r="F118" s="193" t="s">
        <v>592</v>
      </c>
      <c r="G118" s="194" t="s">
        <v>167</v>
      </c>
      <c r="H118" s="195">
        <v>4.2</v>
      </c>
      <c r="I118" s="196"/>
      <c r="J118" s="197">
        <f>ROUND(I118*H118,2)</f>
        <v>0</v>
      </c>
      <c r="K118" s="193" t="s">
        <v>141</v>
      </c>
      <c r="L118" s="59"/>
      <c r="M118" s="198" t="s">
        <v>21</v>
      </c>
      <c r="N118" s="199" t="s">
        <v>43</v>
      </c>
      <c r="O118" s="40"/>
      <c r="P118" s="200">
        <f>O118*H118</f>
        <v>0</v>
      </c>
      <c r="Q118" s="200">
        <v>0</v>
      </c>
      <c r="R118" s="200">
        <f>Q118*H118</f>
        <v>0</v>
      </c>
      <c r="S118" s="200">
        <v>0</v>
      </c>
      <c r="T118" s="201">
        <f>S118*H118</f>
        <v>0</v>
      </c>
      <c r="AR118" s="22" t="s">
        <v>142</v>
      </c>
      <c r="AT118" s="22" t="s">
        <v>137</v>
      </c>
      <c r="AU118" s="22" t="s">
        <v>83</v>
      </c>
      <c r="AY118" s="22" t="s">
        <v>135</v>
      </c>
      <c r="BE118" s="202">
        <f>IF(N118="základní",J118,0)</f>
        <v>0</v>
      </c>
      <c r="BF118" s="202">
        <f>IF(N118="snížená",J118,0)</f>
        <v>0</v>
      </c>
      <c r="BG118" s="202">
        <f>IF(N118="zákl. přenesená",J118,0)</f>
        <v>0</v>
      </c>
      <c r="BH118" s="202">
        <f>IF(N118="sníž. přenesená",J118,0)</f>
        <v>0</v>
      </c>
      <c r="BI118" s="202">
        <f>IF(N118="nulová",J118,0)</f>
        <v>0</v>
      </c>
      <c r="BJ118" s="22" t="s">
        <v>80</v>
      </c>
      <c r="BK118" s="202">
        <f>ROUND(I118*H118,2)</f>
        <v>0</v>
      </c>
      <c r="BL118" s="22" t="s">
        <v>142</v>
      </c>
      <c r="BM118" s="22" t="s">
        <v>593</v>
      </c>
    </row>
    <row r="119" spans="2:65" s="11" customFormat="1">
      <c r="B119" s="206"/>
      <c r="C119" s="207"/>
      <c r="D119" s="217" t="s">
        <v>149</v>
      </c>
      <c r="E119" s="219" t="s">
        <v>21</v>
      </c>
      <c r="F119" s="220" t="s">
        <v>594</v>
      </c>
      <c r="G119" s="207"/>
      <c r="H119" s="221">
        <v>4.2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149</v>
      </c>
      <c r="AU119" s="216" t="s">
        <v>83</v>
      </c>
      <c r="AV119" s="11" t="s">
        <v>83</v>
      </c>
      <c r="AW119" s="11" t="s">
        <v>35</v>
      </c>
      <c r="AX119" s="11" t="s">
        <v>80</v>
      </c>
      <c r="AY119" s="216" t="s">
        <v>135</v>
      </c>
    </row>
    <row r="120" spans="2:65" s="10" customFormat="1" ht="29.85" customHeight="1">
      <c r="B120" s="174"/>
      <c r="C120" s="175"/>
      <c r="D120" s="188" t="s">
        <v>71</v>
      </c>
      <c r="E120" s="189" t="s">
        <v>176</v>
      </c>
      <c r="F120" s="189" t="s">
        <v>595</v>
      </c>
      <c r="G120" s="175"/>
      <c r="H120" s="175"/>
      <c r="I120" s="178"/>
      <c r="J120" s="190">
        <f>BK120</f>
        <v>0</v>
      </c>
      <c r="K120" s="175"/>
      <c r="L120" s="180"/>
      <c r="M120" s="181"/>
      <c r="N120" s="182"/>
      <c r="O120" s="182"/>
      <c r="P120" s="183">
        <f>SUM(P121:P122)</f>
        <v>0</v>
      </c>
      <c r="Q120" s="182"/>
      <c r="R120" s="183">
        <f>SUM(R121:R122)</f>
        <v>5.0400000000000002E-3</v>
      </c>
      <c r="S120" s="182"/>
      <c r="T120" s="184">
        <f>SUM(T121:T122)</f>
        <v>0</v>
      </c>
      <c r="AR120" s="185" t="s">
        <v>80</v>
      </c>
      <c r="AT120" s="186" t="s">
        <v>71</v>
      </c>
      <c r="AU120" s="186" t="s">
        <v>80</v>
      </c>
      <c r="AY120" s="185" t="s">
        <v>135</v>
      </c>
      <c r="BK120" s="187">
        <f>SUM(BK121:BK122)</f>
        <v>0</v>
      </c>
    </row>
    <row r="121" spans="2:65" s="1" customFormat="1" ht="22.5" customHeight="1">
      <c r="B121" s="39"/>
      <c r="C121" s="191" t="s">
        <v>202</v>
      </c>
      <c r="D121" s="191" t="s">
        <v>137</v>
      </c>
      <c r="E121" s="192" t="s">
        <v>596</v>
      </c>
      <c r="F121" s="193" t="s">
        <v>597</v>
      </c>
      <c r="G121" s="194" t="s">
        <v>154</v>
      </c>
      <c r="H121" s="195">
        <v>56</v>
      </c>
      <c r="I121" s="196"/>
      <c r="J121" s="197">
        <f>ROUND(I121*H121,2)</f>
        <v>0</v>
      </c>
      <c r="K121" s="193" t="s">
        <v>141</v>
      </c>
      <c r="L121" s="59"/>
      <c r="M121" s="198" t="s">
        <v>21</v>
      </c>
      <c r="N121" s="199" t="s">
        <v>43</v>
      </c>
      <c r="O121" s="40"/>
      <c r="P121" s="200">
        <f>O121*H121</f>
        <v>0</v>
      </c>
      <c r="Q121" s="200">
        <v>9.0000000000000006E-5</v>
      </c>
      <c r="R121" s="200">
        <f>Q121*H121</f>
        <v>5.0400000000000002E-3</v>
      </c>
      <c r="S121" s="200">
        <v>0</v>
      </c>
      <c r="T121" s="201">
        <f>S121*H121</f>
        <v>0</v>
      </c>
      <c r="AR121" s="22" t="s">
        <v>142</v>
      </c>
      <c r="AT121" s="22" t="s">
        <v>137</v>
      </c>
      <c r="AU121" s="22" t="s">
        <v>83</v>
      </c>
      <c r="AY121" s="22" t="s">
        <v>135</v>
      </c>
      <c r="BE121" s="202">
        <f>IF(N121="základní",J121,0)</f>
        <v>0</v>
      </c>
      <c r="BF121" s="202">
        <f>IF(N121="snížená",J121,0)</f>
        <v>0</v>
      </c>
      <c r="BG121" s="202">
        <f>IF(N121="zákl. přenesená",J121,0)</f>
        <v>0</v>
      </c>
      <c r="BH121" s="202">
        <f>IF(N121="sníž. přenesená",J121,0)</f>
        <v>0</v>
      </c>
      <c r="BI121" s="202">
        <f>IF(N121="nulová",J121,0)</f>
        <v>0</v>
      </c>
      <c r="BJ121" s="22" t="s">
        <v>80</v>
      </c>
      <c r="BK121" s="202">
        <f>ROUND(I121*H121,2)</f>
        <v>0</v>
      </c>
      <c r="BL121" s="22" t="s">
        <v>142</v>
      </c>
      <c r="BM121" s="22" t="s">
        <v>598</v>
      </c>
    </row>
    <row r="122" spans="2:65" s="11" customFormat="1">
      <c r="B122" s="206"/>
      <c r="C122" s="207"/>
      <c r="D122" s="217" t="s">
        <v>149</v>
      </c>
      <c r="E122" s="219" t="s">
        <v>21</v>
      </c>
      <c r="F122" s="220" t="s">
        <v>599</v>
      </c>
      <c r="G122" s="207"/>
      <c r="H122" s="221">
        <v>56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149</v>
      </c>
      <c r="AU122" s="216" t="s">
        <v>83</v>
      </c>
      <c r="AV122" s="11" t="s">
        <v>83</v>
      </c>
      <c r="AW122" s="11" t="s">
        <v>35</v>
      </c>
      <c r="AX122" s="11" t="s">
        <v>80</v>
      </c>
      <c r="AY122" s="216" t="s">
        <v>135</v>
      </c>
    </row>
    <row r="123" spans="2:65" s="10" customFormat="1" ht="29.85" customHeight="1">
      <c r="B123" s="174"/>
      <c r="C123" s="175"/>
      <c r="D123" s="188" t="s">
        <v>71</v>
      </c>
      <c r="E123" s="189" t="s">
        <v>600</v>
      </c>
      <c r="F123" s="189" t="s">
        <v>325</v>
      </c>
      <c r="G123" s="175"/>
      <c r="H123" s="175"/>
      <c r="I123" s="178"/>
      <c r="J123" s="190">
        <f>BK123</f>
        <v>0</v>
      </c>
      <c r="K123" s="175"/>
      <c r="L123" s="180"/>
      <c r="M123" s="181"/>
      <c r="N123" s="182"/>
      <c r="O123" s="182"/>
      <c r="P123" s="183">
        <f>P124</f>
        <v>0</v>
      </c>
      <c r="Q123" s="182"/>
      <c r="R123" s="183">
        <f>R124</f>
        <v>0</v>
      </c>
      <c r="S123" s="182"/>
      <c r="T123" s="184">
        <f>T124</f>
        <v>0</v>
      </c>
      <c r="AR123" s="185" t="s">
        <v>80</v>
      </c>
      <c r="AT123" s="186" t="s">
        <v>71</v>
      </c>
      <c r="AU123" s="186" t="s">
        <v>80</v>
      </c>
      <c r="AY123" s="185" t="s">
        <v>135</v>
      </c>
      <c r="BK123" s="187">
        <f>BK124</f>
        <v>0</v>
      </c>
    </row>
    <row r="124" spans="2:65" s="1" customFormat="1" ht="22.5" customHeight="1">
      <c r="B124" s="39"/>
      <c r="C124" s="191" t="s">
        <v>206</v>
      </c>
      <c r="D124" s="191" t="s">
        <v>137</v>
      </c>
      <c r="E124" s="192" t="s">
        <v>601</v>
      </c>
      <c r="F124" s="193" t="s">
        <v>602</v>
      </c>
      <c r="G124" s="194" t="s">
        <v>183</v>
      </c>
      <c r="H124" s="195">
        <v>18.056000000000001</v>
      </c>
      <c r="I124" s="196"/>
      <c r="J124" s="197">
        <f>ROUND(I124*H124,2)</f>
        <v>0</v>
      </c>
      <c r="K124" s="193" t="s">
        <v>141</v>
      </c>
      <c r="L124" s="59"/>
      <c r="M124" s="198" t="s">
        <v>21</v>
      </c>
      <c r="N124" s="199" t="s">
        <v>43</v>
      </c>
      <c r="O124" s="40"/>
      <c r="P124" s="200">
        <f>O124*H124</f>
        <v>0</v>
      </c>
      <c r="Q124" s="200">
        <v>0</v>
      </c>
      <c r="R124" s="200">
        <f>Q124*H124</f>
        <v>0</v>
      </c>
      <c r="S124" s="200">
        <v>0</v>
      </c>
      <c r="T124" s="201">
        <f>S124*H124</f>
        <v>0</v>
      </c>
      <c r="AR124" s="22" t="s">
        <v>142</v>
      </c>
      <c r="AT124" s="22" t="s">
        <v>137</v>
      </c>
      <c r="AU124" s="22" t="s">
        <v>83</v>
      </c>
      <c r="AY124" s="22" t="s">
        <v>135</v>
      </c>
      <c r="BE124" s="202">
        <f>IF(N124="základní",J124,0)</f>
        <v>0</v>
      </c>
      <c r="BF124" s="202">
        <f>IF(N124="snížená",J124,0)</f>
        <v>0</v>
      </c>
      <c r="BG124" s="202">
        <f>IF(N124="zákl. přenesená",J124,0)</f>
        <v>0</v>
      </c>
      <c r="BH124" s="202">
        <f>IF(N124="sníž. přenesená",J124,0)</f>
        <v>0</v>
      </c>
      <c r="BI124" s="202">
        <f>IF(N124="nulová",J124,0)</f>
        <v>0</v>
      </c>
      <c r="BJ124" s="22" t="s">
        <v>80</v>
      </c>
      <c r="BK124" s="202">
        <f>ROUND(I124*H124,2)</f>
        <v>0</v>
      </c>
      <c r="BL124" s="22" t="s">
        <v>142</v>
      </c>
      <c r="BM124" s="22" t="s">
        <v>603</v>
      </c>
    </row>
    <row r="125" spans="2:65" s="10" customFormat="1" ht="37.35" customHeight="1">
      <c r="B125" s="174"/>
      <c r="C125" s="175"/>
      <c r="D125" s="176" t="s">
        <v>71</v>
      </c>
      <c r="E125" s="177" t="s">
        <v>604</v>
      </c>
      <c r="F125" s="177" t="s">
        <v>605</v>
      </c>
      <c r="G125" s="175"/>
      <c r="H125" s="175"/>
      <c r="I125" s="178"/>
      <c r="J125" s="179">
        <f>BK125</f>
        <v>0</v>
      </c>
      <c r="K125" s="175"/>
      <c r="L125" s="180"/>
      <c r="M125" s="181"/>
      <c r="N125" s="182"/>
      <c r="O125" s="182"/>
      <c r="P125" s="183">
        <f>P126+P132+P141+P148+P153+P156</f>
        <v>0</v>
      </c>
      <c r="Q125" s="182"/>
      <c r="R125" s="183">
        <f>R126+R132+R141+R148+R153+R156</f>
        <v>1.5544800000000001</v>
      </c>
      <c r="S125" s="182"/>
      <c r="T125" s="184">
        <f>T126+T132+T141+T148+T153+T156</f>
        <v>0</v>
      </c>
      <c r="AR125" s="185" t="s">
        <v>83</v>
      </c>
      <c r="AT125" s="186" t="s">
        <v>71</v>
      </c>
      <c r="AU125" s="186" t="s">
        <v>72</v>
      </c>
      <c r="AY125" s="185" t="s">
        <v>135</v>
      </c>
      <c r="BK125" s="187">
        <f>BK126+BK132+BK141+BK148+BK153+BK156</f>
        <v>0</v>
      </c>
    </row>
    <row r="126" spans="2:65" s="10" customFormat="1" ht="19.899999999999999" customHeight="1">
      <c r="B126" s="174"/>
      <c r="C126" s="175"/>
      <c r="D126" s="188" t="s">
        <v>71</v>
      </c>
      <c r="E126" s="189" t="s">
        <v>606</v>
      </c>
      <c r="F126" s="189" t="s">
        <v>607</v>
      </c>
      <c r="G126" s="175"/>
      <c r="H126" s="175"/>
      <c r="I126" s="178"/>
      <c r="J126" s="190">
        <f>BK126</f>
        <v>0</v>
      </c>
      <c r="K126" s="175"/>
      <c r="L126" s="180"/>
      <c r="M126" s="181"/>
      <c r="N126" s="182"/>
      <c r="O126" s="182"/>
      <c r="P126" s="183">
        <f>SUM(P127:P131)</f>
        <v>0</v>
      </c>
      <c r="Q126" s="182"/>
      <c r="R126" s="183">
        <f>SUM(R127:R131)</f>
        <v>2E-3</v>
      </c>
      <c r="S126" s="182"/>
      <c r="T126" s="184">
        <f>SUM(T127:T131)</f>
        <v>0</v>
      </c>
      <c r="AR126" s="185" t="s">
        <v>83</v>
      </c>
      <c r="AT126" s="186" t="s">
        <v>71</v>
      </c>
      <c r="AU126" s="186" t="s">
        <v>80</v>
      </c>
      <c r="AY126" s="185" t="s">
        <v>135</v>
      </c>
      <c r="BK126" s="187">
        <f>SUM(BK127:BK131)</f>
        <v>0</v>
      </c>
    </row>
    <row r="127" spans="2:65" s="1" customFormat="1" ht="31.5" customHeight="1">
      <c r="B127" s="39"/>
      <c r="C127" s="191" t="s">
        <v>10</v>
      </c>
      <c r="D127" s="191" t="s">
        <v>137</v>
      </c>
      <c r="E127" s="192" t="s">
        <v>608</v>
      </c>
      <c r="F127" s="193" t="s">
        <v>609</v>
      </c>
      <c r="G127" s="194" t="s">
        <v>243</v>
      </c>
      <c r="H127" s="195">
        <v>1</v>
      </c>
      <c r="I127" s="196"/>
      <c r="J127" s="197">
        <f>ROUND(I127*H127,2)</f>
        <v>0</v>
      </c>
      <c r="K127" s="193" t="s">
        <v>141</v>
      </c>
      <c r="L127" s="59"/>
      <c r="M127" s="198" t="s">
        <v>21</v>
      </c>
      <c r="N127" s="199" t="s">
        <v>43</v>
      </c>
      <c r="O127" s="40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AR127" s="22" t="s">
        <v>215</v>
      </c>
      <c r="AT127" s="22" t="s">
        <v>137</v>
      </c>
      <c r="AU127" s="22" t="s">
        <v>83</v>
      </c>
      <c r="AY127" s="22" t="s">
        <v>135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22" t="s">
        <v>80</v>
      </c>
      <c r="BK127" s="202">
        <f>ROUND(I127*H127,2)</f>
        <v>0</v>
      </c>
      <c r="BL127" s="22" t="s">
        <v>215</v>
      </c>
      <c r="BM127" s="22" t="s">
        <v>610</v>
      </c>
    </row>
    <row r="128" spans="2:65" s="1" customFormat="1" ht="31.5" customHeight="1">
      <c r="B128" s="39"/>
      <c r="C128" s="191" t="s">
        <v>215</v>
      </c>
      <c r="D128" s="191" t="s">
        <v>137</v>
      </c>
      <c r="E128" s="192" t="s">
        <v>611</v>
      </c>
      <c r="F128" s="193" t="s">
        <v>612</v>
      </c>
      <c r="G128" s="194" t="s">
        <v>243</v>
      </c>
      <c r="H128" s="195">
        <v>4</v>
      </c>
      <c r="I128" s="196"/>
      <c r="J128" s="197">
        <f>ROUND(I128*H128,2)</f>
        <v>0</v>
      </c>
      <c r="K128" s="193" t="s">
        <v>141</v>
      </c>
      <c r="L128" s="59"/>
      <c r="M128" s="198" t="s">
        <v>21</v>
      </c>
      <c r="N128" s="199" t="s">
        <v>43</v>
      </c>
      <c r="O128" s="40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AR128" s="22" t="s">
        <v>215</v>
      </c>
      <c r="AT128" s="22" t="s">
        <v>137</v>
      </c>
      <c r="AU128" s="22" t="s">
        <v>83</v>
      </c>
      <c r="AY128" s="22" t="s">
        <v>135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22" t="s">
        <v>80</v>
      </c>
      <c r="BK128" s="202">
        <f>ROUND(I128*H128,2)</f>
        <v>0</v>
      </c>
      <c r="BL128" s="22" t="s">
        <v>215</v>
      </c>
      <c r="BM128" s="22" t="s">
        <v>613</v>
      </c>
    </row>
    <row r="129" spans="2:65" s="1" customFormat="1" ht="31.5" customHeight="1">
      <c r="B129" s="39"/>
      <c r="C129" s="233" t="s">
        <v>219</v>
      </c>
      <c r="D129" s="233" t="s">
        <v>225</v>
      </c>
      <c r="E129" s="234" t="s">
        <v>614</v>
      </c>
      <c r="F129" s="235" t="s">
        <v>615</v>
      </c>
      <c r="G129" s="236" t="s">
        <v>243</v>
      </c>
      <c r="H129" s="237">
        <v>2</v>
      </c>
      <c r="I129" s="238"/>
      <c r="J129" s="239">
        <f>ROUND(I129*H129,2)</f>
        <v>0</v>
      </c>
      <c r="K129" s="235" t="s">
        <v>21</v>
      </c>
      <c r="L129" s="240"/>
      <c r="M129" s="241" t="s">
        <v>21</v>
      </c>
      <c r="N129" s="242" t="s">
        <v>43</v>
      </c>
      <c r="O129" s="40"/>
      <c r="P129" s="200">
        <f>O129*H129</f>
        <v>0</v>
      </c>
      <c r="Q129" s="200">
        <v>5.0000000000000001E-4</v>
      </c>
      <c r="R129" s="200">
        <f>Q129*H129</f>
        <v>1E-3</v>
      </c>
      <c r="S129" s="200">
        <v>0</v>
      </c>
      <c r="T129" s="201">
        <f>S129*H129</f>
        <v>0</v>
      </c>
      <c r="AR129" s="22" t="s">
        <v>294</v>
      </c>
      <c r="AT129" s="22" t="s">
        <v>225</v>
      </c>
      <c r="AU129" s="22" t="s">
        <v>83</v>
      </c>
      <c r="AY129" s="22" t="s">
        <v>135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22" t="s">
        <v>80</v>
      </c>
      <c r="BK129" s="202">
        <f>ROUND(I129*H129,2)</f>
        <v>0</v>
      </c>
      <c r="BL129" s="22" t="s">
        <v>215</v>
      </c>
      <c r="BM129" s="22" t="s">
        <v>616</v>
      </c>
    </row>
    <row r="130" spans="2:65" s="1" customFormat="1" ht="22.5" customHeight="1">
      <c r="B130" s="39"/>
      <c r="C130" s="233" t="s">
        <v>224</v>
      </c>
      <c r="D130" s="233" t="s">
        <v>225</v>
      </c>
      <c r="E130" s="234" t="s">
        <v>617</v>
      </c>
      <c r="F130" s="235" t="s">
        <v>618</v>
      </c>
      <c r="G130" s="236" t="s">
        <v>243</v>
      </c>
      <c r="H130" s="237">
        <v>1</v>
      </c>
      <c r="I130" s="238"/>
      <c r="J130" s="239">
        <f>ROUND(I130*H130,2)</f>
        <v>0</v>
      </c>
      <c r="K130" s="235" t="s">
        <v>21</v>
      </c>
      <c r="L130" s="240"/>
      <c r="M130" s="241" t="s">
        <v>21</v>
      </c>
      <c r="N130" s="242" t="s">
        <v>43</v>
      </c>
      <c r="O130" s="40"/>
      <c r="P130" s="200">
        <f>O130*H130</f>
        <v>0</v>
      </c>
      <c r="Q130" s="200">
        <v>5.0000000000000001E-4</v>
      </c>
      <c r="R130" s="200">
        <f>Q130*H130</f>
        <v>5.0000000000000001E-4</v>
      </c>
      <c r="S130" s="200">
        <v>0</v>
      </c>
      <c r="T130" s="201">
        <f>S130*H130</f>
        <v>0</v>
      </c>
      <c r="AR130" s="22" t="s">
        <v>294</v>
      </c>
      <c r="AT130" s="22" t="s">
        <v>225</v>
      </c>
      <c r="AU130" s="22" t="s">
        <v>83</v>
      </c>
      <c r="AY130" s="22" t="s">
        <v>135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22" t="s">
        <v>80</v>
      </c>
      <c r="BK130" s="202">
        <f>ROUND(I130*H130,2)</f>
        <v>0</v>
      </c>
      <c r="BL130" s="22" t="s">
        <v>215</v>
      </c>
      <c r="BM130" s="22" t="s">
        <v>619</v>
      </c>
    </row>
    <row r="131" spans="2:65" s="1" customFormat="1" ht="22.5" customHeight="1">
      <c r="B131" s="39"/>
      <c r="C131" s="233" t="s">
        <v>231</v>
      </c>
      <c r="D131" s="233" t="s">
        <v>225</v>
      </c>
      <c r="E131" s="234" t="s">
        <v>620</v>
      </c>
      <c r="F131" s="235" t="s">
        <v>621</v>
      </c>
      <c r="G131" s="236" t="s">
        <v>243</v>
      </c>
      <c r="H131" s="237">
        <v>1</v>
      </c>
      <c r="I131" s="238"/>
      <c r="J131" s="239">
        <f>ROUND(I131*H131,2)</f>
        <v>0</v>
      </c>
      <c r="K131" s="235" t="s">
        <v>21</v>
      </c>
      <c r="L131" s="240"/>
      <c r="M131" s="241" t="s">
        <v>21</v>
      </c>
      <c r="N131" s="242" t="s">
        <v>43</v>
      </c>
      <c r="O131" s="40"/>
      <c r="P131" s="200">
        <f>O131*H131</f>
        <v>0</v>
      </c>
      <c r="Q131" s="200">
        <v>5.0000000000000001E-4</v>
      </c>
      <c r="R131" s="200">
        <f>Q131*H131</f>
        <v>5.0000000000000001E-4</v>
      </c>
      <c r="S131" s="200">
        <v>0</v>
      </c>
      <c r="T131" s="201">
        <f>S131*H131</f>
        <v>0</v>
      </c>
      <c r="AR131" s="22" t="s">
        <v>294</v>
      </c>
      <c r="AT131" s="22" t="s">
        <v>225</v>
      </c>
      <c r="AU131" s="22" t="s">
        <v>83</v>
      </c>
      <c r="AY131" s="22" t="s">
        <v>135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22" t="s">
        <v>80</v>
      </c>
      <c r="BK131" s="202">
        <f>ROUND(I131*H131,2)</f>
        <v>0</v>
      </c>
      <c r="BL131" s="22" t="s">
        <v>215</v>
      </c>
      <c r="BM131" s="22" t="s">
        <v>622</v>
      </c>
    </row>
    <row r="132" spans="2:65" s="10" customFormat="1" ht="29.85" customHeight="1">
      <c r="B132" s="174"/>
      <c r="C132" s="175"/>
      <c r="D132" s="188" t="s">
        <v>71</v>
      </c>
      <c r="E132" s="189" t="s">
        <v>623</v>
      </c>
      <c r="F132" s="189" t="s">
        <v>624</v>
      </c>
      <c r="G132" s="175"/>
      <c r="H132" s="175"/>
      <c r="I132" s="178"/>
      <c r="J132" s="190">
        <f>BK132</f>
        <v>0</v>
      </c>
      <c r="K132" s="175"/>
      <c r="L132" s="180"/>
      <c r="M132" s="181"/>
      <c r="N132" s="182"/>
      <c r="O132" s="182"/>
      <c r="P132" s="183">
        <f>SUM(P133:P140)</f>
        <v>0</v>
      </c>
      <c r="Q132" s="182"/>
      <c r="R132" s="183">
        <f>SUM(R133:R140)</f>
        <v>0</v>
      </c>
      <c r="S132" s="182"/>
      <c r="T132" s="184">
        <f>SUM(T133:T140)</f>
        <v>0</v>
      </c>
      <c r="AR132" s="185" t="s">
        <v>83</v>
      </c>
      <c r="AT132" s="186" t="s">
        <v>71</v>
      </c>
      <c r="AU132" s="186" t="s">
        <v>80</v>
      </c>
      <c r="AY132" s="185" t="s">
        <v>135</v>
      </c>
      <c r="BK132" s="187">
        <f>SUM(BK133:BK140)</f>
        <v>0</v>
      </c>
    </row>
    <row r="133" spans="2:65" s="1" customFormat="1" ht="31.5" customHeight="1">
      <c r="B133" s="39"/>
      <c r="C133" s="191" t="s">
        <v>235</v>
      </c>
      <c r="D133" s="191" t="s">
        <v>137</v>
      </c>
      <c r="E133" s="192" t="s">
        <v>625</v>
      </c>
      <c r="F133" s="193" t="s">
        <v>626</v>
      </c>
      <c r="G133" s="194" t="s">
        <v>243</v>
      </c>
      <c r="H133" s="195">
        <v>4</v>
      </c>
      <c r="I133" s="196"/>
      <c r="J133" s="197">
        <f t="shared" ref="J133:J138" si="0">ROUND(I133*H133,2)</f>
        <v>0</v>
      </c>
      <c r="K133" s="193" t="s">
        <v>627</v>
      </c>
      <c r="L133" s="59"/>
      <c r="M133" s="198" t="s">
        <v>21</v>
      </c>
      <c r="N133" s="199" t="s">
        <v>43</v>
      </c>
      <c r="O133" s="40"/>
      <c r="P133" s="200">
        <f t="shared" ref="P133:P138" si="1">O133*H133</f>
        <v>0</v>
      </c>
      <c r="Q133" s="200">
        <v>0</v>
      </c>
      <c r="R133" s="200">
        <f t="shared" ref="R133:R138" si="2">Q133*H133</f>
        <v>0</v>
      </c>
      <c r="S133" s="200">
        <v>0</v>
      </c>
      <c r="T133" s="201">
        <f t="shared" ref="T133:T138" si="3">S133*H133</f>
        <v>0</v>
      </c>
      <c r="AR133" s="22" t="s">
        <v>215</v>
      </c>
      <c r="AT133" s="22" t="s">
        <v>137</v>
      </c>
      <c r="AU133" s="22" t="s">
        <v>83</v>
      </c>
      <c r="AY133" s="22" t="s">
        <v>135</v>
      </c>
      <c r="BE133" s="202">
        <f t="shared" ref="BE133:BE138" si="4">IF(N133="základní",J133,0)</f>
        <v>0</v>
      </c>
      <c r="BF133" s="202">
        <f t="shared" ref="BF133:BF138" si="5">IF(N133="snížená",J133,0)</f>
        <v>0</v>
      </c>
      <c r="BG133" s="202">
        <f t="shared" ref="BG133:BG138" si="6">IF(N133="zákl. přenesená",J133,0)</f>
        <v>0</v>
      </c>
      <c r="BH133" s="202">
        <f t="shared" ref="BH133:BH138" si="7">IF(N133="sníž. přenesená",J133,0)</f>
        <v>0</v>
      </c>
      <c r="BI133" s="202">
        <f t="shared" ref="BI133:BI138" si="8">IF(N133="nulová",J133,0)</f>
        <v>0</v>
      </c>
      <c r="BJ133" s="22" t="s">
        <v>80</v>
      </c>
      <c r="BK133" s="202">
        <f t="shared" ref="BK133:BK138" si="9">ROUND(I133*H133,2)</f>
        <v>0</v>
      </c>
      <c r="BL133" s="22" t="s">
        <v>215</v>
      </c>
      <c r="BM133" s="22" t="s">
        <v>628</v>
      </c>
    </row>
    <row r="134" spans="2:65" s="1" customFormat="1" ht="22.5" customHeight="1">
      <c r="B134" s="39"/>
      <c r="C134" s="233" t="s">
        <v>9</v>
      </c>
      <c r="D134" s="233" t="s">
        <v>225</v>
      </c>
      <c r="E134" s="234" t="s">
        <v>629</v>
      </c>
      <c r="F134" s="235" t="s">
        <v>630</v>
      </c>
      <c r="G134" s="236" t="s">
        <v>631</v>
      </c>
      <c r="H134" s="237">
        <v>4</v>
      </c>
      <c r="I134" s="238"/>
      <c r="J134" s="239">
        <f t="shared" si="0"/>
        <v>0</v>
      </c>
      <c r="K134" s="235" t="s">
        <v>21</v>
      </c>
      <c r="L134" s="240"/>
      <c r="M134" s="241" t="s">
        <v>21</v>
      </c>
      <c r="N134" s="242" t="s">
        <v>43</v>
      </c>
      <c r="O134" s="40"/>
      <c r="P134" s="200">
        <f t="shared" si="1"/>
        <v>0</v>
      </c>
      <c r="Q134" s="200">
        <v>0</v>
      </c>
      <c r="R134" s="200">
        <f t="shared" si="2"/>
        <v>0</v>
      </c>
      <c r="S134" s="200">
        <v>0</v>
      </c>
      <c r="T134" s="201">
        <f t="shared" si="3"/>
        <v>0</v>
      </c>
      <c r="AR134" s="22" t="s">
        <v>294</v>
      </c>
      <c r="AT134" s="22" t="s">
        <v>225</v>
      </c>
      <c r="AU134" s="22" t="s">
        <v>83</v>
      </c>
      <c r="AY134" s="22" t="s">
        <v>135</v>
      </c>
      <c r="BE134" s="202">
        <f t="shared" si="4"/>
        <v>0</v>
      </c>
      <c r="BF134" s="202">
        <f t="shared" si="5"/>
        <v>0</v>
      </c>
      <c r="BG134" s="202">
        <f t="shared" si="6"/>
        <v>0</v>
      </c>
      <c r="BH134" s="202">
        <f t="shared" si="7"/>
        <v>0</v>
      </c>
      <c r="BI134" s="202">
        <f t="shared" si="8"/>
        <v>0</v>
      </c>
      <c r="BJ134" s="22" t="s">
        <v>80</v>
      </c>
      <c r="BK134" s="202">
        <f t="shared" si="9"/>
        <v>0</v>
      </c>
      <c r="BL134" s="22" t="s">
        <v>215</v>
      </c>
      <c r="BM134" s="22" t="s">
        <v>632</v>
      </c>
    </row>
    <row r="135" spans="2:65" s="1" customFormat="1" ht="22.5" customHeight="1">
      <c r="B135" s="39"/>
      <c r="C135" s="191" t="s">
        <v>246</v>
      </c>
      <c r="D135" s="191" t="s">
        <v>137</v>
      </c>
      <c r="E135" s="192" t="s">
        <v>633</v>
      </c>
      <c r="F135" s="193" t="s">
        <v>634</v>
      </c>
      <c r="G135" s="194" t="s">
        <v>243</v>
      </c>
      <c r="H135" s="195">
        <v>12</v>
      </c>
      <c r="I135" s="196"/>
      <c r="J135" s="197">
        <f t="shared" si="0"/>
        <v>0</v>
      </c>
      <c r="K135" s="193" t="s">
        <v>141</v>
      </c>
      <c r="L135" s="59"/>
      <c r="M135" s="198" t="s">
        <v>21</v>
      </c>
      <c r="N135" s="199" t="s">
        <v>43</v>
      </c>
      <c r="O135" s="40"/>
      <c r="P135" s="200">
        <f t="shared" si="1"/>
        <v>0</v>
      </c>
      <c r="Q135" s="200">
        <v>0</v>
      </c>
      <c r="R135" s="200">
        <f t="shared" si="2"/>
        <v>0</v>
      </c>
      <c r="S135" s="200">
        <v>0</v>
      </c>
      <c r="T135" s="201">
        <f t="shared" si="3"/>
        <v>0</v>
      </c>
      <c r="AR135" s="22" t="s">
        <v>215</v>
      </c>
      <c r="AT135" s="22" t="s">
        <v>137</v>
      </c>
      <c r="AU135" s="22" t="s">
        <v>83</v>
      </c>
      <c r="AY135" s="22" t="s">
        <v>135</v>
      </c>
      <c r="BE135" s="202">
        <f t="shared" si="4"/>
        <v>0</v>
      </c>
      <c r="BF135" s="202">
        <f t="shared" si="5"/>
        <v>0</v>
      </c>
      <c r="BG135" s="202">
        <f t="shared" si="6"/>
        <v>0</v>
      </c>
      <c r="BH135" s="202">
        <f t="shared" si="7"/>
        <v>0</v>
      </c>
      <c r="BI135" s="202">
        <f t="shared" si="8"/>
        <v>0</v>
      </c>
      <c r="BJ135" s="22" t="s">
        <v>80</v>
      </c>
      <c r="BK135" s="202">
        <f t="shared" si="9"/>
        <v>0</v>
      </c>
      <c r="BL135" s="22" t="s">
        <v>215</v>
      </c>
      <c r="BM135" s="22" t="s">
        <v>635</v>
      </c>
    </row>
    <row r="136" spans="2:65" s="1" customFormat="1" ht="22.5" customHeight="1">
      <c r="B136" s="39"/>
      <c r="C136" s="233" t="s">
        <v>251</v>
      </c>
      <c r="D136" s="233" t="s">
        <v>225</v>
      </c>
      <c r="E136" s="234" t="s">
        <v>636</v>
      </c>
      <c r="F136" s="235" t="s">
        <v>637</v>
      </c>
      <c r="G136" s="236" t="s">
        <v>631</v>
      </c>
      <c r="H136" s="237">
        <v>12</v>
      </c>
      <c r="I136" s="238"/>
      <c r="J136" s="239">
        <f t="shared" si="0"/>
        <v>0</v>
      </c>
      <c r="K136" s="235" t="s">
        <v>21</v>
      </c>
      <c r="L136" s="240"/>
      <c r="M136" s="241" t="s">
        <v>21</v>
      </c>
      <c r="N136" s="242" t="s">
        <v>43</v>
      </c>
      <c r="O136" s="40"/>
      <c r="P136" s="200">
        <f t="shared" si="1"/>
        <v>0</v>
      </c>
      <c r="Q136" s="200">
        <v>0</v>
      </c>
      <c r="R136" s="200">
        <f t="shared" si="2"/>
        <v>0</v>
      </c>
      <c r="S136" s="200">
        <v>0</v>
      </c>
      <c r="T136" s="201">
        <f t="shared" si="3"/>
        <v>0</v>
      </c>
      <c r="AR136" s="22" t="s">
        <v>294</v>
      </c>
      <c r="AT136" s="22" t="s">
        <v>225</v>
      </c>
      <c r="AU136" s="22" t="s">
        <v>83</v>
      </c>
      <c r="AY136" s="22" t="s">
        <v>135</v>
      </c>
      <c r="BE136" s="202">
        <f t="shared" si="4"/>
        <v>0</v>
      </c>
      <c r="BF136" s="202">
        <f t="shared" si="5"/>
        <v>0</v>
      </c>
      <c r="BG136" s="202">
        <f t="shared" si="6"/>
        <v>0</v>
      </c>
      <c r="BH136" s="202">
        <f t="shared" si="7"/>
        <v>0</v>
      </c>
      <c r="BI136" s="202">
        <f t="shared" si="8"/>
        <v>0</v>
      </c>
      <c r="BJ136" s="22" t="s">
        <v>80</v>
      </c>
      <c r="BK136" s="202">
        <f t="shared" si="9"/>
        <v>0</v>
      </c>
      <c r="BL136" s="22" t="s">
        <v>215</v>
      </c>
      <c r="BM136" s="22" t="s">
        <v>638</v>
      </c>
    </row>
    <row r="137" spans="2:65" s="1" customFormat="1" ht="22.5" customHeight="1">
      <c r="B137" s="39"/>
      <c r="C137" s="191" t="s">
        <v>256</v>
      </c>
      <c r="D137" s="191" t="s">
        <v>137</v>
      </c>
      <c r="E137" s="192" t="s">
        <v>639</v>
      </c>
      <c r="F137" s="193" t="s">
        <v>640</v>
      </c>
      <c r="G137" s="194" t="s">
        <v>641</v>
      </c>
      <c r="H137" s="195">
        <v>2</v>
      </c>
      <c r="I137" s="196"/>
      <c r="J137" s="197">
        <f t="shared" si="0"/>
        <v>0</v>
      </c>
      <c r="K137" s="193" t="s">
        <v>21</v>
      </c>
      <c r="L137" s="59"/>
      <c r="M137" s="198" t="s">
        <v>21</v>
      </c>
      <c r="N137" s="199" t="s">
        <v>43</v>
      </c>
      <c r="O137" s="40"/>
      <c r="P137" s="200">
        <f t="shared" si="1"/>
        <v>0</v>
      </c>
      <c r="Q137" s="200">
        <v>0</v>
      </c>
      <c r="R137" s="200">
        <f t="shared" si="2"/>
        <v>0</v>
      </c>
      <c r="S137" s="200">
        <v>0</v>
      </c>
      <c r="T137" s="201">
        <f t="shared" si="3"/>
        <v>0</v>
      </c>
      <c r="AR137" s="22" t="s">
        <v>215</v>
      </c>
      <c r="AT137" s="22" t="s">
        <v>137</v>
      </c>
      <c r="AU137" s="22" t="s">
        <v>83</v>
      </c>
      <c r="AY137" s="22" t="s">
        <v>135</v>
      </c>
      <c r="BE137" s="202">
        <f t="shared" si="4"/>
        <v>0</v>
      </c>
      <c r="BF137" s="202">
        <f t="shared" si="5"/>
        <v>0</v>
      </c>
      <c r="BG137" s="202">
        <f t="shared" si="6"/>
        <v>0</v>
      </c>
      <c r="BH137" s="202">
        <f t="shared" si="7"/>
        <v>0</v>
      </c>
      <c r="BI137" s="202">
        <f t="shared" si="8"/>
        <v>0</v>
      </c>
      <c r="BJ137" s="22" t="s">
        <v>80</v>
      </c>
      <c r="BK137" s="202">
        <f t="shared" si="9"/>
        <v>0</v>
      </c>
      <c r="BL137" s="22" t="s">
        <v>215</v>
      </c>
      <c r="BM137" s="22" t="s">
        <v>642</v>
      </c>
    </row>
    <row r="138" spans="2:65" s="1" customFormat="1" ht="31.5" customHeight="1">
      <c r="B138" s="39"/>
      <c r="C138" s="191" t="s">
        <v>163</v>
      </c>
      <c r="D138" s="191" t="s">
        <v>137</v>
      </c>
      <c r="E138" s="192" t="s">
        <v>643</v>
      </c>
      <c r="F138" s="193" t="s">
        <v>644</v>
      </c>
      <c r="G138" s="194" t="s">
        <v>243</v>
      </c>
      <c r="H138" s="195">
        <v>4</v>
      </c>
      <c r="I138" s="196"/>
      <c r="J138" s="197">
        <f t="shared" si="0"/>
        <v>0</v>
      </c>
      <c r="K138" s="193" t="s">
        <v>21</v>
      </c>
      <c r="L138" s="59"/>
      <c r="M138" s="198" t="s">
        <v>21</v>
      </c>
      <c r="N138" s="199" t="s">
        <v>43</v>
      </c>
      <c r="O138" s="40"/>
      <c r="P138" s="200">
        <f t="shared" si="1"/>
        <v>0</v>
      </c>
      <c r="Q138" s="200">
        <v>0</v>
      </c>
      <c r="R138" s="200">
        <f t="shared" si="2"/>
        <v>0</v>
      </c>
      <c r="S138" s="200">
        <v>0</v>
      </c>
      <c r="T138" s="201">
        <f t="shared" si="3"/>
        <v>0</v>
      </c>
      <c r="AR138" s="22" t="s">
        <v>215</v>
      </c>
      <c r="AT138" s="22" t="s">
        <v>137</v>
      </c>
      <c r="AU138" s="22" t="s">
        <v>83</v>
      </c>
      <c r="AY138" s="22" t="s">
        <v>135</v>
      </c>
      <c r="BE138" s="202">
        <f t="shared" si="4"/>
        <v>0</v>
      </c>
      <c r="BF138" s="202">
        <f t="shared" si="5"/>
        <v>0</v>
      </c>
      <c r="BG138" s="202">
        <f t="shared" si="6"/>
        <v>0</v>
      </c>
      <c r="BH138" s="202">
        <f t="shared" si="7"/>
        <v>0</v>
      </c>
      <c r="BI138" s="202">
        <f t="shared" si="8"/>
        <v>0</v>
      </c>
      <c r="BJ138" s="22" t="s">
        <v>80</v>
      </c>
      <c r="BK138" s="202">
        <f t="shared" si="9"/>
        <v>0</v>
      </c>
      <c r="BL138" s="22" t="s">
        <v>215</v>
      </c>
      <c r="BM138" s="22" t="s">
        <v>645</v>
      </c>
    </row>
    <row r="139" spans="2:65" s="1" customFormat="1" ht="27">
      <c r="B139" s="39"/>
      <c r="C139" s="61"/>
      <c r="D139" s="203" t="s">
        <v>144</v>
      </c>
      <c r="E139" s="61"/>
      <c r="F139" s="204" t="s">
        <v>646</v>
      </c>
      <c r="G139" s="61"/>
      <c r="H139" s="61"/>
      <c r="I139" s="161"/>
      <c r="J139" s="61"/>
      <c r="K139" s="61"/>
      <c r="L139" s="59"/>
      <c r="M139" s="205"/>
      <c r="N139" s="40"/>
      <c r="O139" s="40"/>
      <c r="P139" s="40"/>
      <c r="Q139" s="40"/>
      <c r="R139" s="40"/>
      <c r="S139" s="40"/>
      <c r="T139" s="76"/>
      <c r="AT139" s="22" t="s">
        <v>144</v>
      </c>
      <c r="AU139" s="22" t="s">
        <v>83</v>
      </c>
    </row>
    <row r="140" spans="2:65" s="1" customFormat="1" ht="22.5" customHeight="1">
      <c r="B140" s="39"/>
      <c r="C140" s="191" t="s">
        <v>265</v>
      </c>
      <c r="D140" s="191" t="s">
        <v>137</v>
      </c>
      <c r="E140" s="192" t="s">
        <v>647</v>
      </c>
      <c r="F140" s="193" t="s">
        <v>648</v>
      </c>
      <c r="G140" s="194" t="s">
        <v>641</v>
      </c>
      <c r="H140" s="195">
        <v>1</v>
      </c>
      <c r="I140" s="196"/>
      <c r="J140" s="197">
        <f>ROUND(I140*H140,2)</f>
        <v>0</v>
      </c>
      <c r="K140" s="193" t="s">
        <v>21</v>
      </c>
      <c r="L140" s="59"/>
      <c r="M140" s="198" t="s">
        <v>21</v>
      </c>
      <c r="N140" s="199" t="s">
        <v>43</v>
      </c>
      <c r="O140" s="40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AR140" s="22" t="s">
        <v>215</v>
      </c>
      <c r="AT140" s="22" t="s">
        <v>137</v>
      </c>
      <c r="AU140" s="22" t="s">
        <v>83</v>
      </c>
      <c r="AY140" s="22" t="s">
        <v>135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22" t="s">
        <v>80</v>
      </c>
      <c r="BK140" s="202">
        <f>ROUND(I140*H140,2)</f>
        <v>0</v>
      </c>
      <c r="BL140" s="22" t="s">
        <v>215</v>
      </c>
      <c r="BM140" s="22" t="s">
        <v>649</v>
      </c>
    </row>
    <row r="141" spans="2:65" s="10" customFormat="1" ht="29.85" customHeight="1">
      <c r="B141" s="174"/>
      <c r="C141" s="175"/>
      <c r="D141" s="188" t="s">
        <v>71</v>
      </c>
      <c r="E141" s="189" t="s">
        <v>650</v>
      </c>
      <c r="F141" s="189" t="s">
        <v>651</v>
      </c>
      <c r="G141" s="175"/>
      <c r="H141" s="175"/>
      <c r="I141" s="178"/>
      <c r="J141" s="190">
        <f>BK141</f>
        <v>0</v>
      </c>
      <c r="K141" s="175"/>
      <c r="L141" s="180"/>
      <c r="M141" s="181"/>
      <c r="N141" s="182"/>
      <c r="O141" s="182"/>
      <c r="P141" s="183">
        <f>SUM(P142:P147)</f>
        <v>0</v>
      </c>
      <c r="Q141" s="182"/>
      <c r="R141" s="183">
        <f>SUM(R142:R147)</f>
        <v>8.3559999999999995E-2</v>
      </c>
      <c r="S141" s="182"/>
      <c r="T141" s="184">
        <f>SUM(T142:T147)</f>
        <v>0</v>
      </c>
      <c r="AR141" s="185" t="s">
        <v>83</v>
      </c>
      <c r="AT141" s="186" t="s">
        <v>71</v>
      </c>
      <c r="AU141" s="186" t="s">
        <v>80</v>
      </c>
      <c r="AY141" s="185" t="s">
        <v>135</v>
      </c>
      <c r="BK141" s="187">
        <f>SUM(BK142:BK147)</f>
        <v>0</v>
      </c>
    </row>
    <row r="142" spans="2:65" s="1" customFormat="1" ht="31.5" customHeight="1">
      <c r="B142" s="39"/>
      <c r="C142" s="191" t="s">
        <v>269</v>
      </c>
      <c r="D142" s="191" t="s">
        <v>137</v>
      </c>
      <c r="E142" s="192" t="s">
        <v>652</v>
      </c>
      <c r="F142" s="193" t="s">
        <v>653</v>
      </c>
      <c r="G142" s="194" t="s">
        <v>154</v>
      </c>
      <c r="H142" s="195">
        <v>68</v>
      </c>
      <c r="I142" s="196"/>
      <c r="J142" s="197">
        <f>ROUND(I142*H142,2)</f>
        <v>0</v>
      </c>
      <c r="K142" s="193" t="s">
        <v>141</v>
      </c>
      <c r="L142" s="59"/>
      <c r="M142" s="198" t="s">
        <v>21</v>
      </c>
      <c r="N142" s="199" t="s">
        <v>43</v>
      </c>
      <c r="O142" s="40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AR142" s="22" t="s">
        <v>215</v>
      </c>
      <c r="AT142" s="22" t="s">
        <v>137</v>
      </c>
      <c r="AU142" s="22" t="s">
        <v>83</v>
      </c>
      <c r="AY142" s="22" t="s">
        <v>135</v>
      </c>
      <c r="BE142" s="202">
        <f>IF(N142="základní",J142,0)</f>
        <v>0</v>
      </c>
      <c r="BF142" s="202">
        <f>IF(N142="snížená",J142,0)</f>
        <v>0</v>
      </c>
      <c r="BG142" s="202">
        <f>IF(N142="zákl. přenesená",J142,0)</f>
        <v>0</v>
      </c>
      <c r="BH142" s="202">
        <f>IF(N142="sníž. přenesená",J142,0)</f>
        <v>0</v>
      </c>
      <c r="BI142" s="202">
        <f>IF(N142="nulová",J142,0)</f>
        <v>0</v>
      </c>
      <c r="BJ142" s="22" t="s">
        <v>80</v>
      </c>
      <c r="BK142" s="202">
        <f>ROUND(I142*H142,2)</f>
        <v>0</v>
      </c>
      <c r="BL142" s="22" t="s">
        <v>215</v>
      </c>
      <c r="BM142" s="22" t="s">
        <v>654</v>
      </c>
    </row>
    <row r="143" spans="2:65" s="11" customFormat="1">
      <c r="B143" s="206"/>
      <c r="C143" s="207"/>
      <c r="D143" s="203" t="s">
        <v>149</v>
      </c>
      <c r="E143" s="208" t="s">
        <v>21</v>
      </c>
      <c r="F143" s="209" t="s">
        <v>655</v>
      </c>
      <c r="G143" s="207"/>
      <c r="H143" s="210">
        <v>68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149</v>
      </c>
      <c r="AU143" s="216" t="s">
        <v>83</v>
      </c>
      <c r="AV143" s="11" t="s">
        <v>83</v>
      </c>
      <c r="AW143" s="11" t="s">
        <v>35</v>
      </c>
      <c r="AX143" s="11" t="s">
        <v>80</v>
      </c>
      <c r="AY143" s="216" t="s">
        <v>135</v>
      </c>
    </row>
    <row r="144" spans="2:65" s="1" customFormat="1" ht="22.5" customHeight="1">
      <c r="B144" s="39"/>
      <c r="C144" s="233" t="s">
        <v>275</v>
      </c>
      <c r="D144" s="233" t="s">
        <v>225</v>
      </c>
      <c r="E144" s="234" t="s">
        <v>656</v>
      </c>
      <c r="F144" s="235" t="s">
        <v>657</v>
      </c>
      <c r="G144" s="236" t="s">
        <v>154</v>
      </c>
      <c r="H144" s="237">
        <v>60</v>
      </c>
      <c r="I144" s="238"/>
      <c r="J144" s="239">
        <f>ROUND(I144*H144,2)</f>
        <v>0</v>
      </c>
      <c r="K144" s="235" t="s">
        <v>141</v>
      </c>
      <c r="L144" s="240"/>
      <c r="M144" s="241" t="s">
        <v>21</v>
      </c>
      <c r="N144" s="242" t="s">
        <v>43</v>
      </c>
      <c r="O144" s="40"/>
      <c r="P144" s="200">
        <f>O144*H144</f>
        <v>0</v>
      </c>
      <c r="Q144" s="200">
        <v>2.7E-4</v>
      </c>
      <c r="R144" s="200">
        <f>Q144*H144</f>
        <v>1.6199999999999999E-2</v>
      </c>
      <c r="S144" s="200">
        <v>0</v>
      </c>
      <c r="T144" s="201">
        <f>S144*H144</f>
        <v>0</v>
      </c>
      <c r="AR144" s="22" t="s">
        <v>294</v>
      </c>
      <c r="AT144" s="22" t="s">
        <v>225</v>
      </c>
      <c r="AU144" s="22" t="s">
        <v>83</v>
      </c>
      <c r="AY144" s="22" t="s">
        <v>135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22" t="s">
        <v>80</v>
      </c>
      <c r="BK144" s="202">
        <f>ROUND(I144*H144,2)</f>
        <v>0</v>
      </c>
      <c r="BL144" s="22" t="s">
        <v>215</v>
      </c>
      <c r="BM144" s="22" t="s">
        <v>658</v>
      </c>
    </row>
    <row r="145" spans="2:65" s="1" customFormat="1" ht="22.5" customHeight="1">
      <c r="B145" s="39"/>
      <c r="C145" s="233" t="s">
        <v>280</v>
      </c>
      <c r="D145" s="233" t="s">
        <v>225</v>
      </c>
      <c r="E145" s="234" t="s">
        <v>659</v>
      </c>
      <c r="F145" s="235" t="s">
        <v>660</v>
      </c>
      <c r="G145" s="236" t="s">
        <v>154</v>
      </c>
      <c r="H145" s="237">
        <v>8</v>
      </c>
      <c r="I145" s="238"/>
      <c r="J145" s="239">
        <f>ROUND(I145*H145,2)</f>
        <v>0</v>
      </c>
      <c r="K145" s="235" t="s">
        <v>141</v>
      </c>
      <c r="L145" s="240"/>
      <c r="M145" s="241" t="s">
        <v>21</v>
      </c>
      <c r="N145" s="242" t="s">
        <v>43</v>
      </c>
      <c r="O145" s="40"/>
      <c r="P145" s="200">
        <f>O145*H145</f>
        <v>0</v>
      </c>
      <c r="Q145" s="200">
        <v>9.2000000000000003E-4</v>
      </c>
      <c r="R145" s="200">
        <f>Q145*H145</f>
        <v>7.3600000000000002E-3</v>
      </c>
      <c r="S145" s="200">
        <v>0</v>
      </c>
      <c r="T145" s="201">
        <f>S145*H145</f>
        <v>0</v>
      </c>
      <c r="AR145" s="22" t="s">
        <v>294</v>
      </c>
      <c r="AT145" s="22" t="s">
        <v>225</v>
      </c>
      <c r="AU145" s="22" t="s">
        <v>83</v>
      </c>
      <c r="AY145" s="22" t="s">
        <v>135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22" t="s">
        <v>80</v>
      </c>
      <c r="BK145" s="202">
        <f>ROUND(I145*H145,2)</f>
        <v>0</v>
      </c>
      <c r="BL145" s="22" t="s">
        <v>215</v>
      </c>
      <c r="BM145" s="22" t="s">
        <v>661</v>
      </c>
    </row>
    <row r="146" spans="2:65" s="1" customFormat="1" ht="31.5" customHeight="1">
      <c r="B146" s="39"/>
      <c r="C146" s="191" t="s">
        <v>285</v>
      </c>
      <c r="D146" s="191" t="s">
        <v>137</v>
      </c>
      <c r="E146" s="192" t="s">
        <v>662</v>
      </c>
      <c r="F146" s="193" t="s">
        <v>663</v>
      </c>
      <c r="G146" s="194" t="s">
        <v>154</v>
      </c>
      <c r="H146" s="195">
        <v>60</v>
      </c>
      <c r="I146" s="196"/>
      <c r="J146" s="197">
        <f>ROUND(I146*H146,2)</f>
        <v>0</v>
      </c>
      <c r="K146" s="193" t="s">
        <v>627</v>
      </c>
      <c r="L146" s="59"/>
      <c r="M146" s="198" t="s">
        <v>21</v>
      </c>
      <c r="N146" s="199" t="s">
        <v>43</v>
      </c>
      <c r="O146" s="40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AR146" s="22" t="s">
        <v>215</v>
      </c>
      <c r="AT146" s="22" t="s">
        <v>137</v>
      </c>
      <c r="AU146" s="22" t="s">
        <v>83</v>
      </c>
      <c r="AY146" s="22" t="s">
        <v>135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22" t="s">
        <v>80</v>
      </c>
      <c r="BK146" s="202">
        <f>ROUND(I146*H146,2)</f>
        <v>0</v>
      </c>
      <c r="BL146" s="22" t="s">
        <v>215</v>
      </c>
      <c r="BM146" s="22" t="s">
        <v>664</v>
      </c>
    </row>
    <row r="147" spans="2:65" s="1" customFormat="1" ht="22.5" customHeight="1">
      <c r="B147" s="39"/>
      <c r="C147" s="233" t="s">
        <v>290</v>
      </c>
      <c r="D147" s="233" t="s">
        <v>225</v>
      </c>
      <c r="E147" s="234" t="s">
        <v>665</v>
      </c>
      <c r="F147" s="235" t="s">
        <v>666</v>
      </c>
      <c r="G147" s="236" t="s">
        <v>372</v>
      </c>
      <c r="H147" s="237">
        <v>60</v>
      </c>
      <c r="I147" s="238"/>
      <c r="J147" s="239">
        <f>ROUND(I147*H147,2)</f>
        <v>0</v>
      </c>
      <c r="K147" s="235" t="s">
        <v>141</v>
      </c>
      <c r="L147" s="240"/>
      <c r="M147" s="241" t="s">
        <v>21</v>
      </c>
      <c r="N147" s="242" t="s">
        <v>43</v>
      </c>
      <c r="O147" s="40"/>
      <c r="P147" s="200">
        <f>O147*H147</f>
        <v>0</v>
      </c>
      <c r="Q147" s="200">
        <v>1E-3</v>
      </c>
      <c r="R147" s="200">
        <f>Q147*H147</f>
        <v>0.06</v>
      </c>
      <c r="S147" s="200">
        <v>0</v>
      </c>
      <c r="T147" s="201">
        <f>S147*H147</f>
        <v>0</v>
      </c>
      <c r="AR147" s="22" t="s">
        <v>294</v>
      </c>
      <c r="AT147" s="22" t="s">
        <v>225</v>
      </c>
      <c r="AU147" s="22" t="s">
        <v>83</v>
      </c>
      <c r="AY147" s="22" t="s">
        <v>135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22" t="s">
        <v>80</v>
      </c>
      <c r="BK147" s="202">
        <f>ROUND(I147*H147,2)</f>
        <v>0</v>
      </c>
      <c r="BL147" s="22" t="s">
        <v>215</v>
      </c>
      <c r="BM147" s="22" t="s">
        <v>667</v>
      </c>
    </row>
    <row r="148" spans="2:65" s="10" customFormat="1" ht="29.85" customHeight="1">
      <c r="B148" s="174"/>
      <c r="C148" s="175"/>
      <c r="D148" s="188" t="s">
        <v>71</v>
      </c>
      <c r="E148" s="189" t="s">
        <v>668</v>
      </c>
      <c r="F148" s="189" t="s">
        <v>669</v>
      </c>
      <c r="G148" s="175"/>
      <c r="H148" s="175"/>
      <c r="I148" s="178"/>
      <c r="J148" s="190">
        <f>BK148</f>
        <v>0</v>
      </c>
      <c r="K148" s="175"/>
      <c r="L148" s="180"/>
      <c r="M148" s="181"/>
      <c r="N148" s="182"/>
      <c r="O148" s="182"/>
      <c r="P148" s="183">
        <f>SUM(P149:P152)</f>
        <v>0</v>
      </c>
      <c r="Q148" s="182"/>
      <c r="R148" s="183">
        <f>SUM(R149:R152)</f>
        <v>4.8600000000000004E-2</v>
      </c>
      <c r="S148" s="182"/>
      <c r="T148" s="184">
        <f>SUM(T149:T152)</f>
        <v>0</v>
      </c>
      <c r="AR148" s="185" t="s">
        <v>83</v>
      </c>
      <c r="AT148" s="186" t="s">
        <v>71</v>
      </c>
      <c r="AU148" s="186" t="s">
        <v>80</v>
      </c>
      <c r="AY148" s="185" t="s">
        <v>135</v>
      </c>
      <c r="BK148" s="187">
        <f>SUM(BK149:BK152)</f>
        <v>0</v>
      </c>
    </row>
    <row r="149" spans="2:65" s="1" customFormat="1" ht="44.25" customHeight="1">
      <c r="B149" s="39"/>
      <c r="C149" s="191" t="s">
        <v>294</v>
      </c>
      <c r="D149" s="191" t="s">
        <v>137</v>
      </c>
      <c r="E149" s="192" t="s">
        <v>670</v>
      </c>
      <c r="F149" s="193" t="s">
        <v>671</v>
      </c>
      <c r="G149" s="194" t="s">
        <v>154</v>
      </c>
      <c r="H149" s="195">
        <v>90</v>
      </c>
      <c r="I149" s="196"/>
      <c r="J149" s="197">
        <f>ROUND(I149*H149,2)</f>
        <v>0</v>
      </c>
      <c r="K149" s="193" t="s">
        <v>627</v>
      </c>
      <c r="L149" s="59"/>
      <c r="M149" s="198" t="s">
        <v>21</v>
      </c>
      <c r="N149" s="199" t="s">
        <v>43</v>
      </c>
      <c r="O149" s="40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AR149" s="22" t="s">
        <v>215</v>
      </c>
      <c r="AT149" s="22" t="s">
        <v>137</v>
      </c>
      <c r="AU149" s="22" t="s">
        <v>83</v>
      </c>
      <c r="AY149" s="22" t="s">
        <v>135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22" t="s">
        <v>80</v>
      </c>
      <c r="BK149" s="202">
        <f>ROUND(I149*H149,2)</f>
        <v>0</v>
      </c>
      <c r="BL149" s="22" t="s">
        <v>215</v>
      </c>
      <c r="BM149" s="22" t="s">
        <v>672</v>
      </c>
    </row>
    <row r="150" spans="2:65" s="1" customFormat="1" ht="31.5" customHeight="1">
      <c r="B150" s="39"/>
      <c r="C150" s="233" t="s">
        <v>298</v>
      </c>
      <c r="D150" s="233" t="s">
        <v>225</v>
      </c>
      <c r="E150" s="234" t="s">
        <v>673</v>
      </c>
      <c r="F150" s="235" t="s">
        <v>674</v>
      </c>
      <c r="G150" s="236" t="s">
        <v>154</v>
      </c>
      <c r="H150" s="237">
        <v>90</v>
      </c>
      <c r="I150" s="238"/>
      <c r="J150" s="239">
        <f>ROUND(I150*H150,2)</f>
        <v>0</v>
      </c>
      <c r="K150" s="235" t="s">
        <v>141</v>
      </c>
      <c r="L150" s="240"/>
      <c r="M150" s="241" t="s">
        <v>21</v>
      </c>
      <c r="N150" s="242" t="s">
        <v>43</v>
      </c>
      <c r="O150" s="40"/>
      <c r="P150" s="200">
        <f>O150*H150</f>
        <v>0</v>
      </c>
      <c r="Q150" s="200">
        <v>1.2E-4</v>
      </c>
      <c r="R150" s="200">
        <f>Q150*H150</f>
        <v>1.0800000000000001E-2</v>
      </c>
      <c r="S150" s="200">
        <v>0</v>
      </c>
      <c r="T150" s="201">
        <f>S150*H150</f>
        <v>0</v>
      </c>
      <c r="AR150" s="22" t="s">
        <v>294</v>
      </c>
      <c r="AT150" s="22" t="s">
        <v>225</v>
      </c>
      <c r="AU150" s="22" t="s">
        <v>83</v>
      </c>
      <c r="AY150" s="22" t="s">
        <v>135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22" t="s">
        <v>80</v>
      </c>
      <c r="BK150" s="202">
        <f>ROUND(I150*H150,2)</f>
        <v>0</v>
      </c>
      <c r="BL150" s="22" t="s">
        <v>215</v>
      </c>
      <c r="BM150" s="22" t="s">
        <v>675</v>
      </c>
    </row>
    <row r="151" spans="2:65" s="1" customFormat="1" ht="31.5" customHeight="1">
      <c r="B151" s="39"/>
      <c r="C151" s="191" t="s">
        <v>305</v>
      </c>
      <c r="D151" s="191" t="s">
        <v>137</v>
      </c>
      <c r="E151" s="192" t="s">
        <v>676</v>
      </c>
      <c r="F151" s="193" t="s">
        <v>677</v>
      </c>
      <c r="G151" s="194" t="s">
        <v>154</v>
      </c>
      <c r="H151" s="195">
        <v>60</v>
      </c>
      <c r="I151" s="196"/>
      <c r="J151" s="197">
        <f>ROUND(I151*H151,2)</f>
        <v>0</v>
      </c>
      <c r="K151" s="193" t="s">
        <v>141</v>
      </c>
      <c r="L151" s="59"/>
      <c r="M151" s="198" t="s">
        <v>21</v>
      </c>
      <c r="N151" s="199" t="s">
        <v>43</v>
      </c>
      <c r="O151" s="40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AR151" s="22" t="s">
        <v>215</v>
      </c>
      <c r="AT151" s="22" t="s">
        <v>137</v>
      </c>
      <c r="AU151" s="22" t="s">
        <v>83</v>
      </c>
      <c r="AY151" s="22" t="s">
        <v>135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22" t="s">
        <v>80</v>
      </c>
      <c r="BK151" s="202">
        <f>ROUND(I151*H151,2)</f>
        <v>0</v>
      </c>
      <c r="BL151" s="22" t="s">
        <v>215</v>
      </c>
      <c r="BM151" s="22" t="s">
        <v>678</v>
      </c>
    </row>
    <row r="152" spans="2:65" s="1" customFormat="1" ht="22.5" customHeight="1">
      <c r="B152" s="39"/>
      <c r="C152" s="233" t="s">
        <v>309</v>
      </c>
      <c r="D152" s="233" t="s">
        <v>225</v>
      </c>
      <c r="E152" s="234" t="s">
        <v>679</v>
      </c>
      <c r="F152" s="235" t="s">
        <v>680</v>
      </c>
      <c r="G152" s="236" t="s">
        <v>154</v>
      </c>
      <c r="H152" s="237">
        <v>60</v>
      </c>
      <c r="I152" s="238"/>
      <c r="J152" s="239">
        <f>ROUND(I152*H152,2)</f>
        <v>0</v>
      </c>
      <c r="K152" s="235" t="s">
        <v>141</v>
      </c>
      <c r="L152" s="240"/>
      <c r="M152" s="241" t="s">
        <v>21</v>
      </c>
      <c r="N152" s="242" t="s">
        <v>43</v>
      </c>
      <c r="O152" s="40"/>
      <c r="P152" s="200">
        <f>O152*H152</f>
        <v>0</v>
      </c>
      <c r="Q152" s="200">
        <v>6.3000000000000003E-4</v>
      </c>
      <c r="R152" s="200">
        <f>Q152*H152</f>
        <v>3.78E-2</v>
      </c>
      <c r="S152" s="200">
        <v>0</v>
      </c>
      <c r="T152" s="201">
        <f>S152*H152</f>
        <v>0</v>
      </c>
      <c r="AR152" s="22" t="s">
        <v>294</v>
      </c>
      <c r="AT152" s="22" t="s">
        <v>225</v>
      </c>
      <c r="AU152" s="22" t="s">
        <v>83</v>
      </c>
      <c r="AY152" s="22" t="s">
        <v>135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22" t="s">
        <v>80</v>
      </c>
      <c r="BK152" s="202">
        <f>ROUND(I152*H152,2)</f>
        <v>0</v>
      </c>
      <c r="BL152" s="22" t="s">
        <v>215</v>
      </c>
      <c r="BM152" s="22" t="s">
        <v>681</v>
      </c>
    </row>
    <row r="153" spans="2:65" s="10" customFormat="1" ht="29.85" customHeight="1">
      <c r="B153" s="174"/>
      <c r="C153" s="175"/>
      <c r="D153" s="188" t="s">
        <v>71</v>
      </c>
      <c r="E153" s="189" t="s">
        <v>682</v>
      </c>
      <c r="F153" s="189" t="s">
        <v>683</v>
      </c>
      <c r="G153" s="175"/>
      <c r="H153" s="175"/>
      <c r="I153" s="178"/>
      <c r="J153" s="190">
        <f>BK153</f>
        <v>0</v>
      </c>
      <c r="K153" s="175"/>
      <c r="L153" s="180"/>
      <c r="M153" s="181"/>
      <c r="N153" s="182"/>
      <c r="O153" s="182"/>
      <c r="P153" s="183">
        <f>SUM(P154:P155)</f>
        <v>0</v>
      </c>
      <c r="Q153" s="182"/>
      <c r="R153" s="183">
        <f>SUM(R154:R155)</f>
        <v>0</v>
      </c>
      <c r="S153" s="182"/>
      <c r="T153" s="184">
        <f>SUM(T154:T155)</f>
        <v>0</v>
      </c>
      <c r="AR153" s="185" t="s">
        <v>83</v>
      </c>
      <c r="AT153" s="186" t="s">
        <v>71</v>
      </c>
      <c r="AU153" s="186" t="s">
        <v>80</v>
      </c>
      <c r="AY153" s="185" t="s">
        <v>135</v>
      </c>
      <c r="BK153" s="187">
        <f>SUM(BK154:BK155)</f>
        <v>0</v>
      </c>
    </row>
    <row r="154" spans="2:65" s="1" customFormat="1" ht="31.5" customHeight="1">
      <c r="B154" s="39"/>
      <c r="C154" s="191" t="s">
        <v>314</v>
      </c>
      <c r="D154" s="191" t="s">
        <v>137</v>
      </c>
      <c r="E154" s="192" t="s">
        <v>684</v>
      </c>
      <c r="F154" s="193" t="s">
        <v>685</v>
      </c>
      <c r="G154" s="194" t="s">
        <v>243</v>
      </c>
      <c r="H154" s="195">
        <v>60</v>
      </c>
      <c r="I154" s="196"/>
      <c r="J154" s="197">
        <f>ROUND(I154*H154,2)</f>
        <v>0</v>
      </c>
      <c r="K154" s="193" t="s">
        <v>627</v>
      </c>
      <c r="L154" s="59"/>
      <c r="M154" s="198" t="s">
        <v>21</v>
      </c>
      <c r="N154" s="199" t="s">
        <v>43</v>
      </c>
      <c r="O154" s="40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AR154" s="22" t="s">
        <v>215</v>
      </c>
      <c r="AT154" s="22" t="s">
        <v>137</v>
      </c>
      <c r="AU154" s="22" t="s">
        <v>83</v>
      </c>
      <c r="AY154" s="22" t="s">
        <v>135</v>
      </c>
      <c r="BE154" s="202">
        <f>IF(N154="základní",J154,0)</f>
        <v>0</v>
      </c>
      <c r="BF154" s="202">
        <f>IF(N154="snížená",J154,0)</f>
        <v>0</v>
      </c>
      <c r="BG154" s="202">
        <f>IF(N154="zákl. přenesená",J154,0)</f>
        <v>0</v>
      </c>
      <c r="BH154" s="202">
        <f>IF(N154="sníž. přenesená",J154,0)</f>
        <v>0</v>
      </c>
      <c r="BI154" s="202">
        <f>IF(N154="nulová",J154,0)</f>
        <v>0</v>
      </c>
      <c r="BJ154" s="22" t="s">
        <v>80</v>
      </c>
      <c r="BK154" s="202">
        <f>ROUND(I154*H154,2)</f>
        <v>0</v>
      </c>
      <c r="BL154" s="22" t="s">
        <v>215</v>
      </c>
      <c r="BM154" s="22" t="s">
        <v>686</v>
      </c>
    </row>
    <row r="155" spans="2:65" s="1" customFormat="1" ht="31.5" customHeight="1">
      <c r="B155" s="39"/>
      <c r="C155" s="191" t="s">
        <v>319</v>
      </c>
      <c r="D155" s="191" t="s">
        <v>137</v>
      </c>
      <c r="E155" s="192" t="s">
        <v>687</v>
      </c>
      <c r="F155" s="193" t="s">
        <v>688</v>
      </c>
      <c r="G155" s="194" t="s">
        <v>243</v>
      </c>
      <c r="H155" s="195">
        <v>60</v>
      </c>
      <c r="I155" s="196"/>
      <c r="J155" s="197">
        <f>ROUND(I155*H155,2)</f>
        <v>0</v>
      </c>
      <c r="K155" s="193" t="s">
        <v>141</v>
      </c>
      <c r="L155" s="59"/>
      <c r="M155" s="198" t="s">
        <v>21</v>
      </c>
      <c r="N155" s="199" t="s">
        <v>43</v>
      </c>
      <c r="O155" s="40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AR155" s="22" t="s">
        <v>215</v>
      </c>
      <c r="AT155" s="22" t="s">
        <v>137</v>
      </c>
      <c r="AU155" s="22" t="s">
        <v>83</v>
      </c>
      <c r="AY155" s="22" t="s">
        <v>135</v>
      </c>
      <c r="BE155" s="202">
        <f>IF(N155="základní",J155,0)</f>
        <v>0</v>
      </c>
      <c r="BF155" s="202">
        <f>IF(N155="snížená",J155,0)</f>
        <v>0</v>
      </c>
      <c r="BG155" s="202">
        <f>IF(N155="zákl. přenesená",J155,0)</f>
        <v>0</v>
      </c>
      <c r="BH155" s="202">
        <f>IF(N155="sníž. přenesená",J155,0)</f>
        <v>0</v>
      </c>
      <c r="BI155" s="202">
        <f>IF(N155="nulová",J155,0)</f>
        <v>0</v>
      </c>
      <c r="BJ155" s="22" t="s">
        <v>80</v>
      </c>
      <c r="BK155" s="202">
        <f>ROUND(I155*H155,2)</f>
        <v>0</v>
      </c>
      <c r="BL155" s="22" t="s">
        <v>215</v>
      </c>
      <c r="BM155" s="22" t="s">
        <v>689</v>
      </c>
    </row>
    <row r="156" spans="2:65" s="10" customFormat="1" ht="29.85" customHeight="1">
      <c r="B156" s="174"/>
      <c r="C156" s="175"/>
      <c r="D156" s="188" t="s">
        <v>71</v>
      </c>
      <c r="E156" s="189" t="s">
        <v>690</v>
      </c>
      <c r="F156" s="189" t="s">
        <v>691</v>
      </c>
      <c r="G156" s="175"/>
      <c r="H156" s="175"/>
      <c r="I156" s="178"/>
      <c r="J156" s="190">
        <f>BK156</f>
        <v>0</v>
      </c>
      <c r="K156" s="175"/>
      <c r="L156" s="180"/>
      <c r="M156" s="181"/>
      <c r="N156" s="182"/>
      <c r="O156" s="182"/>
      <c r="P156" s="183">
        <f>SUM(P157:P164)</f>
        <v>0</v>
      </c>
      <c r="Q156" s="182"/>
      <c r="R156" s="183">
        <f>SUM(R157:R164)</f>
        <v>1.42032</v>
      </c>
      <c r="S156" s="182"/>
      <c r="T156" s="184">
        <f>SUM(T157:T164)</f>
        <v>0</v>
      </c>
      <c r="AR156" s="185" t="s">
        <v>83</v>
      </c>
      <c r="AT156" s="186" t="s">
        <v>71</v>
      </c>
      <c r="AU156" s="186" t="s">
        <v>80</v>
      </c>
      <c r="AY156" s="185" t="s">
        <v>135</v>
      </c>
      <c r="BK156" s="187">
        <f>SUM(BK157:BK164)</f>
        <v>0</v>
      </c>
    </row>
    <row r="157" spans="2:65" s="1" customFormat="1" ht="31.5" customHeight="1">
      <c r="B157" s="39"/>
      <c r="C157" s="191" t="s">
        <v>326</v>
      </c>
      <c r="D157" s="191" t="s">
        <v>137</v>
      </c>
      <c r="E157" s="192" t="s">
        <v>692</v>
      </c>
      <c r="F157" s="193" t="s">
        <v>693</v>
      </c>
      <c r="G157" s="194" t="s">
        <v>243</v>
      </c>
      <c r="H157" s="195">
        <v>4</v>
      </c>
      <c r="I157" s="196"/>
      <c r="J157" s="197">
        <f>ROUND(I157*H157,2)</f>
        <v>0</v>
      </c>
      <c r="K157" s="193" t="s">
        <v>141</v>
      </c>
      <c r="L157" s="59"/>
      <c r="M157" s="198" t="s">
        <v>21</v>
      </c>
      <c r="N157" s="199" t="s">
        <v>43</v>
      </c>
      <c r="O157" s="40"/>
      <c r="P157" s="200">
        <f>O157*H157</f>
        <v>0</v>
      </c>
      <c r="Q157" s="200">
        <v>0</v>
      </c>
      <c r="R157" s="200">
        <f>Q157*H157</f>
        <v>0</v>
      </c>
      <c r="S157" s="200">
        <v>0</v>
      </c>
      <c r="T157" s="201">
        <f>S157*H157</f>
        <v>0</v>
      </c>
      <c r="AR157" s="22" t="s">
        <v>215</v>
      </c>
      <c r="AT157" s="22" t="s">
        <v>137</v>
      </c>
      <c r="AU157" s="22" t="s">
        <v>83</v>
      </c>
      <c r="AY157" s="22" t="s">
        <v>135</v>
      </c>
      <c r="BE157" s="202">
        <f>IF(N157="základní",J157,0)</f>
        <v>0</v>
      </c>
      <c r="BF157" s="202">
        <f>IF(N157="snížená",J157,0)</f>
        <v>0</v>
      </c>
      <c r="BG157" s="202">
        <f>IF(N157="zákl. přenesená",J157,0)</f>
        <v>0</v>
      </c>
      <c r="BH157" s="202">
        <f>IF(N157="sníž. přenesená",J157,0)</f>
        <v>0</v>
      </c>
      <c r="BI157" s="202">
        <f>IF(N157="nulová",J157,0)</f>
        <v>0</v>
      </c>
      <c r="BJ157" s="22" t="s">
        <v>80</v>
      </c>
      <c r="BK157" s="202">
        <f>ROUND(I157*H157,2)</f>
        <v>0</v>
      </c>
      <c r="BL157" s="22" t="s">
        <v>215</v>
      </c>
      <c r="BM157" s="22" t="s">
        <v>694</v>
      </c>
    </row>
    <row r="158" spans="2:65" s="1" customFormat="1" ht="22.5" customHeight="1">
      <c r="B158" s="39"/>
      <c r="C158" s="233" t="s">
        <v>429</v>
      </c>
      <c r="D158" s="233" t="s">
        <v>225</v>
      </c>
      <c r="E158" s="234" t="s">
        <v>695</v>
      </c>
      <c r="F158" s="235" t="s">
        <v>696</v>
      </c>
      <c r="G158" s="236" t="s">
        <v>243</v>
      </c>
      <c r="H158" s="237">
        <v>4</v>
      </c>
      <c r="I158" s="238"/>
      <c r="J158" s="239">
        <f>ROUND(I158*H158,2)</f>
        <v>0</v>
      </c>
      <c r="K158" s="235" t="s">
        <v>21</v>
      </c>
      <c r="L158" s="240"/>
      <c r="M158" s="241" t="s">
        <v>21</v>
      </c>
      <c r="N158" s="242" t="s">
        <v>43</v>
      </c>
      <c r="O158" s="40"/>
      <c r="P158" s="200">
        <f>O158*H158</f>
        <v>0</v>
      </c>
      <c r="Q158" s="200">
        <v>4.0800000000000003E-3</v>
      </c>
      <c r="R158" s="200">
        <f>Q158*H158</f>
        <v>1.6320000000000001E-2</v>
      </c>
      <c r="S158" s="200">
        <v>0</v>
      </c>
      <c r="T158" s="201">
        <f>S158*H158</f>
        <v>0</v>
      </c>
      <c r="AR158" s="22" t="s">
        <v>294</v>
      </c>
      <c r="AT158" s="22" t="s">
        <v>225</v>
      </c>
      <c r="AU158" s="22" t="s">
        <v>83</v>
      </c>
      <c r="AY158" s="22" t="s">
        <v>135</v>
      </c>
      <c r="BE158" s="202">
        <f>IF(N158="základní",J158,0)</f>
        <v>0</v>
      </c>
      <c r="BF158" s="202">
        <f>IF(N158="snížená",J158,0)</f>
        <v>0</v>
      </c>
      <c r="BG158" s="202">
        <f>IF(N158="zákl. přenesená",J158,0)</f>
        <v>0</v>
      </c>
      <c r="BH158" s="202">
        <f>IF(N158="sníž. přenesená",J158,0)</f>
        <v>0</v>
      </c>
      <c r="BI158" s="202">
        <f>IF(N158="nulová",J158,0)</f>
        <v>0</v>
      </c>
      <c r="BJ158" s="22" t="s">
        <v>80</v>
      </c>
      <c r="BK158" s="202">
        <f>ROUND(I158*H158,2)</f>
        <v>0</v>
      </c>
      <c r="BL158" s="22" t="s">
        <v>215</v>
      </c>
      <c r="BM158" s="22" t="s">
        <v>697</v>
      </c>
    </row>
    <row r="159" spans="2:65" s="1" customFormat="1" ht="31.5" customHeight="1">
      <c r="B159" s="39"/>
      <c r="C159" s="191" t="s">
        <v>434</v>
      </c>
      <c r="D159" s="191" t="s">
        <v>137</v>
      </c>
      <c r="E159" s="192" t="s">
        <v>698</v>
      </c>
      <c r="F159" s="193" t="s">
        <v>699</v>
      </c>
      <c r="G159" s="194" t="s">
        <v>243</v>
      </c>
      <c r="H159" s="195">
        <v>8</v>
      </c>
      <c r="I159" s="196"/>
      <c r="J159" s="197">
        <f>ROUND(I159*H159,2)</f>
        <v>0</v>
      </c>
      <c r="K159" s="193" t="s">
        <v>627</v>
      </c>
      <c r="L159" s="59"/>
      <c r="M159" s="198" t="s">
        <v>21</v>
      </c>
      <c r="N159" s="199" t="s">
        <v>43</v>
      </c>
      <c r="O159" s="40"/>
      <c r="P159" s="200">
        <f>O159*H159</f>
        <v>0</v>
      </c>
      <c r="Q159" s="200">
        <v>0</v>
      </c>
      <c r="R159" s="200">
        <f>Q159*H159</f>
        <v>0</v>
      </c>
      <c r="S159" s="200">
        <v>0</v>
      </c>
      <c r="T159" s="201">
        <f>S159*H159</f>
        <v>0</v>
      </c>
      <c r="AR159" s="22" t="s">
        <v>215</v>
      </c>
      <c r="AT159" s="22" t="s">
        <v>137</v>
      </c>
      <c r="AU159" s="22" t="s">
        <v>83</v>
      </c>
      <c r="AY159" s="22" t="s">
        <v>135</v>
      </c>
      <c r="BE159" s="202">
        <f>IF(N159="základní",J159,0)</f>
        <v>0</v>
      </c>
      <c r="BF159" s="202">
        <f>IF(N159="snížená",J159,0)</f>
        <v>0</v>
      </c>
      <c r="BG159" s="202">
        <f>IF(N159="zákl. přenesená",J159,0)</f>
        <v>0</v>
      </c>
      <c r="BH159" s="202">
        <f>IF(N159="sníž. přenesená",J159,0)</f>
        <v>0</v>
      </c>
      <c r="BI159" s="202">
        <f>IF(N159="nulová",J159,0)</f>
        <v>0</v>
      </c>
      <c r="BJ159" s="22" t="s">
        <v>80</v>
      </c>
      <c r="BK159" s="202">
        <f>ROUND(I159*H159,2)</f>
        <v>0</v>
      </c>
      <c r="BL159" s="22" t="s">
        <v>215</v>
      </c>
      <c r="BM159" s="22" t="s">
        <v>700</v>
      </c>
    </row>
    <row r="160" spans="2:65" s="1" customFormat="1" ht="40.5">
      <c r="B160" s="39"/>
      <c r="C160" s="61"/>
      <c r="D160" s="203" t="s">
        <v>144</v>
      </c>
      <c r="E160" s="61"/>
      <c r="F160" s="204" t="s">
        <v>701</v>
      </c>
      <c r="G160" s="61"/>
      <c r="H160" s="61"/>
      <c r="I160" s="161"/>
      <c r="J160" s="61"/>
      <c r="K160" s="61"/>
      <c r="L160" s="59"/>
      <c r="M160" s="205"/>
      <c r="N160" s="40"/>
      <c r="O160" s="40"/>
      <c r="P160" s="40"/>
      <c r="Q160" s="40"/>
      <c r="R160" s="40"/>
      <c r="S160" s="40"/>
      <c r="T160" s="76"/>
      <c r="AT160" s="22" t="s">
        <v>144</v>
      </c>
      <c r="AU160" s="22" t="s">
        <v>83</v>
      </c>
    </row>
    <row r="161" spans="2:65" s="1" customFormat="1" ht="22.5" customHeight="1">
      <c r="B161" s="39"/>
      <c r="C161" s="233" t="s">
        <v>439</v>
      </c>
      <c r="D161" s="233" t="s">
        <v>225</v>
      </c>
      <c r="E161" s="234" t="s">
        <v>702</v>
      </c>
      <c r="F161" s="235" t="s">
        <v>703</v>
      </c>
      <c r="G161" s="236" t="s">
        <v>243</v>
      </c>
      <c r="H161" s="237">
        <v>4</v>
      </c>
      <c r="I161" s="238"/>
      <c r="J161" s="239">
        <f>ROUND(I161*H161,2)</f>
        <v>0</v>
      </c>
      <c r="K161" s="235" t="s">
        <v>21</v>
      </c>
      <c r="L161" s="240"/>
      <c r="M161" s="241" t="s">
        <v>21</v>
      </c>
      <c r="N161" s="242" t="s">
        <v>43</v>
      </c>
      <c r="O161" s="40"/>
      <c r="P161" s="200">
        <f>O161*H161</f>
        <v>0</v>
      </c>
      <c r="Q161" s="200">
        <v>0.127</v>
      </c>
      <c r="R161" s="200">
        <f>Q161*H161</f>
        <v>0.50800000000000001</v>
      </c>
      <c r="S161" s="200">
        <v>0</v>
      </c>
      <c r="T161" s="201">
        <f>S161*H161</f>
        <v>0</v>
      </c>
      <c r="AR161" s="22" t="s">
        <v>294</v>
      </c>
      <c r="AT161" s="22" t="s">
        <v>225</v>
      </c>
      <c r="AU161" s="22" t="s">
        <v>83</v>
      </c>
      <c r="AY161" s="22" t="s">
        <v>135</v>
      </c>
      <c r="BE161" s="202">
        <f>IF(N161="základní",J161,0)</f>
        <v>0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22" t="s">
        <v>80</v>
      </c>
      <c r="BK161" s="202">
        <f>ROUND(I161*H161,2)</f>
        <v>0</v>
      </c>
      <c r="BL161" s="22" t="s">
        <v>215</v>
      </c>
      <c r="BM161" s="22" t="s">
        <v>704</v>
      </c>
    </row>
    <row r="162" spans="2:65" s="1" customFormat="1" ht="27">
      <c r="B162" s="39"/>
      <c r="C162" s="61"/>
      <c r="D162" s="203" t="s">
        <v>144</v>
      </c>
      <c r="E162" s="61"/>
      <c r="F162" s="204" t="s">
        <v>646</v>
      </c>
      <c r="G162" s="61"/>
      <c r="H162" s="61"/>
      <c r="I162" s="161"/>
      <c r="J162" s="61"/>
      <c r="K162" s="61"/>
      <c r="L162" s="59"/>
      <c r="M162" s="205"/>
      <c r="N162" s="40"/>
      <c r="O162" s="40"/>
      <c r="P162" s="40"/>
      <c r="Q162" s="40"/>
      <c r="R162" s="40"/>
      <c r="S162" s="40"/>
      <c r="T162" s="76"/>
      <c r="AT162" s="22" t="s">
        <v>144</v>
      </c>
      <c r="AU162" s="22" t="s">
        <v>83</v>
      </c>
    </row>
    <row r="163" spans="2:65" s="1" customFormat="1" ht="22.5" customHeight="1">
      <c r="B163" s="39"/>
      <c r="C163" s="191" t="s">
        <v>442</v>
      </c>
      <c r="D163" s="191" t="s">
        <v>137</v>
      </c>
      <c r="E163" s="192" t="s">
        <v>705</v>
      </c>
      <c r="F163" s="193" t="s">
        <v>706</v>
      </c>
      <c r="G163" s="194" t="s">
        <v>243</v>
      </c>
      <c r="H163" s="195">
        <v>8</v>
      </c>
      <c r="I163" s="196"/>
      <c r="J163" s="197">
        <f>ROUND(I163*H163,2)</f>
        <v>0</v>
      </c>
      <c r="K163" s="193" t="s">
        <v>627</v>
      </c>
      <c r="L163" s="59"/>
      <c r="M163" s="198" t="s">
        <v>21</v>
      </c>
      <c r="N163" s="199" t="s">
        <v>43</v>
      </c>
      <c r="O163" s="40"/>
      <c r="P163" s="200">
        <f>O163*H163</f>
        <v>0</v>
      </c>
      <c r="Q163" s="200">
        <v>0</v>
      </c>
      <c r="R163" s="200">
        <f>Q163*H163</f>
        <v>0</v>
      </c>
      <c r="S163" s="200">
        <v>0</v>
      </c>
      <c r="T163" s="201">
        <f>S163*H163</f>
        <v>0</v>
      </c>
      <c r="AR163" s="22" t="s">
        <v>215</v>
      </c>
      <c r="AT163" s="22" t="s">
        <v>137</v>
      </c>
      <c r="AU163" s="22" t="s">
        <v>83</v>
      </c>
      <c r="AY163" s="22" t="s">
        <v>135</v>
      </c>
      <c r="BE163" s="202">
        <f>IF(N163="základní",J163,0)</f>
        <v>0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22" t="s">
        <v>80</v>
      </c>
      <c r="BK163" s="202">
        <f>ROUND(I163*H163,2)</f>
        <v>0</v>
      </c>
      <c r="BL163" s="22" t="s">
        <v>215</v>
      </c>
      <c r="BM163" s="22" t="s">
        <v>707</v>
      </c>
    </row>
    <row r="164" spans="2:65" s="1" customFormat="1" ht="22.5" customHeight="1">
      <c r="B164" s="39"/>
      <c r="C164" s="233" t="s">
        <v>443</v>
      </c>
      <c r="D164" s="233" t="s">
        <v>225</v>
      </c>
      <c r="E164" s="234" t="s">
        <v>708</v>
      </c>
      <c r="F164" s="235" t="s">
        <v>709</v>
      </c>
      <c r="G164" s="236" t="s">
        <v>243</v>
      </c>
      <c r="H164" s="237">
        <v>8</v>
      </c>
      <c r="I164" s="238"/>
      <c r="J164" s="239">
        <f>ROUND(I164*H164,2)</f>
        <v>0</v>
      </c>
      <c r="K164" s="235" t="s">
        <v>627</v>
      </c>
      <c r="L164" s="240"/>
      <c r="M164" s="241" t="s">
        <v>21</v>
      </c>
      <c r="N164" s="242" t="s">
        <v>43</v>
      </c>
      <c r="O164" s="40"/>
      <c r="P164" s="200">
        <f>O164*H164</f>
        <v>0</v>
      </c>
      <c r="Q164" s="200">
        <v>0.112</v>
      </c>
      <c r="R164" s="200">
        <f>Q164*H164</f>
        <v>0.89600000000000002</v>
      </c>
      <c r="S164" s="200">
        <v>0</v>
      </c>
      <c r="T164" s="201">
        <f>S164*H164</f>
        <v>0</v>
      </c>
      <c r="AR164" s="22" t="s">
        <v>294</v>
      </c>
      <c r="AT164" s="22" t="s">
        <v>225</v>
      </c>
      <c r="AU164" s="22" t="s">
        <v>83</v>
      </c>
      <c r="AY164" s="22" t="s">
        <v>135</v>
      </c>
      <c r="BE164" s="202">
        <f>IF(N164="základní",J164,0)</f>
        <v>0</v>
      </c>
      <c r="BF164" s="202">
        <f>IF(N164="snížená",J164,0)</f>
        <v>0</v>
      </c>
      <c r="BG164" s="202">
        <f>IF(N164="zákl. přenesená",J164,0)</f>
        <v>0</v>
      </c>
      <c r="BH164" s="202">
        <f>IF(N164="sníž. přenesená",J164,0)</f>
        <v>0</v>
      </c>
      <c r="BI164" s="202">
        <f>IF(N164="nulová",J164,0)</f>
        <v>0</v>
      </c>
      <c r="BJ164" s="22" t="s">
        <v>80</v>
      </c>
      <c r="BK164" s="202">
        <f>ROUND(I164*H164,2)</f>
        <v>0</v>
      </c>
      <c r="BL164" s="22" t="s">
        <v>215</v>
      </c>
      <c r="BM164" s="22" t="s">
        <v>710</v>
      </c>
    </row>
    <row r="165" spans="2:65" s="10" customFormat="1" ht="37.35" customHeight="1">
      <c r="B165" s="174"/>
      <c r="C165" s="175"/>
      <c r="D165" s="176" t="s">
        <v>71</v>
      </c>
      <c r="E165" s="177" t="s">
        <v>225</v>
      </c>
      <c r="F165" s="177" t="s">
        <v>711</v>
      </c>
      <c r="G165" s="175"/>
      <c r="H165" s="175"/>
      <c r="I165" s="178"/>
      <c r="J165" s="179">
        <f>BK165</f>
        <v>0</v>
      </c>
      <c r="K165" s="175"/>
      <c r="L165" s="180"/>
      <c r="M165" s="181"/>
      <c r="N165" s="182"/>
      <c r="O165" s="182"/>
      <c r="P165" s="183">
        <f>P166+P170</f>
        <v>0</v>
      </c>
      <c r="Q165" s="182"/>
      <c r="R165" s="183">
        <f>R166+R170</f>
        <v>0</v>
      </c>
      <c r="S165" s="182"/>
      <c r="T165" s="184">
        <f>T166+T170</f>
        <v>0</v>
      </c>
      <c r="AR165" s="185" t="s">
        <v>151</v>
      </c>
      <c r="AT165" s="186" t="s">
        <v>71</v>
      </c>
      <c r="AU165" s="186" t="s">
        <v>72</v>
      </c>
      <c r="AY165" s="185" t="s">
        <v>135</v>
      </c>
      <c r="BK165" s="187">
        <f>BK166+BK170</f>
        <v>0</v>
      </c>
    </row>
    <row r="166" spans="2:65" s="10" customFormat="1" ht="19.899999999999999" customHeight="1">
      <c r="B166" s="174"/>
      <c r="C166" s="175"/>
      <c r="D166" s="188" t="s">
        <v>71</v>
      </c>
      <c r="E166" s="189" t="s">
        <v>712</v>
      </c>
      <c r="F166" s="189" t="s">
        <v>713</v>
      </c>
      <c r="G166" s="175"/>
      <c r="H166" s="175"/>
      <c r="I166" s="178"/>
      <c r="J166" s="190">
        <f>BK166</f>
        <v>0</v>
      </c>
      <c r="K166" s="175"/>
      <c r="L166" s="180"/>
      <c r="M166" s="181"/>
      <c r="N166" s="182"/>
      <c r="O166" s="182"/>
      <c r="P166" s="183">
        <f>SUM(P167:P169)</f>
        <v>0</v>
      </c>
      <c r="Q166" s="182"/>
      <c r="R166" s="183">
        <f>SUM(R167:R169)</f>
        <v>0</v>
      </c>
      <c r="S166" s="182"/>
      <c r="T166" s="184">
        <f>SUM(T167:T169)</f>
        <v>0</v>
      </c>
      <c r="AR166" s="185" t="s">
        <v>151</v>
      </c>
      <c r="AT166" s="186" t="s">
        <v>71</v>
      </c>
      <c r="AU166" s="186" t="s">
        <v>80</v>
      </c>
      <c r="AY166" s="185" t="s">
        <v>135</v>
      </c>
      <c r="BK166" s="187">
        <f>SUM(BK167:BK169)</f>
        <v>0</v>
      </c>
    </row>
    <row r="167" spans="2:65" s="1" customFormat="1" ht="22.5" customHeight="1">
      <c r="B167" s="39"/>
      <c r="C167" s="191" t="s">
        <v>445</v>
      </c>
      <c r="D167" s="191" t="s">
        <v>137</v>
      </c>
      <c r="E167" s="192" t="s">
        <v>714</v>
      </c>
      <c r="F167" s="193" t="s">
        <v>715</v>
      </c>
      <c r="G167" s="194" t="s">
        <v>243</v>
      </c>
      <c r="H167" s="195">
        <v>4</v>
      </c>
      <c r="I167" s="196"/>
      <c r="J167" s="197">
        <f>ROUND(I167*H167,2)</f>
        <v>0</v>
      </c>
      <c r="K167" s="193" t="s">
        <v>21</v>
      </c>
      <c r="L167" s="59"/>
      <c r="M167" s="198" t="s">
        <v>21</v>
      </c>
      <c r="N167" s="199" t="s">
        <v>43</v>
      </c>
      <c r="O167" s="40"/>
      <c r="P167" s="200">
        <f>O167*H167</f>
        <v>0</v>
      </c>
      <c r="Q167" s="200">
        <v>0</v>
      </c>
      <c r="R167" s="200">
        <f>Q167*H167</f>
        <v>0</v>
      </c>
      <c r="S167" s="200">
        <v>0</v>
      </c>
      <c r="T167" s="201">
        <f>S167*H167</f>
        <v>0</v>
      </c>
      <c r="AR167" s="22" t="s">
        <v>716</v>
      </c>
      <c r="AT167" s="22" t="s">
        <v>137</v>
      </c>
      <c r="AU167" s="22" t="s">
        <v>83</v>
      </c>
      <c r="AY167" s="22" t="s">
        <v>135</v>
      </c>
      <c r="BE167" s="202">
        <f>IF(N167="základní",J167,0)</f>
        <v>0</v>
      </c>
      <c r="BF167" s="202">
        <f>IF(N167="snížená",J167,0)</f>
        <v>0</v>
      </c>
      <c r="BG167" s="202">
        <f>IF(N167="zákl. přenesená",J167,0)</f>
        <v>0</v>
      </c>
      <c r="BH167" s="202">
        <f>IF(N167="sníž. přenesená",J167,0)</f>
        <v>0</v>
      </c>
      <c r="BI167" s="202">
        <f>IF(N167="nulová",J167,0)</f>
        <v>0</v>
      </c>
      <c r="BJ167" s="22" t="s">
        <v>80</v>
      </c>
      <c r="BK167" s="202">
        <f>ROUND(I167*H167,2)</f>
        <v>0</v>
      </c>
      <c r="BL167" s="22" t="s">
        <v>716</v>
      </c>
      <c r="BM167" s="22" t="s">
        <v>717</v>
      </c>
    </row>
    <row r="168" spans="2:65" s="1" customFormat="1" ht="22.5" customHeight="1">
      <c r="B168" s="39"/>
      <c r="C168" s="191" t="s">
        <v>450</v>
      </c>
      <c r="D168" s="191" t="s">
        <v>137</v>
      </c>
      <c r="E168" s="192" t="s">
        <v>718</v>
      </c>
      <c r="F168" s="193" t="s">
        <v>719</v>
      </c>
      <c r="G168" s="194" t="s">
        <v>720</v>
      </c>
      <c r="H168" s="195">
        <v>1</v>
      </c>
      <c r="I168" s="196"/>
      <c r="J168" s="197">
        <f>ROUND(I168*H168,2)</f>
        <v>0</v>
      </c>
      <c r="K168" s="193" t="s">
        <v>21</v>
      </c>
      <c r="L168" s="59"/>
      <c r="M168" s="198" t="s">
        <v>21</v>
      </c>
      <c r="N168" s="199" t="s">
        <v>43</v>
      </c>
      <c r="O168" s="40"/>
      <c r="P168" s="200">
        <f>O168*H168</f>
        <v>0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AR168" s="22" t="s">
        <v>716</v>
      </c>
      <c r="AT168" s="22" t="s">
        <v>137</v>
      </c>
      <c r="AU168" s="22" t="s">
        <v>83</v>
      </c>
      <c r="AY168" s="22" t="s">
        <v>135</v>
      </c>
      <c r="BE168" s="202">
        <f>IF(N168="základní",J168,0)</f>
        <v>0</v>
      </c>
      <c r="BF168" s="202">
        <f>IF(N168="snížená",J168,0)</f>
        <v>0</v>
      </c>
      <c r="BG168" s="202">
        <f>IF(N168="zákl. přenesená",J168,0)</f>
        <v>0</v>
      </c>
      <c r="BH168" s="202">
        <f>IF(N168="sníž. přenesená",J168,0)</f>
        <v>0</v>
      </c>
      <c r="BI168" s="202">
        <f>IF(N168="nulová",J168,0)</f>
        <v>0</v>
      </c>
      <c r="BJ168" s="22" t="s">
        <v>80</v>
      </c>
      <c r="BK168" s="202">
        <f>ROUND(I168*H168,2)</f>
        <v>0</v>
      </c>
      <c r="BL168" s="22" t="s">
        <v>716</v>
      </c>
      <c r="BM168" s="22" t="s">
        <v>721</v>
      </c>
    </row>
    <row r="169" spans="2:65" s="1" customFormat="1" ht="94.5">
      <c r="B169" s="39"/>
      <c r="C169" s="61"/>
      <c r="D169" s="217" t="s">
        <v>144</v>
      </c>
      <c r="E169" s="61"/>
      <c r="F169" s="218" t="s">
        <v>722</v>
      </c>
      <c r="G169" s="61"/>
      <c r="H169" s="61"/>
      <c r="I169" s="161"/>
      <c r="J169" s="61"/>
      <c r="K169" s="61"/>
      <c r="L169" s="59"/>
      <c r="M169" s="205"/>
      <c r="N169" s="40"/>
      <c r="O169" s="40"/>
      <c r="P169" s="40"/>
      <c r="Q169" s="40"/>
      <c r="R169" s="40"/>
      <c r="S169" s="40"/>
      <c r="T169" s="76"/>
      <c r="AT169" s="22" t="s">
        <v>144</v>
      </c>
      <c r="AU169" s="22" t="s">
        <v>83</v>
      </c>
    </row>
    <row r="170" spans="2:65" s="10" customFormat="1" ht="29.85" customHeight="1">
      <c r="B170" s="174"/>
      <c r="C170" s="175"/>
      <c r="D170" s="188" t="s">
        <v>71</v>
      </c>
      <c r="E170" s="189" t="s">
        <v>723</v>
      </c>
      <c r="F170" s="189" t="s">
        <v>724</v>
      </c>
      <c r="G170" s="175"/>
      <c r="H170" s="175"/>
      <c r="I170" s="178"/>
      <c r="J170" s="190">
        <f>BK170</f>
        <v>0</v>
      </c>
      <c r="K170" s="175"/>
      <c r="L170" s="180"/>
      <c r="M170" s="181"/>
      <c r="N170" s="182"/>
      <c r="O170" s="182"/>
      <c r="P170" s="183">
        <f>P171</f>
        <v>0</v>
      </c>
      <c r="Q170" s="182"/>
      <c r="R170" s="183">
        <f>R171</f>
        <v>0</v>
      </c>
      <c r="S170" s="182"/>
      <c r="T170" s="184">
        <f>T171</f>
        <v>0</v>
      </c>
      <c r="AR170" s="185" t="s">
        <v>151</v>
      </c>
      <c r="AT170" s="186" t="s">
        <v>71</v>
      </c>
      <c r="AU170" s="186" t="s">
        <v>80</v>
      </c>
      <c r="AY170" s="185" t="s">
        <v>135</v>
      </c>
      <c r="BK170" s="187">
        <f>BK171</f>
        <v>0</v>
      </c>
    </row>
    <row r="171" spans="2:65" s="1" customFormat="1" ht="31.5" customHeight="1">
      <c r="B171" s="39"/>
      <c r="C171" s="191" t="s">
        <v>452</v>
      </c>
      <c r="D171" s="191" t="s">
        <v>137</v>
      </c>
      <c r="E171" s="192" t="s">
        <v>725</v>
      </c>
      <c r="F171" s="193" t="s">
        <v>726</v>
      </c>
      <c r="G171" s="194" t="s">
        <v>243</v>
      </c>
      <c r="H171" s="195">
        <v>8</v>
      </c>
      <c r="I171" s="196"/>
      <c r="J171" s="197">
        <f>ROUND(I171*H171,2)</f>
        <v>0</v>
      </c>
      <c r="K171" s="193" t="s">
        <v>21</v>
      </c>
      <c r="L171" s="59"/>
      <c r="M171" s="198" t="s">
        <v>21</v>
      </c>
      <c r="N171" s="243" t="s">
        <v>43</v>
      </c>
      <c r="O171" s="244"/>
      <c r="P171" s="245">
        <f>O171*H171</f>
        <v>0</v>
      </c>
      <c r="Q171" s="245">
        <v>0</v>
      </c>
      <c r="R171" s="245">
        <f>Q171*H171</f>
        <v>0</v>
      </c>
      <c r="S171" s="245">
        <v>0</v>
      </c>
      <c r="T171" s="246">
        <f>S171*H171</f>
        <v>0</v>
      </c>
      <c r="AR171" s="22" t="s">
        <v>716</v>
      </c>
      <c r="AT171" s="22" t="s">
        <v>137</v>
      </c>
      <c r="AU171" s="22" t="s">
        <v>83</v>
      </c>
      <c r="AY171" s="22" t="s">
        <v>135</v>
      </c>
      <c r="BE171" s="202">
        <f>IF(N171="základní",J171,0)</f>
        <v>0</v>
      </c>
      <c r="BF171" s="202">
        <f>IF(N171="snížená",J171,0)</f>
        <v>0</v>
      </c>
      <c r="BG171" s="202">
        <f>IF(N171="zákl. přenesená",J171,0)</f>
        <v>0</v>
      </c>
      <c r="BH171" s="202">
        <f>IF(N171="sníž. přenesená",J171,0)</f>
        <v>0</v>
      </c>
      <c r="BI171" s="202">
        <f>IF(N171="nulová",J171,0)</f>
        <v>0</v>
      </c>
      <c r="BJ171" s="22" t="s">
        <v>80</v>
      </c>
      <c r="BK171" s="202">
        <f>ROUND(I171*H171,2)</f>
        <v>0</v>
      </c>
      <c r="BL171" s="22" t="s">
        <v>716</v>
      </c>
      <c r="BM171" s="22" t="s">
        <v>727</v>
      </c>
    </row>
    <row r="172" spans="2:65" s="1" customFormat="1" ht="6.95" customHeight="1">
      <c r="B172" s="54"/>
      <c r="C172" s="55"/>
      <c r="D172" s="55"/>
      <c r="E172" s="55"/>
      <c r="F172" s="55"/>
      <c r="G172" s="55"/>
      <c r="H172" s="55"/>
      <c r="I172" s="137"/>
      <c r="J172" s="55"/>
      <c r="K172" s="55"/>
      <c r="L172" s="59"/>
    </row>
  </sheetData>
  <sheetProtection password="CC35" sheet="1" objects="1" scenarios="1" formatCells="0" formatColumns="0" formatRows="0" sort="0" autoFilter="0"/>
  <autoFilter ref="C91:K171"/>
  <mergeCells count="9">
    <mergeCell ref="E82:H82"/>
    <mergeCell ref="E84:H8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98</v>
      </c>
      <c r="G1" s="371" t="s">
        <v>99</v>
      </c>
      <c r="H1" s="371"/>
      <c r="I1" s="113"/>
      <c r="J1" s="112" t="s">
        <v>100</v>
      </c>
      <c r="K1" s="111" t="s">
        <v>101</v>
      </c>
      <c r="L1" s="112" t="s">
        <v>102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22" t="s">
        <v>97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83</v>
      </c>
    </row>
    <row r="4" spans="1:70" ht="36.950000000000003" customHeight="1">
      <c r="B4" s="26"/>
      <c r="C4" s="27"/>
      <c r="D4" s="28" t="s">
        <v>103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2.5" customHeight="1">
      <c r="B7" s="26"/>
      <c r="C7" s="27"/>
      <c r="D7" s="27"/>
      <c r="E7" s="372" t="str">
        <f>'Rekapitulace stavby'!K6</f>
        <v>Chodník a přechod pro chodce, lokalita Pražská - Příbramská</v>
      </c>
      <c r="F7" s="373"/>
      <c r="G7" s="373"/>
      <c r="H7" s="373"/>
      <c r="I7" s="115"/>
      <c r="J7" s="27"/>
      <c r="K7" s="29"/>
    </row>
    <row r="8" spans="1:70" s="1" customFormat="1" ht="15">
      <c r="B8" s="39"/>
      <c r="C8" s="40"/>
      <c r="D8" s="35" t="s">
        <v>104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74" t="s">
        <v>728</v>
      </c>
      <c r="F9" s="375"/>
      <c r="G9" s="375"/>
      <c r="H9" s="375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11.3.2020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21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17" t="s">
        <v>30</v>
      </c>
      <c r="J15" s="33" t="s">
        <v>21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34</v>
      </c>
      <c r="F21" s="40"/>
      <c r="G21" s="40"/>
      <c r="H21" s="40"/>
      <c r="I21" s="117" t="s">
        <v>30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120" customHeight="1">
      <c r="B24" s="119"/>
      <c r="C24" s="120"/>
      <c r="D24" s="120"/>
      <c r="E24" s="364" t="s">
        <v>106</v>
      </c>
      <c r="F24" s="364"/>
      <c r="G24" s="364"/>
      <c r="H24" s="364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38</v>
      </c>
      <c r="E27" s="40"/>
      <c r="F27" s="40"/>
      <c r="G27" s="40"/>
      <c r="H27" s="40"/>
      <c r="I27" s="116"/>
      <c r="J27" s="126">
        <f>ROUND(J85,2)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40</v>
      </c>
      <c r="G29" s="40"/>
      <c r="H29" s="40"/>
      <c r="I29" s="127" t="s">
        <v>39</v>
      </c>
      <c r="J29" s="44" t="s">
        <v>41</v>
      </c>
      <c r="K29" s="43"/>
    </row>
    <row r="30" spans="2:11" s="1" customFormat="1" ht="14.45" customHeight="1">
      <c r="B30" s="39"/>
      <c r="C30" s="40"/>
      <c r="D30" s="47" t="s">
        <v>42</v>
      </c>
      <c r="E30" s="47" t="s">
        <v>43</v>
      </c>
      <c r="F30" s="128">
        <f>ROUND(SUM(BE85:BE129), 2)</f>
        <v>0</v>
      </c>
      <c r="G30" s="40"/>
      <c r="H30" s="40"/>
      <c r="I30" s="129">
        <v>0.21</v>
      </c>
      <c r="J30" s="128">
        <f>ROUND(ROUND((SUM(BE85:BE129)),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44</v>
      </c>
      <c r="F31" s="128">
        <f>ROUND(SUM(BF85:BF129), 2)</f>
        <v>0</v>
      </c>
      <c r="G31" s="40"/>
      <c r="H31" s="40"/>
      <c r="I31" s="129">
        <v>0.15</v>
      </c>
      <c r="J31" s="128">
        <f>ROUND(ROUND((SUM(BF85:BF129)),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45</v>
      </c>
      <c r="F32" s="128">
        <f>ROUND(SUM(BG85:BG129),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46</v>
      </c>
      <c r="F33" s="128">
        <f>ROUND(SUM(BH85:BH129),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47</v>
      </c>
      <c r="F34" s="128">
        <f>ROUND(SUM(BI85:BI129),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48</v>
      </c>
      <c r="E36" s="77"/>
      <c r="F36" s="77"/>
      <c r="G36" s="132" t="s">
        <v>49</v>
      </c>
      <c r="H36" s="133" t="s">
        <v>50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107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2.5" customHeight="1">
      <c r="B45" s="39"/>
      <c r="C45" s="40"/>
      <c r="D45" s="40"/>
      <c r="E45" s="372" t="str">
        <f>E7</f>
        <v>Chodník a přechod pro chodce, lokalita Pražská - Příbramská</v>
      </c>
      <c r="F45" s="373"/>
      <c r="G45" s="373"/>
      <c r="H45" s="373"/>
      <c r="I45" s="116"/>
      <c r="J45" s="40"/>
      <c r="K45" s="43"/>
    </row>
    <row r="46" spans="2:11" s="1" customFormat="1" ht="14.45" customHeight="1">
      <c r="B46" s="39"/>
      <c r="C46" s="35" t="s">
        <v>104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3.25" customHeight="1">
      <c r="B47" s="39"/>
      <c r="C47" s="40"/>
      <c r="D47" s="40"/>
      <c r="E47" s="374" t="str">
        <f>E9</f>
        <v xml:space="preserve">VON - Vedlejší a ostatní náklady </v>
      </c>
      <c r="F47" s="375"/>
      <c r="G47" s="375"/>
      <c r="H47" s="375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>Hořovice</v>
      </c>
      <c r="G49" s="40"/>
      <c r="H49" s="40"/>
      <c r="I49" s="117" t="s">
        <v>25</v>
      </c>
      <c r="J49" s="118" t="str">
        <f>IF(J12="","",J12)</f>
        <v>11.3.2020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27</v>
      </c>
      <c r="D51" s="40"/>
      <c r="E51" s="40"/>
      <c r="F51" s="33" t="str">
        <f>E15</f>
        <v>Město Hořovice</v>
      </c>
      <c r="G51" s="40"/>
      <c r="H51" s="40"/>
      <c r="I51" s="117" t="s">
        <v>33</v>
      </c>
      <c r="J51" s="33" t="str">
        <f>E21</f>
        <v>Ing. Robert Juřina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108</v>
      </c>
      <c r="D54" s="130"/>
      <c r="E54" s="130"/>
      <c r="F54" s="130"/>
      <c r="G54" s="130"/>
      <c r="H54" s="130"/>
      <c r="I54" s="143"/>
      <c r="J54" s="144" t="s">
        <v>109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110</v>
      </c>
      <c r="D56" s="40"/>
      <c r="E56" s="40"/>
      <c r="F56" s="40"/>
      <c r="G56" s="40"/>
      <c r="H56" s="40"/>
      <c r="I56" s="116"/>
      <c r="J56" s="126">
        <f>J85</f>
        <v>0</v>
      </c>
      <c r="K56" s="43"/>
      <c r="AU56" s="22" t="s">
        <v>111</v>
      </c>
    </row>
    <row r="57" spans="2:47" s="7" customFormat="1" ht="24.95" customHeight="1">
      <c r="B57" s="147"/>
      <c r="C57" s="148"/>
      <c r="D57" s="149" t="s">
        <v>112</v>
      </c>
      <c r="E57" s="150"/>
      <c r="F57" s="150"/>
      <c r="G57" s="150"/>
      <c r="H57" s="150"/>
      <c r="I57" s="151"/>
      <c r="J57" s="152">
        <f>J86</f>
        <v>0</v>
      </c>
      <c r="K57" s="153"/>
    </row>
    <row r="58" spans="2:47" s="8" customFormat="1" ht="19.899999999999999" customHeight="1">
      <c r="B58" s="154"/>
      <c r="C58" s="155"/>
      <c r="D58" s="156" t="s">
        <v>116</v>
      </c>
      <c r="E58" s="157"/>
      <c r="F58" s="157"/>
      <c r="G58" s="157"/>
      <c r="H58" s="157"/>
      <c r="I58" s="158"/>
      <c r="J58" s="159">
        <f>J87</f>
        <v>0</v>
      </c>
      <c r="K58" s="160"/>
    </row>
    <row r="59" spans="2:47" s="7" customFormat="1" ht="24.95" customHeight="1">
      <c r="B59" s="147"/>
      <c r="C59" s="148"/>
      <c r="D59" s="149" t="s">
        <v>729</v>
      </c>
      <c r="E59" s="150"/>
      <c r="F59" s="150"/>
      <c r="G59" s="150"/>
      <c r="H59" s="150"/>
      <c r="I59" s="151"/>
      <c r="J59" s="152">
        <f>J90</f>
        <v>0</v>
      </c>
      <c r="K59" s="153"/>
    </row>
    <row r="60" spans="2:47" s="8" customFormat="1" ht="19.899999999999999" customHeight="1">
      <c r="B60" s="154"/>
      <c r="C60" s="155"/>
      <c r="D60" s="156" t="s">
        <v>730</v>
      </c>
      <c r="E60" s="157"/>
      <c r="F60" s="157"/>
      <c r="G60" s="157"/>
      <c r="H60" s="157"/>
      <c r="I60" s="158"/>
      <c r="J60" s="159">
        <f>J91</f>
        <v>0</v>
      </c>
      <c r="K60" s="160"/>
    </row>
    <row r="61" spans="2:47" s="8" customFormat="1" ht="19.899999999999999" customHeight="1">
      <c r="B61" s="154"/>
      <c r="C61" s="155"/>
      <c r="D61" s="156" t="s">
        <v>731</v>
      </c>
      <c r="E61" s="157"/>
      <c r="F61" s="157"/>
      <c r="G61" s="157"/>
      <c r="H61" s="157"/>
      <c r="I61" s="158"/>
      <c r="J61" s="159">
        <f>J112</f>
        <v>0</v>
      </c>
      <c r="K61" s="160"/>
    </row>
    <row r="62" spans="2:47" s="8" customFormat="1" ht="19.899999999999999" customHeight="1">
      <c r="B62" s="154"/>
      <c r="C62" s="155"/>
      <c r="D62" s="156" t="s">
        <v>732</v>
      </c>
      <c r="E62" s="157"/>
      <c r="F62" s="157"/>
      <c r="G62" s="157"/>
      <c r="H62" s="157"/>
      <c r="I62" s="158"/>
      <c r="J62" s="159">
        <f>J115</f>
        <v>0</v>
      </c>
      <c r="K62" s="160"/>
    </row>
    <row r="63" spans="2:47" s="8" customFormat="1" ht="19.899999999999999" customHeight="1">
      <c r="B63" s="154"/>
      <c r="C63" s="155"/>
      <c r="D63" s="156" t="s">
        <v>733</v>
      </c>
      <c r="E63" s="157"/>
      <c r="F63" s="157"/>
      <c r="G63" s="157"/>
      <c r="H63" s="157"/>
      <c r="I63" s="158"/>
      <c r="J63" s="159">
        <f>J122</f>
        <v>0</v>
      </c>
      <c r="K63" s="160"/>
    </row>
    <row r="64" spans="2:47" s="8" customFormat="1" ht="19.899999999999999" customHeight="1">
      <c r="B64" s="154"/>
      <c r="C64" s="155"/>
      <c r="D64" s="156" t="s">
        <v>734</v>
      </c>
      <c r="E64" s="157"/>
      <c r="F64" s="157"/>
      <c r="G64" s="157"/>
      <c r="H64" s="157"/>
      <c r="I64" s="158"/>
      <c r="J64" s="159">
        <f>J124</f>
        <v>0</v>
      </c>
      <c r="K64" s="160"/>
    </row>
    <row r="65" spans="2:12" s="8" customFormat="1" ht="19.899999999999999" customHeight="1">
      <c r="B65" s="154"/>
      <c r="C65" s="155"/>
      <c r="D65" s="156" t="s">
        <v>735</v>
      </c>
      <c r="E65" s="157"/>
      <c r="F65" s="157"/>
      <c r="G65" s="157"/>
      <c r="H65" s="157"/>
      <c r="I65" s="158"/>
      <c r="J65" s="159">
        <f>J126</f>
        <v>0</v>
      </c>
      <c r="K65" s="160"/>
    </row>
    <row r="66" spans="2:12" s="1" customFormat="1" ht="21.75" customHeight="1">
      <c r="B66" s="39"/>
      <c r="C66" s="40"/>
      <c r="D66" s="40"/>
      <c r="E66" s="40"/>
      <c r="F66" s="40"/>
      <c r="G66" s="40"/>
      <c r="H66" s="40"/>
      <c r="I66" s="116"/>
      <c r="J66" s="40"/>
      <c r="K66" s="43"/>
    </row>
    <row r="67" spans="2:12" s="1" customFormat="1" ht="6.95" customHeight="1">
      <c r="B67" s="54"/>
      <c r="C67" s="55"/>
      <c r="D67" s="55"/>
      <c r="E67" s="55"/>
      <c r="F67" s="55"/>
      <c r="G67" s="55"/>
      <c r="H67" s="55"/>
      <c r="I67" s="137"/>
      <c r="J67" s="55"/>
      <c r="K67" s="56"/>
    </row>
    <row r="71" spans="2:12" s="1" customFormat="1" ht="6.95" customHeight="1">
      <c r="B71" s="57"/>
      <c r="C71" s="58"/>
      <c r="D71" s="58"/>
      <c r="E71" s="58"/>
      <c r="F71" s="58"/>
      <c r="G71" s="58"/>
      <c r="H71" s="58"/>
      <c r="I71" s="140"/>
      <c r="J71" s="58"/>
      <c r="K71" s="58"/>
      <c r="L71" s="59"/>
    </row>
    <row r="72" spans="2:12" s="1" customFormat="1" ht="36.950000000000003" customHeight="1">
      <c r="B72" s="39"/>
      <c r="C72" s="60" t="s">
        <v>119</v>
      </c>
      <c r="D72" s="61"/>
      <c r="E72" s="61"/>
      <c r="F72" s="61"/>
      <c r="G72" s="61"/>
      <c r="H72" s="61"/>
      <c r="I72" s="161"/>
      <c r="J72" s="61"/>
      <c r="K72" s="61"/>
      <c r="L72" s="59"/>
    </row>
    <row r="73" spans="2:12" s="1" customFormat="1" ht="6.95" customHeight="1">
      <c r="B73" s="39"/>
      <c r="C73" s="61"/>
      <c r="D73" s="61"/>
      <c r="E73" s="61"/>
      <c r="F73" s="61"/>
      <c r="G73" s="61"/>
      <c r="H73" s="61"/>
      <c r="I73" s="161"/>
      <c r="J73" s="61"/>
      <c r="K73" s="61"/>
      <c r="L73" s="59"/>
    </row>
    <row r="74" spans="2:12" s="1" customFormat="1" ht="14.45" customHeight="1">
      <c r="B74" s="39"/>
      <c r="C74" s="63" t="s">
        <v>18</v>
      </c>
      <c r="D74" s="61"/>
      <c r="E74" s="61"/>
      <c r="F74" s="61"/>
      <c r="G74" s="61"/>
      <c r="H74" s="61"/>
      <c r="I74" s="161"/>
      <c r="J74" s="61"/>
      <c r="K74" s="61"/>
      <c r="L74" s="59"/>
    </row>
    <row r="75" spans="2:12" s="1" customFormat="1" ht="22.5" customHeight="1">
      <c r="B75" s="39"/>
      <c r="C75" s="61"/>
      <c r="D75" s="61"/>
      <c r="E75" s="368" t="str">
        <f>E7</f>
        <v>Chodník a přechod pro chodce, lokalita Pražská - Příbramská</v>
      </c>
      <c r="F75" s="369"/>
      <c r="G75" s="369"/>
      <c r="H75" s="369"/>
      <c r="I75" s="161"/>
      <c r="J75" s="61"/>
      <c r="K75" s="61"/>
      <c r="L75" s="59"/>
    </row>
    <row r="76" spans="2:12" s="1" customFormat="1" ht="14.45" customHeight="1">
      <c r="B76" s="39"/>
      <c r="C76" s="63" t="s">
        <v>104</v>
      </c>
      <c r="D76" s="61"/>
      <c r="E76" s="61"/>
      <c r="F76" s="61"/>
      <c r="G76" s="61"/>
      <c r="H76" s="61"/>
      <c r="I76" s="161"/>
      <c r="J76" s="61"/>
      <c r="K76" s="61"/>
      <c r="L76" s="59"/>
    </row>
    <row r="77" spans="2:12" s="1" customFormat="1" ht="23.25" customHeight="1">
      <c r="B77" s="39"/>
      <c r="C77" s="61"/>
      <c r="D77" s="61"/>
      <c r="E77" s="336" t="str">
        <f>E9</f>
        <v xml:space="preserve">VON - Vedlejší a ostatní náklady </v>
      </c>
      <c r="F77" s="370"/>
      <c r="G77" s="370"/>
      <c r="H77" s="370"/>
      <c r="I77" s="161"/>
      <c r="J77" s="61"/>
      <c r="K77" s="61"/>
      <c r="L77" s="59"/>
    </row>
    <row r="78" spans="2:12" s="1" customFormat="1" ht="6.95" customHeight="1">
      <c r="B78" s="39"/>
      <c r="C78" s="61"/>
      <c r="D78" s="61"/>
      <c r="E78" s="61"/>
      <c r="F78" s="61"/>
      <c r="G78" s="61"/>
      <c r="H78" s="61"/>
      <c r="I78" s="161"/>
      <c r="J78" s="61"/>
      <c r="K78" s="61"/>
      <c r="L78" s="59"/>
    </row>
    <row r="79" spans="2:12" s="1" customFormat="1" ht="18" customHeight="1">
      <c r="B79" s="39"/>
      <c r="C79" s="63" t="s">
        <v>23</v>
      </c>
      <c r="D79" s="61"/>
      <c r="E79" s="61"/>
      <c r="F79" s="162" t="str">
        <f>F12</f>
        <v>Hořovice</v>
      </c>
      <c r="G79" s="61"/>
      <c r="H79" s="61"/>
      <c r="I79" s="163" t="s">
        <v>25</v>
      </c>
      <c r="J79" s="71" t="str">
        <f>IF(J12="","",J12)</f>
        <v>11.3.2020</v>
      </c>
      <c r="K79" s="61"/>
      <c r="L79" s="59"/>
    </row>
    <row r="80" spans="2:12" s="1" customFormat="1" ht="6.95" customHeight="1">
      <c r="B80" s="39"/>
      <c r="C80" s="61"/>
      <c r="D80" s="61"/>
      <c r="E80" s="61"/>
      <c r="F80" s="61"/>
      <c r="G80" s="61"/>
      <c r="H80" s="61"/>
      <c r="I80" s="161"/>
      <c r="J80" s="61"/>
      <c r="K80" s="61"/>
      <c r="L80" s="59"/>
    </row>
    <row r="81" spans="2:65" s="1" customFormat="1" ht="15">
      <c r="B81" s="39"/>
      <c r="C81" s="63" t="s">
        <v>27</v>
      </c>
      <c r="D81" s="61"/>
      <c r="E81" s="61"/>
      <c r="F81" s="162" t="str">
        <f>E15</f>
        <v>Město Hořovice</v>
      </c>
      <c r="G81" s="61"/>
      <c r="H81" s="61"/>
      <c r="I81" s="163" t="s">
        <v>33</v>
      </c>
      <c r="J81" s="162" t="str">
        <f>E21</f>
        <v>Ing. Robert Juřina</v>
      </c>
      <c r="K81" s="61"/>
      <c r="L81" s="59"/>
    </row>
    <row r="82" spans="2:65" s="1" customFormat="1" ht="14.45" customHeight="1">
      <c r="B82" s="39"/>
      <c r="C82" s="63" t="s">
        <v>31</v>
      </c>
      <c r="D82" s="61"/>
      <c r="E82" s="61"/>
      <c r="F82" s="162" t="str">
        <f>IF(E18="","",E18)</f>
        <v/>
      </c>
      <c r="G82" s="61"/>
      <c r="H82" s="61"/>
      <c r="I82" s="161"/>
      <c r="J82" s="61"/>
      <c r="K82" s="61"/>
      <c r="L82" s="59"/>
    </row>
    <row r="83" spans="2:65" s="1" customFormat="1" ht="10.35" customHeight="1">
      <c r="B83" s="39"/>
      <c r="C83" s="61"/>
      <c r="D83" s="61"/>
      <c r="E83" s="61"/>
      <c r="F83" s="61"/>
      <c r="G83" s="61"/>
      <c r="H83" s="61"/>
      <c r="I83" s="161"/>
      <c r="J83" s="61"/>
      <c r="K83" s="61"/>
      <c r="L83" s="59"/>
    </row>
    <row r="84" spans="2:65" s="9" customFormat="1" ht="29.25" customHeight="1">
      <c r="B84" s="164"/>
      <c r="C84" s="165" t="s">
        <v>120</v>
      </c>
      <c r="D84" s="166" t="s">
        <v>57</v>
      </c>
      <c r="E84" s="166" t="s">
        <v>53</v>
      </c>
      <c r="F84" s="166" t="s">
        <v>121</v>
      </c>
      <c r="G84" s="166" t="s">
        <v>122</v>
      </c>
      <c r="H84" s="166" t="s">
        <v>123</v>
      </c>
      <c r="I84" s="167" t="s">
        <v>124</v>
      </c>
      <c r="J84" s="166" t="s">
        <v>109</v>
      </c>
      <c r="K84" s="168" t="s">
        <v>125</v>
      </c>
      <c r="L84" s="169"/>
      <c r="M84" s="79" t="s">
        <v>126</v>
      </c>
      <c r="N84" s="80" t="s">
        <v>42</v>
      </c>
      <c r="O84" s="80" t="s">
        <v>127</v>
      </c>
      <c r="P84" s="80" t="s">
        <v>128</v>
      </c>
      <c r="Q84" s="80" t="s">
        <v>129</v>
      </c>
      <c r="R84" s="80" t="s">
        <v>130</v>
      </c>
      <c r="S84" s="80" t="s">
        <v>131</v>
      </c>
      <c r="T84" s="81" t="s">
        <v>132</v>
      </c>
    </row>
    <row r="85" spans="2:65" s="1" customFormat="1" ht="29.25" customHeight="1">
      <c r="B85" s="39"/>
      <c r="C85" s="85" t="s">
        <v>110</v>
      </c>
      <c r="D85" s="61"/>
      <c r="E85" s="61"/>
      <c r="F85" s="61"/>
      <c r="G85" s="61"/>
      <c r="H85" s="61"/>
      <c r="I85" s="161"/>
      <c r="J85" s="170">
        <f>BK85</f>
        <v>0</v>
      </c>
      <c r="K85" s="61"/>
      <c r="L85" s="59"/>
      <c r="M85" s="82"/>
      <c r="N85" s="83"/>
      <c r="O85" s="83"/>
      <c r="P85" s="171">
        <f>P86+P90</f>
        <v>0</v>
      </c>
      <c r="Q85" s="83"/>
      <c r="R85" s="171">
        <f>R86+R90</f>
        <v>0</v>
      </c>
      <c r="S85" s="83"/>
      <c r="T85" s="172">
        <f>T86+T90</f>
        <v>0</v>
      </c>
      <c r="AT85" s="22" t="s">
        <v>71</v>
      </c>
      <c r="AU85" s="22" t="s">
        <v>111</v>
      </c>
      <c r="BK85" s="173">
        <f>BK86+BK90</f>
        <v>0</v>
      </c>
    </row>
    <row r="86" spans="2:65" s="10" customFormat="1" ht="37.35" customHeight="1">
      <c r="B86" s="174"/>
      <c r="C86" s="175"/>
      <c r="D86" s="176" t="s">
        <v>71</v>
      </c>
      <c r="E86" s="177" t="s">
        <v>133</v>
      </c>
      <c r="F86" s="177" t="s">
        <v>134</v>
      </c>
      <c r="G86" s="175"/>
      <c r="H86" s="175"/>
      <c r="I86" s="178"/>
      <c r="J86" s="179">
        <f>BK86</f>
        <v>0</v>
      </c>
      <c r="K86" s="175"/>
      <c r="L86" s="180"/>
      <c r="M86" s="181"/>
      <c r="N86" s="182"/>
      <c r="O86" s="182"/>
      <c r="P86" s="183">
        <f>P87</f>
        <v>0</v>
      </c>
      <c r="Q86" s="182"/>
      <c r="R86" s="183">
        <f>R87</f>
        <v>0</v>
      </c>
      <c r="S86" s="182"/>
      <c r="T86" s="184">
        <f>T87</f>
        <v>0</v>
      </c>
      <c r="AR86" s="185" t="s">
        <v>80</v>
      </c>
      <c r="AT86" s="186" t="s">
        <v>71</v>
      </c>
      <c r="AU86" s="186" t="s">
        <v>72</v>
      </c>
      <c r="AY86" s="185" t="s">
        <v>135</v>
      </c>
      <c r="BK86" s="187">
        <f>BK87</f>
        <v>0</v>
      </c>
    </row>
    <row r="87" spans="2:65" s="10" customFormat="1" ht="19.899999999999999" customHeight="1">
      <c r="B87" s="174"/>
      <c r="C87" s="175"/>
      <c r="D87" s="188" t="s">
        <v>71</v>
      </c>
      <c r="E87" s="189" t="s">
        <v>180</v>
      </c>
      <c r="F87" s="189" t="s">
        <v>240</v>
      </c>
      <c r="G87" s="175"/>
      <c r="H87" s="175"/>
      <c r="I87" s="178"/>
      <c r="J87" s="190">
        <f>BK87</f>
        <v>0</v>
      </c>
      <c r="K87" s="175"/>
      <c r="L87" s="180"/>
      <c r="M87" s="181"/>
      <c r="N87" s="182"/>
      <c r="O87" s="182"/>
      <c r="P87" s="183">
        <f>SUM(P88:P89)</f>
        <v>0</v>
      </c>
      <c r="Q87" s="182"/>
      <c r="R87" s="183">
        <f>SUM(R88:R89)</f>
        <v>0</v>
      </c>
      <c r="S87" s="182"/>
      <c r="T87" s="184">
        <f>SUM(T88:T89)</f>
        <v>0</v>
      </c>
      <c r="AR87" s="185" t="s">
        <v>80</v>
      </c>
      <c r="AT87" s="186" t="s">
        <v>71</v>
      </c>
      <c r="AU87" s="186" t="s">
        <v>80</v>
      </c>
      <c r="AY87" s="185" t="s">
        <v>135</v>
      </c>
      <c r="BK87" s="187">
        <f>SUM(BK88:BK89)</f>
        <v>0</v>
      </c>
    </row>
    <row r="88" spans="2:65" s="1" customFormat="1" ht="44.25" customHeight="1">
      <c r="B88" s="39"/>
      <c r="C88" s="191" t="s">
        <v>80</v>
      </c>
      <c r="D88" s="191" t="s">
        <v>137</v>
      </c>
      <c r="E88" s="192" t="s">
        <v>736</v>
      </c>
      <c r="F88" s="193" t="s">
        <v>737</v>
      </c>
      <c r="G88" s="194" t="s">
        <v>641</v>
      </c>
      <c r="H88" s="195">
        <v>1</v>
      </c>
      <c r="I88" s="196"/>
      <c r="J88" s="197">
        <f>ROUND(I88*H88,2)</f>
        <v>0</v>
      </c>
      <c r="K88" s="193" t="s">
        <v>21</v>
      </c>
      <c r="L88" s="59"/>
      <c r="M88" s="198" t="s">
        <v>21</v>
      </c>
      <c r="N88" s="199" t="s">
        <v>43</v>
      </c>
      <c r="O88" s="40"/>
      <c r="P88" s="200">
        <f>O88*H88</f>
        <v>0</v>
      </c>
      <c r="Q88" s="200">
        <v>0</v>
      </c>
      <c r="R88" s="200">
        <f>Q88*H88</f>
        <v>0</v>
      </c>
      <c r="S88" s="200">
        <v>0</v>
      </c>
      <c r="T88" s="201">
        <f>S88*H88</f>
        <v>0</v>
      </c>
      <c r="AR88" s="22" t="s">
        <v>142</v>
      </c>
      <c r="AT88" s="22" t="s">
        <v>137</v>
      </c>
      <c r="AU88" s="22" t="s">
        <v>83</v>
      </c>
      <c r="AY88" s="22" t="s">
        <v>135</v>
      </c>
      <c r="BE88" s="202">
        <f>IF(N88="základní",J88,0)</f>
        <v>0</v>
      </c>
      <c r="BF88" s="202">
        <f>IF(N88="snížená",J88,0)</f>
        <v>0</v>
      </c>
      <c r="BG88" s="202">
        <f>IF(N88="zákl. přenesená",J88,0)</f>
        <v>0</v>
      </c>
      <c r="BH88" s="202">
        <f>IF(N88="sníž. přenesená",J88,0)</f>
        <v>0</v>
      </c>
      <c r="BI88" s="202">
        <f>IF(N88="nulová",J88,0)</f>
        <v>0</v>
      </c>
      <c r="BJ88" s="22" t="s">
        <v>80</v>
      </c>
      <c r="BK88" s="202">
        <f>ROUND(I88*H88,2)</f>
        <v>0</v>
      </c>
      <c r="BL88" s="22" t="s">
        <v>142</v>
      </c>
      <c r="BM88" s="22" t="s">
        <v>738</v>
      </c>
    </row>
    <row r="89" spans="2:65" s="1" customFormat="1" ht="81">
      <c r="B89" s="39"/>
      <c r="C89" s="61"/>
      <c r="D89" s="217" t="s">
        <v>144</v>
      </c>
      <c r="E89" s="61"/>
      <c r="F89" s="218" t="s">
        <v>739</v>
      </c>
      <c r="G89" s="61"/>
      <c r="H89" s="61"/>
      <c r="I89" s="161"/>
      <c r="J89" s="61"/>
      <c r="K89" s="61"/>
      <c r="L89" s="59"/>
      <c r="M89" s="205"/>
      <c r="N89" s="40"/>
      <c r="O89" s="40"/>
      <c r="P89" s="40"/>
      <c r="Q89" s="40"/>
      <c r="R89" s="40"/>
      <c r="S89" s="40"/>
      <c r="T89" s="76"/>
      <c r="AT89" s="22" t="s">
        <v>144</v>
      </c>
      <c r="AU89" s="22" t="s">
        <v>83</v>
      </c>
    </row>
    <row r="90" spans="2:65" s="10" customFormat="1" ht="37.35" customHeight="1">
      <c r="B90" s="174"/>
      <c r="C90" s="175"/>
      <c r="D90" s="176" t="s">
        <v>71</v>
      </c>
      <c r="E90" s="177" t="s">
        <v>740</v>
      </c>
      <c r="F90" s="177" t="s">
        <v>741</v>
      </c>
      <c r="G90" s="175"/>
      <c r="H90" s="175"/>
      <c r="I90" s="178"/>
      <c r="J90" s="179">
        <f>BK90</f>
        <v>0</v>
      </c>
      <c r="K90" s="175"/>
      <c r="L90" s="180"/>
      <c r="M90" s="181"/>
      <c r="N90" s="182"/>
      <c r="O90" s="182"/>
      <c r="P90" s="183">
        <f>P91+P112+P115+P122+P124+P126</f>
        <v>0</v>
      </c>
      <c r="Q90" s="182"/>
      <c r="R90" s="183">
        <f>R91+R112+R115+R122+R124+R126</f>
        <v>0</v>
      </c>
      <c r="S90" s="182"/>
      <c r="T90" s="184">
        <f>T91+T112+T115+T122+T124+T126</f>
        <v>0</v>
      </c>
      <c r="AR90" s="185" t="s">
        <v>159</v>
      </c>
      <c r="AT90" s="186" t="s">
        <v>71</v>
      </c>
      <c r="AU90" s="186" t="s">
        <v>72</v>
      </c>
      <c r="AY90" s="185" t="s">
        <v>135</v>
      </c>
      <c r="BK90" s="187">
        <f>BK91+BK112+BK115+BK122+BK124+BK126</f>
        <v>0</v>
      </c>
    </row>
    <row r="91" spans="2:65" s="10" customFormat="1" ht="19.899999999999999" customHeight="1">
      <c r="B91" s="174"/>
      <c r="C91" s="175"/>
      <c r="D91" s="188" t="s">
        <v>71</v>
      </c>
      <c r="E91" s="189" t="s">
        <v>72</v>
      </c>
      <c r="F91" s="189" t="s">
        <v>741</v>
      </c>
      <c r="G91" s="175"/>
      <c r="H91" s="175"/>
      <c r="I91" s="178"/>
      <c r="J91" s="190">
        <f>BK91</f>
        <v>0</v>
      </c>
      <c r="K91" s="175"/>
      <c r="L91" s="180"/>
      <c r="M91" s="181"/>
      <c r="N91" s="182"/>
      <c r="O91" s="182"/>
      <c r="P91" s="183">
        <f>SUM(P92:P111)</f>
        <v>0</v>
      </c>
      <c r="Q91" s="182"/>
      <c r="R91" s="183">
        <f>SUM(R92:R111)</f>
        <v>0</v>
      </c>
      <c r="S91" s="182"/>
      <c r="T91" s="184">
        <f>SUM(T92:T111)</f>
        <v>0</v>
      </c>
      <c r="AR91" s="185" t="s">
        <v>159</v>
      </c>
      <c r="AT91" s="186" t="s">
        <v>71</v>
      </c>
      <c r="AU91" s="186" t="s">
        <v>80</v>
      </c>
      <c r="AY91" s="185" t="s">
        <v>135</v>
      </c>
      <c r="BK91" s="187">
        <f>SUM(BK92:BK111)</f>
        <v>0</v>
      </c>
    </row>
    <row r="92" spans="2:65" s="1" customFormat="1" ht="22.5" customHeight="1">
      <c r="B92" s="39"/>
      <c r="C92" s="191" t="s">
        <v>83</v>
      </c>
      <c r="D92" s="191" t="s">
        <v>137</v>
      </c>
      <c r="E92" s="192" t="s">
        <v>742</v>
      </c>
      <c r="F92" s="193" t="s">
        <v>743</v>
      </c>
      <c r="G92" s="194" t="s">
        <v>641</v>
      </c>
      <c r="H92" s="195">
        <v>1</v>
      </c>
      <c r="I92" s="196"/>
      <c r="J92" s="197">
        <f>ROUND(I92*H92,2)</f>
        <v>0</v>
      </c>
      <c r="K92" s="193" t="s">
        <v>141</v>
      </c>
      <c r="L92" s="59"/>
      <c r="M92" s="198" t="s">
        <v>21</v>
      </c>
      <c r="N92" s="199" t="s">
        <v>43</v>
      </c>
      <c r="O92" s="40"/>
      <c r="P92" s="200">
        <f>O92*H92</f>
        <v>0</v>
      </c>
      <c r="Q92" s="200">
        <v>0</v>
      </c>
      <c r="R92" s="200">
        <f>Q92*H92</f>
        <v>0</v>
      </c>
      <c r="S92" s="200">
        <v>0</v>
      </c>
      <c r="T92" s="201">
        <f>S92*H92</f>
        <v>0</v>
      </c>
      <c r="AR92" s="22" t="s">
        <v>744</v>
      </c>
      <c r="AT92" s="22" t="s">
        <v>137</v>
      </c>
      <c r="AU92" s="22" t="s">
        <v>83</v>
      </c>
      <c r="AY92" s="22" t="s">
        <v>135</v>
      </c>
      <c r="BE92" s="202">
        <f>IF(N92="základní",J92,0)</f>
        <v>0</v>
      </c>
      <c r="BF92" s="202">
        <f>IF(N92="snížená",J92,0)</f>
        <v>0</v>
      </c>
      <c r="BG92" s="202">
        <f>IF(N92="zákl. přenesená",J92,0)</f>
        <v>0</v>
      </c>
      <c r="BH92" s="202">
        <f>IF(N92="sníž. přenesená",J92,0)</f>
        <v>0</v>
      </c>
      <c r="BI92" s="202">
        <f>IF(N92="nulová",J92,0)</f>
        <v>0</v>
      </c>
      <c r="BJ92" s="22" t="s">
        <v>80</v>
      </c>
      <c r="BK92" s="202">
        <f>ROUND(I92*H92,2)</f>
        <v>0</v>
      </c>
      <c r="BL92" s="22" t="s">
        <v>744</v>
      </c>
      <c r="BM92" s="22" t="s">
        <v>745</v>
      </c>
    </row>
    <row r="93" spans="2:65" s="1" customFormat="1" ht="54">
      <c r="B93" s="39"/>
      <c r="C93" s="61"/>
      <c r="D93" s="203" t="s">
        <v>144</v>
      </c>
      <c r="E93" s="61"/>
      <c r="F93" s="204" t="s">
        <v>746</v>
      </c>
      <c r="G93" s="61"/>
      <c r="H93" s="61"/>
      <c r="I93" s="161"/>
      <c r="J93" s="61"/>
      <c r="K93" s="61"/>
      <c r="L93" s="59"/>
      <c r="M93" s="205"/>
      <c r="N93" s="40"/>
      <c r="O93" s="40"/>
      <c r="P93" s="40"/>
      <c r="Q93" s="40"/>
      <c r="R93" s="40"/>
      <c r="S93" s="40"/>
      <c r="T93" s="76"/>
      <c r="AT93" s="22" t="s">
        <v>144</v>
      </c>
      <c r="AU93" s="22" t="s">
        <v>83</v>
      </c>
    </row>
    <row r="94" spans="2:65" s="1" customFormat="1" ht="31.5" customHeight="1">
      <c r="B94" s="39"/>
      <c r="C94" s="191" t="s">
        <v>151</v>
      </c>
      <c r="D94" s="191" t="s">
        <v>137</v>
      </c>
      <c r="E94" s="192" t="s">
        <v>747</v>
      </c>
      <c r="F94" s="193" t="s">
        <v>748</v>
      </c>
      <c r="G94" s="194" t="s">
        <v>641</v>
      </c>
      <c r="H94" s="195">
        <v>1</v>
      </c>
      <c r="I94" s="196"/>
      <c r="J94" s="197">
        <f>ROUND(I94*H94,2)</f>
        <v>0</v>
      </c>
      <c r="K94" s="193" t="s">
        <v>627</v>
      </c>
      <c r="L94" s="59"/>
      <c r="M94" s="198" t="s">
        <v>21</v>
      </c>
      <c r="N94" s="199" t="s">
        <v>43</v>
      </c>
      <c r="O94" s="40"/>
      <c r="P94" s="200">
        <f>O94*H94</f>
        <v>0</v>
      </c>
      <c r="Q94" s="200">
        <v>0</v>
      </c>
      <c r="R94" s="200">
        <f>Q94*H94</f>
        <v>0</v>
      </c>
      <c r="S94" s="200">
        <v>0</v>
      </c>
      <c r="T94" s="201">
        <f>S94*H94</f>
        <v>0</v>
      </c>
      <c r="AR94" s="22" t="s">
        <v>744</v>
      </c>
      <c r="AT94" s="22" t="s">
        <v>137</v>
      </c>
      <c r="AU94" s="22" t="s">
        <v>83</v>
      </c>
      <c r="AY94" s="22" t="s">
        <v>135</v>
      </c>
      <c r="BE94" s="202">
        <f>IF(N94="základní",J94,0)</f>
        <v>0</v>
      </c>
      <c r="BF94" s="202">
        <f>IF(N94="snížená",J94,0)</f>
        <v>0</v>
      </c>
      <c r="BG94" s="202">
        <f>IF(N94="zákl. přenesená",J94,0)</f>
        <v>0</v>
      </c>
      <c r="BH94" s="202">
        <f>IF(N94="sníž. přenesená",J94,0)</f>
        <v>0</v>
      </c>
      <c r="BI94" s="202">
        <f>IF(N94="nulová",J94,0)</f>
        <v>0</v>
      </c>
      <c r="BJ94" s="22" t="s">
        <v>80</v>
      </c>
      <c r="BK94" s="202">
        <f>ROUND(I94*H94,2)</f>
        <v>0</v>
      </c>
      <c r="BL94" s="22" t="s">
        <v>744</v>
      </c>
      <c r="BM94" s="22" t="s">
        <v>749</v>
      </c>
    </row>
    <row r="95" spans="2:65" s="1" customFormat="1" ht="54">
      <c r="B95" s="39"/>
      <c r="C95" s="61"/>
      <c r="D95" s="203" t="s">
        <v>144</v>
      </c>
      <c r="E95" s="61"/>
      <c r="F95" s="204" t="s">
        <v>750</v>
      </c>
      <c r="G95" s="61"/>
      <c r="H95" s="61"/>
      <c r="I95" s="161"/>
      <c r="J95" s="61"/>
      <c r="K95" s="61"/>
      <c r="L95" s="59"/>
      <c r="M95" s="205"/>
      <c r="N95" s="40"/>
      <c r="O95" s="40"/>
      <c r="P95" s="40"/>
      <c r="Q95" s="40"/>
      <c r="R95" s="40"/>
      <c r="S95" s="40"/>
      <c r="T95" s="76"/>
      <c r="AT95" s="22" t="s">
        <v>144</v>
      </c>
      <c r="AU95" s="22" t="s">
        <v>83</v>
      </c>
    </row>
    <row r="96" spans="2:65" s="1" customFormat="1" ht="44.25" customHeight="1">
      <c r="B96" s="39"/>
      <c r="C96" s="191" t="s">
        <v>142</v>
      </c>
      <c r="D96" s="191" t="s">
        <v>137</v>
      </c>
      <c r="E96" s="192" t="s">
        <v>751</v>
      </c>
      <c r="F96" s="193" t="s">
        <v>752</v>
      </c>
      <c r="G96" s="194" t="s">
        <v>641</v>
      </c>
      <c r="H96" s="195">
        <v>1</v>
      </c>
      <c r="I96" s="196"/>
      <c r="J96" s="197">
        <f>ROUND(I96*H96,2)</f>
        <v>0</v>
      </c>
      <c r="K96" s="193" t="s">
        <v>21</v>
      </c>
      <c r="L96" s="59"/>
      <c r="M96" s="198" t="s">
        <v>21</v>
      </c>
      <c r="N96" s="199" t="s">
        <v>43</v>
      </c>
      <c r="O96" s="40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AR96" s="22" t="s">
        <v>744</v>
      </c>
      <c r="AT96" s="22" t="s">
        <v>137</v>
      </c>
      <c r="AU96" s="22" t="s">
        <v>83</v>
      </c>
      <c r="AY96" s="22" t="s">
        <v>135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22" t="s">
        <v>80</v>
      </c>
      <c r="BK96" s="202">
        <f>ROUND(I96*H96,2)</f>
        <v>0</v>
      </c>
      <c r="BL96" s="22" t="s">
        <v>744</v>
      </c>
      <c r="BM96" s="22" t="s">
        <v>753</v>
      </c>
    </row>
    <row r="97" spans="2:65" s="1" customFormat="1" ht="31.5" customHeight="1">
      <c r="B97" s="39"/>
      <c r="C97" s="191" t="s">
        <v>159</v>
      </c>
      <c r="D97" s="191" t="s">
        <v>137</v>
      </c>
      <c r="E97" s="192" t="s">
        <v>754</v>
      </c>
      <c r="F97" s="193" t="s">
        <v>755</v>
      </c>
      <c r="G97" s="194" t="s">
        <v>641</v>
      </c>
      <c r="H97" s="195">
        <v>1</v>
      </c>
      <c r="I97" s="196"/>
      <c r="J97" s="197">
        <f>ROUND(I97*H97,2)</f>
        <v>0</v>
      </c>
      <c r="K97" s="193" t="s">
        <v>627</v>
      </c>
      <c r="L97" s="59"/>
      <c r="M97" s="198" t="s">
        <v>21</v>
      </c>
      <c r="N97" s="199" t="s">
        <v>43</v>
      </c>
      <c r="O97" s="40"/>
      <c r="P97" s="200">
        <f>O97*H97</f>
        <v>0</v>
      </c>
      <c r="Q97" s="200">
        <v>0</v>
      </c>
      <c r="R97" s="200">
        <f>Q97*H97</f>
        <v>0</v>
      </c>
      <c r="S97" s="200">
        <v>0</v>
      </c>
      <c r="T97" s="201">
        <f>S97*H97</f>
        <v>0</v>
      </c>
      <c r="AR97" s="22" t="s">
        <v>744</v>
      </c>
      <c r="AT97" s="22" t="s">
        <v>137</v>
      </c>
      <c r="AU97" s="22" t="s">
        <v>83</v>
      </c>
      <c r="AY97" s="22" t="s">
        <v>135</v>
      </c>
      <c r="BE97" s="202">
        <f>IF(N97="základní",J97,0)</f>
        <v>0</v>
      </c>
      <c r="BF97" s="202">
        <f>IF(N97="snížená",J97,0)</f>
        <v>0</v>
      </c>
      <c r="BG97" s="202">
        <f>IF(N97="zákl. přenesená",J97,0)</f>
        <v>0</v>
      </c>
      <c r="BH97" s="202">
        <f>IF(N97="sníž. přenesená",J97,0)</f>
        <v>0</v>
      </c>
      <c r="BI97" s="202">
        <f>IF(N97="nulová",J97,0)</f>
        <v>0</v>
      </c>
      <c r="BJ97" s="22" t="s">
        <v>80</v>
      </c>
      <c r="BK97" s="202">
        <f>ROUND(I97*H97,2)</f>
        <v>0</v>
      </c>
      <c r="BL97" s="22" t="s">
        <v>744</v>
      </c>
      <c r="BM97" s="22" t="s">
        <v>756</v>
      </c>
    </row>
    <row r="98" spans="2:65" s="1" customFormat="1" ht="54">
      <c r="B98" s="39"/>
      <c r="C98" s="61"/>
      <c r="D98" s="203" t="s">
        <v>144</v>
      </c>
      <c r="E98" s="61"/>
      <c r="F98" s="204" t="s">
        <v>757</v>
      </c>
      <c r="G98" s="61"/>
      <c r="H98" s="61"/>
      <c r="I98" s="161"/>
      <c r="J98" s="61"/>
      <c r="K98" s="61"/>
      <c r="L98" s="59"/>
      <c r="M98" s="205"/>
      <c r="N98" s="40"/>
      <c r="O98" s="40"/>
      <c r="P98" s="40"/>
      <c r="Q98" s="40"/>
      <c r="R98" s="40"/>
      <c r="S98" s="40"/>
      <c r="T98" s="76"/>
      <c r="AT98" s="22" t="s">
        <v>144</v>
      </c>
      <c r="AU98" s="22" t="s">
        <v>83</v>
      </c>
    </row>
    <row r="99" spans="2:65" s="1" customFormat="1" ht="22.5" customHeight="1">
      <c r="B99" s="39"/>
      <c r="C99" s="191" t="s">
        <v>164</v>
      </c>
      <c r="D99" s="191" t="s">
        <v>137</v>
      </c>
      <c r="E99" s="192" t="s">
        <v>758</v>
      </c>
      <c r="F99" s="193" t="s">
        <v>759</v>
      </c>
      <c r="G99" s="194" t="s">
        <v>641</v>
      </c>
      <c r="H99" s="195">
        <v>1</v>
      </c>
      <c r="I99" s="196"/>
      <c r="J99" s="197">
        <f>ROUND(I99*H99,2)</f>
        <v>0</v>
      </c>
      <c r="K99" s="193" t="s">
        <v>141</v>
      </c>
      <c r="L99" s="59"/>
      <c r="M99" s="198" t="s">
        <v>21</v>
      </c>
      <c r="N99" s="199" t="s">
        <v>43</v>
      </c>
      <c r="O99" s="40"/>
      <c r="P99" s="200">
        <f>O99*H99</f>
        <v>0</v>
      </c>
      <c r="Q99" s="200">
        <v>0</v>
      </c>
      <c r="R99" s="200">
        <f>Q99*H99</f>
        <v>0</v>
      </c>
      <c r="S99" s="200">
        <v>0</v>
      </c>
      <c r="T99" s="201">
        <f>S99*H99</f>
        <v>0</v>
      </c>
      <c r="AR99" s="22" t="s">
        <v>744</v>
      </c>
      <c r="AT99" s="22" t="s">
        <v>137</v>
      </c>
      <c r="AU99" s="22" t="s">
        <v>83</v>
      </c>
      <c r="AY99" s="22" t="s">
        <v>135</v>
      </c>
      <c r="BE99" s="202">
        <f>IF(N99="základní",J99,0)</f>
        <v>0</v>
      </c>
      <c r="BF99" s="202">
        <f>IF(N99="snížená",J99,0)</f>
        <v>0</v>
      </c>
      <c r="BG99" s="202">
        <f>IF(N99="zákl. přenesená",J99,0)</f>
        <v>0</v>
      </c>
      <c r="BH99" s="202">
        <f>IF(N99="sníž. přenesená",J99,0)</f>
        <v>0</v>
      </c>
      <c r="BI99" s="202">
        <f>IF(N99="nulová",J99,0)</f>
        <v>0</v>
      </c>
      <c r="BJ99" s="22" t="s">
        <v>80</v>
      </c>
      <c r="BK99" s="202">
        <f>ROUND(I99*H99,2)</f>
        <v>0</v>
      </c>
      <c r="BL99" s="22" t="s">
        <v>744</v>
      </c>
      <c r="BM99" s="22" t="s">
        <v>760</v>
      </c>
    </row>
    <row r="100" spans="2:65" s="1" customFormat="1" ht="54">
      <c r="B100" s="39"/>
      <c r="C100" s="61"/>
      <c r="D100" s="203" t="s">
        <v>144</v>
      </c>
      <c r="E100" s="61"/>
      <c r="F100" s="204" t="s">
        <v>761</v>
      </c>
      <c r="G100" s="61"/>
      <c r="H100" s="61"/>
      <c r="I100" s="161"/>
      <c r="J100" s="61"/>
      <c r="K100" s="61"/>
      <c r="L100" s="59"/>
      <c r="M100" s="205"/>
      <c r="N100" s="40"/>
      <c r="O100" s="40"/>
      <c r="P100" s="40"/>
      <c r="Q100" s="40"/>
      <c r="R100" s="40"/>
      <c r="S100" s="40"/>
      <c r="T100" s="76"/>
      <c r="AT100" s="22" t="s">
        <v>144</v>
      </c>
      <c r="AU100" s="22" t="s">
        <v>83</v>
      </c>
    </row>
    <row r="101" spans="2:65" s="1" customFormat="1" ht="22.5" customHeight="1">
      <c r="B101" s="39"/>
      <c r="C101" s="191" t="s">
        <v>171</v>
      </c>
      <c r="D101" s="191" t="s">
        <v>137</v>
      </c>
      <c r="E101" s="192" t="s">
        <v>762</v>
      </c>
      <c r="F101" s="193" t="s">
        <v>763</v>
      </c>
      <c r="G101" s="194" t="s">
        <v>641</v>
      </c>
      <c r="H101" s="195">
        <v>1</v>
      </c>
      <c r="I101" s="196"/>
      <c r="J101" s="197">
        <f>ROUND(I101*H101,2)</f>
        <v>0</v>
      </c>
      <c r="K101" s="193" t="s">
        <v>627</v>
      </c>
      <c r="L101" s="59"/>
      <c r="M101" s="198" t="s">
        <v>21</v>
      </c>
      <c r="N101" s="199" t="s">
        <v>43</v>
      </c>
      <c r="O101" s="40"/>
      <c r="P101" s="200">
        <f>O101*H101</f>
        <v>0</v>
      </c>
      <c r="Q101" s="200">
        <v>0</v>
      </c>
      <c r="R101" s="200">
        <f>Q101*H101</f>
        <v>0</v>
      </c>
      <c r="S101" s="200">
        <v>0</v>
      </c>
      <c r="T101" s="201">
        <f>S101*H101</f>
        <v>0</v>
      </c>
      <c r="AR101" s="22" t="s">
        <v>744</v>
      </c>
      <c r="AT101" s="22" t="s">
        <v>137</v>
      </c>
      <c r="AU101" s="22" t="s">
        <v>83</v>
      </c>
      <c r="AY101" s="22" t="s">
        <v>135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22" t="s">
        <v>80</v>
      </c>
      <c r="BK101" s="202">
        <f>ROUND(I101*H101,2)</f>
        <v>0</v>
      </c>
      <c r="BL101" s="22" t="s">
        <v>744</v>
      </c>
      <c r="BM101" s="22" t="s">
        <v>764</v>
      </c>
    </row>
    <row r="102" spans="2:65" s="1" customFormat="1" ht="22.5" customHeight="1">
      <c r="B102" s="39"/>
      <c r="C102" s="191" t="s">
        <v>176</v>
      </c>
      <c r="D102" s="191" t="s">
        <v>137</v>
      </c>
      <c r="E102" s="192" t="s">
        <v>765</v>
      </c>
      <c r="F102" s="193" t="s">
        <v>766</v>
      </c>
      <c r="G102" s="194" t="s">
        <v>641</v>
      </c>
      <c r="H102" s="195">
        <v>1</v>
      </c>
      <c r="I102" s="196"/>
      <c r="J102" s="197">
        <f>ROUND(I102*H102,2)</f>
        <v>0</v>
      </c>
      <c r="K102" s="193" t="s">
        <v>21</v>
      </c>
      <c r="L102" s="59"/>
      <c r="M102" s="198" t="s">
        <v>21</v>
      </c>
      <c r="N102" s="199" t="s">
        <v>43</v>
      </c>
      <c r="O102" s="40"/>
      <c r="P102" s="200">
        <f>O102*H102</f>
        <v>0</v>
      </c>
      <c r="Q102" s="200">
        <v>0</v>
      </c>
      <c r="R102" s="200">
        <f>Q102*H102</f>
        <v>0</v>
      </c>
      <c r="S102" s="200">
        <v>0</v>
      </c>
      <c r="T102" s="201">
        <f>S102*H102</f>
        <v>0</v>
      </c>
      <c r="AR102" s="22" t="s">
        <v>744</v>
      </c>
      <c r="AT102" s="22" t="s">
        <v>137</v>
      </c>
      <c r="AU102" s="22" t="s">
        <v>83</v>
      </c>
      <c r="AY102" s="22" t="s">
        <v>135</v>
      </c>
      <c r="BE102" s="202">
        <f>IF(N102="základní",J102,0)</f>
        <v>0</v>
      </c>
      <c r="BF102" s="202">
        <f>IF(N102="snížená",J102,0)</f>
        <v>0</v>
      </c>
      <c r="BG102" s="202">
        <f>IF(N102="zákl. přenesená",J102,0)</f>
        <v>0</v>
      </c>
      <c r="BH102" s="202">
        <f>IF(N102="sníž. přenesená",J102,0)</f>
        <v>0</v>
      </c>
      <c r="BI102" s="202">
        <f>IF(N102="nulová",J102,0)</f>
        <v>0</v>
      </c>
      <c r="BJ102" s="22" t="s">
        <v>80</v>
      </c>
      <c r="BK102" s="202">
        <f>ROUND(I102*H102,2)</f>
        <v>0</v>
      </c>
      <c r="BL102" s="22" t="s">
        <v>744</v>
      </c>
      <c r="BM102" s="22" t="s">
        <v>767</v>
      </c>
    </row>
    <row r="103" spans="2:65" s="1" customFormat="1" ht="54">
      <c r="B103" s="39"/>
      <c r="C103" s="61"/>
      <c r="D103" s="203" t="s">
        <v>144</v>
      </c>
      <c r="E103" s="61"/>
      <c r="F103" s="204" t="s">
        <v>768</v>
      </c>
      <c r="G103" s="61"/>
      <c r="H103" s="61"/>
      <c r="I103" s="161"/>
      <c r="J103" s="61"/>
      <c r="K103" s="61"/>
      <c r="L103" s="59"/>
      <c r="M103" s="205"/>
      <c r="N103" s="40"/>
      <c r="O103" s="40"/>
      <c r="P103" s="40"/>
      <c r="Q103" s="40"/>
      <c r="R103" s="40"/>
      <c r="S103" s="40"/>
      <c r="T103" s="76"/>
      <c r="AT103" s="22" t="s">
        <v>144</v>
      </c>
      <c r="AU103" s="22" t="s">
        <v>83</v>
      </c>
    </row>
    <row r="104" spans="2:65" s="1" customFormat="1" ht="22.5" customHeight="1">
      <c r="B104" s="39"/>
      <c r="C104" s="191" t="s">
        <v>180</v>
      </c>
      <c r="D104" s="191" t="s">
        <v>137</v>
      </c>
      <c r="E104" s="192" t="s">
        <v>769</v>
      </c>
      <c r="F104" s="193" t="s">
        <v>770</v>
      </c>
      <c r="G104" s="194" t="s">
        <v>641</v>
      </c>
      <c r="H104" s="195">
        <v>1</v>
      </c>
      <c r="I104" s="196"/>
      <c r="J104" s="197">
        <f>ROUND(I104*H104,2)</f>
        <v>0</v>
      </c>
      <c r="K104" s="193" t="s">
        <v>21</v>
      </c>
      <c r="L104" s="59"/>
      <c r="M104" s="198" t="s">
        <v>21</v>
      </c>
      <c r="N104" s="199" t="s">
        <v>43</v>
      </c>
      <c r="O104" s="40"/>
      <c r="P104" s="200">
        <f>O104*H104</f>
        <v>0</v>
      </c>
      <c r="Q104" s="200">
        <v>0</v>
      </c>
      <c r="R104" s="200">
        <f>Q104*H104</f>
        <v>0</v>
      </c>
      <c r="S104" s="200">
        <v>0</v>
      </c>
      <c r="T104" s="201">
        <f>S104*H104</f>
        <v>0</v>
      </c>
      <c r="AR104" s="22" t="s">
        <v>744</v>
      </c>
      <c r="AT104" s="22" t="s">
        <v>137</v>
      </c>
      <c r="AU104" s="22" t="s">
        <v>83</v>
      </c>
      <c r="AY104" s="22" t="s">
        <v>135</v>
      </c>
      <c r="BE104" s="202">
        <f>IF(N104="základní",J104,0)</f>
        <v>0</v>
      </c>
      <c r="BF104" s="202">
        <f>IF(N104="snížená",J104,0)</f>
        <v>0</v>
      </c>
      <c r="BG104" s="202">
        <f>IF(N104="zákl. přenesená",J104,0)</f>
        <v>0</v>
      </c>
      <c r="BH104" s="202">
        <f>IF(N104="sníž. přenesená",J104,0)</f>
        <v>0</v>
      </c>
      <c r="BI104" s="202">
        <f>IF(N104="nulová",J104,0)</f>
        <v>0</v>
      </c>
      <c r="BJ104" s="22" t="s">
        <v>80</v>
      </c>
      <c r="BK104" s="202">
        <f>ROUND(I104*H104,2)</f>
        <v>0</v>
      </c>
      <c r="BL104" s="22" t="s">
        <v>744</v>
      </c>
      <c r="BM104" s="22" t="s">
        <v>771</v>
      </c>
    </row>
    <row r="105" spans="2:65" s="1" customFormat="1" ht="54">
      <c r="B105" s="39"/>
      <c r="C105" s="61"/>
      <c r="D105" s="203" t="s">
        <v>144</v>
      </c>
      <c r="E105" s="61"/>
      <c r="F105" s="204" t="s">
        <v>768</v>
      </c>
      <c r="G105" s="61"/>
      <c r="H105" s="61"/>
      <c r="I105" s="161"/>
      <c r="J105" s="61"/>
      <c r="K105" s="61"/>
      <c r="L105" s="59"/>
      <c r="M105" s="205"/>
      <c r="N105" s="40"/>
      <c r="O105" s="40"/>
      <c r="P105" s="40"/>
      <c r="Q105" s="40"/>
      <c r="R105" s="40"/>
      <c r="S105" s="40"/>
      <c r="T105" s="76"/>
      <c r="AT105" s="22" t="s">
        <v>144</v>
      </c>
      <c r="AU105" s="22" t="s">
        <v>83</v>
      </c>
    </row>
    <row r="106" spans="2:65" s="1" customFormat="1" ht="22.5" customHeight="1">
      <c r="B106" s="39"/>
      <c r="C106" s="191" t="s">
        <v>186</v>
      </c>
      <c r="D106" s="191" t="s">
        <v>137</v>
      </c>
      <c r="E106" s="192" t="s">
        <v>772</v>
      </c>
      <c r="F106" s="193" t="s">
        <v>773</v>
      </c>
      <c r="G106" s="194" t="s">
        <v>641</v>
      </c>
      <c r="H106" s="195">
        <v>1</v>
      </c>
      <c r="I106" s="196"/>
      <c r="J106" s="197">
        <f>ROUND(I106*H106,2)</f>
        <v>0</v>
      </c>
      <c r="K106" s="193" t="s">
        <v>21</v>
      </c>
      <c r="L106" s="59"/>
      <c r="M106" s="198" t="s">
        <v>21</v>
      </c>
      <c r="N106" s="199" t="s">
        <v>43</v>
      </c>
      <c r="O106" s="40"/>
      <c r="P106" s="200">
        <f>O106*H106</f>
        <v>0</v>
      </c>
      <c r="Q106" s="200">
        <v>0</v>
      </c>
      <c r="R106" s="200">
        <f>Q106*H106</f>
        <v>0</v>
      </c>
      <c r="S106" s="200">
        <v>0</v>
      </c>
      <c r="T106" s="201">
        <f>S106*H106</f>
        <v>0</v>
      </c>
      <c r="AR106" s="22" t="s">
        <v>744</v>
      </c>
      <c r="AT106" s="22" t="s">
        <v>137</v>
      </c>
      <c r="AU106" s="22" t="s">
        <v>83</v>
      </c>
      <c r="AY106" s="22" t="s">
        <v>135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22" t="s">
        <v>80</v>
      </c>
      <c r="BK106" s="202">
        <f>ROUND(I106*H106,2)</f>
        <v>0</v>
      </c>
      <c r="BL106" s="22" t="s">
        <v>744</v>
      </c>
      <c r="BM106" s="22" t="s">
        <v>774</v>
      </c>
    </row>
    <row r="107" spans="2:65" s="1" customFormat="1" ht="54">
      <c r="B107" s="39"/>
      <c r="C107" s="61"/>
      <c r="D107" s="203" t="s">
        <v>144</v>
      </c>
      <c r="E107" s="61"/>
      <c r="F107" s="204" t="s">
        <v>768</v>
      </c>
      <c r="G107" s="61"/>
      <c r="H107" s="61"/>
      <c r="I107" s="161"/>
      <c r="J107" s="61"/>
      <c r="K107" s="61"/>
      <c r="L107" s="59"/>
      <c r="M107" s="205"/>
      <c r="N107" s="40"/>
      <c r="O107" s="40"/>
      <c r="P107" s="40"/>
      <c r="Q107" s="40"/>
      <c r="R107" s="40"/>
      <c r="S107" s="40"/>
      <c r="T107" s="76"/>
      <c r="AT107" s="22" t="s">
        <v>144</v>
      </c>
      <c r="AU107" s="22" t="s">
        <v>83</v>
      </c>
    </row>
    <row r="108" spans="2:65" s="1" customFormat="1" ht="22.5" customHeight="1">
      <c r="B108" s="39"/>
      <c r="C108" s="191" t="s">
        <v>192</v>
      </c>
      <c r="D108" s="191" t="s">
        <v>137</v>
      </c>
      <c r="E108" s="192" t="s">
        <v>775</v>
      </c>
      <c r="F108" s="193" t="s">
        <v>776</v>
      </c>
      <c r="G108" s="194" t="s">
        <v>641</v>
      </c>
      <c r="H108" s="195">
        <v>1</v>
      </c>
      <c r="I108" s="196"/>
      <c r="J108" s="197">
        <f>ROUND(I108*H108,2)</f>
        <v>0</v>
      </c>
      <c r="K108" s="193" t="s">
        <v>21</v>
      </c>
      <c r="L108" s="59"/>
      <c r="M108" s="198" t="s">
        <v>21</v>
      </c>
      <c r="N108" s="199" t="s">
        <v>43</v>
      </c>
      <c r="O108" s="40"/>
      <c r="P108" s="200">
        <f>O108*H108</f>
        <v>0</v>
      </c>
      <c r="Q108" s="200">
        <v>0</v>
      </c>
      <c r="R108" s="200">
        <f>Q108*H108</f>
        <v>0</v>
      </c>
      <c r="S108" s="200">
        <v>0</v>
      </c>
      <c r="T108" s="201">
        <f>S108*H108</f>
        <v>0</v>
      </c>
      <c r="AR108" s="22" t="s">
        <v>744</v>
      </c>
      <c r="AT108" s="22" t="s">
        <v>137</v>
      </c>
      <c r="AU108" s="22" t="s">
        <v>83</v>
      </c>
      <c r="AY108" s="22" t="s">
        <v>135</v>
      </c>
      <c r="BE108" s="202">
        <f>IF(N108="základní",J108,0)</f>
        <v>0</v>
      </c>
      <c r="BF108" s="202">
        <f>IF(N108="snížená",J108,0)</f>
        <v>0</v>
      </c>
      <c r="BG108" s="202">
        <f>IF(N108="zákl. přenesená",J108,0)</f>
        <v>0</v>
      </c>
      <c r="BH108" s="202">
        <f>IF(N108="sníž. přenesená",J108,0)</f>
        <v>0</v>
      </c>
      <c r="BI108" s="202">
        <f>IF(N108="nulová",J108,0)</f>
        <v>0</v>
      </c>
      <c r="BJ108" s="22" t="s">
        <v>80</v>
      </c>
      <c r="BK108" s="202">
        <f>ROUND(I108*H108,2)</f>
        <v>0</v>
      </c>
      <c r="BL108" s="22" t="s">
        <v>744</v>
      </c>
      <c r="BM108" s="22" t="s">
        <v>777</v>
      </c>
    </row>
    <row r="109" spans="2:65" s="1" customFormat="1" ht="54">
      <c r="B109" s="39"/>
      <c r="C109" s="61"/>
      <c r="D109" s="203" t="s">
        <v>144</v>
      </c>
      <c r="E109" s="61"/>
      <c r="F109" s="204" t="s">
        <v>768</v>
      </c>
      <c r="G109" s="61"/>
      <c r="H109" s="61"/>
      <c r="I109" s="161"/>
      <c r="J109" s="61"/>
      <c r="K109" s="61"/>
      <c r="L109" s="59"/>
      <c r="M109" s="205"/>
      <c r="N109" s="40"/>
      <c r="O109" s="40"/>
      <c r="P109" s="40"/>
      <c r="Q109" s="40"/>
      <c r="R109" s="40"/>
      <c r="S109" s="40"/>
      <c r="T109" s="76"/>
      <c r="AT109" s="22" t="s">
        <v>144</v>
      </c>
      <c r="AU109" s="22" t="s">
        <v>83</v>
      </c>
    </row>
    <row r="110" spans="2:65" s="1" customFormat="1" ht="22.5" customHeight="1">
      <c r="B110" s="39"/>
      <c r="C110" s="191" t="s">
        <v>198</v>
      </c>
      <c r="D110" s="191" t="s">
        <v>137</v>
      </c>
      <c r="E110" s="192" t="s">
        <v>778</v>
      </c>
      <c r="F110" s="193" t="s">
        <v>779</v>
      </c>
      <c r="G110" s="194" t="s">
        <v>641</v>
      </c>
      <c r="H110" s="195">
        <v>1</v>
      </c>
      <c r="I110" s="196"/>
      <c r="J110" s="197">
        <f>ROUND(I110*H110,2)</f>
        <v>0</v>
      </c>
      <c r="K110" s="193" t="s">
        <v>21</v>
      </c>
      <c r="L110" s="59"/>
      <c r="M110" s="198" t="s">
        <v>21</v>
      </c>
      <c r="N110" s="199" t="s">
        <v>43</v>
      </c>
      <c r="O110" s="40"/>
      <c r="P110" s="200">
        <f>O110*H110</f>
        <v>0</v>
      </c>
      <c r="Q110" s="200">
        <v>0</v>
      </c>
      <c r="R110" s="200">
        <f>Q110*H110</f>
        <v>0</v>
      </c>
      <c r="S110" s="200">
        <v>0</v>
      </c>
      <c r="T110" s="201">
        <f>S110*H110</f>
        <v>0</v>
      </c>
      <c r="AR110" s="22" t="s">
        <v>744</v>
      </c>
      <c r="AT110" s="22" t="s">
        <v>137</v>
      </c>
      <c r="AU110" s="22" t="s">
        <v>83</v>
      </c>
      <c r="AY110" s="22" t="s">
        <v>135</v>
      </c>
      <c r="BE110" s="202">
        <f>IF(N110="základní",J110,0)</f>
        <v>0</v>
      </c>
      <c r="BF110" s="202">
        <f>IF(N110="snížená",J110,0)</f>
        <v>0</v>
      </c>
      <c r="BG110" s="202">
        <f>IF(N110="zákl. přenesená",J110,0)</f>
        <v>0</v>
      </c>
      <c r="BH110" s="202">
        <f>IF(N110="sníž. přenesená",J110,0)</f>
        <v>0</v>
      </c>
      <c r="BI110" s="202">
        <f>IF(N110="nulová",J110,0)</f>
        <v>0</v>
      </c>
      <c r="BJ110" s="22" t="s">
        <v>80</v>
      </c>
      <c r="BK110" s="202">
        <f>ROUND(I110*H110,2)</f>
        <v>0</v>
      </c>
      <c r="BL110" s="22" t="s">
        <v>744</v>
      </c>
      <c r="BM110" s="22" t="s">
        <v>780</v>
      </c>
    </row>
    <row r="111" spans="2:65" s="1" customFormat="1" ht="54">
      <c r="B111" s="39"/>
      <c r="C111" s="61"/>
      <c r="D111" s="217" t="s">
        <v>144</v>
      </c>
      <c r="E111" s="61"/>
      <c r="F111" s="218" t="s">
        <v>768</v>
      </c>
      <c r="G111" s="61"/>
      <c r="H111" s="61"/>
      <c r="I111" s="161"/>
      <c r="J111" s="61"/>
      <c r="K111" s="61"/>
      <c r="L111" s="59"/>
      <c r="M111" s="205"/>
      <c r="N111" s="40"/>
      <c r="O111" s="40"/>
      <c r="P111" s="40"/>
      <c r="Q111" s="40"/>
      <c r="R111" s="40"/>
      <c r="S111" s="40"/>
      <c r="T111" s="76"/>
      <c r="AT111" s="22" t="s">
        <v>144</v>
      </c>
      <c r="AU111" s="22" t="s">
        <v>83</v>
      </c>
    </row>
    <row r="112" spans="2:65" s="10" customFormat="1" ht="29.85" customHeight="1">
      <c r="B112" s="174"/>
      <c r="C112" s="175"/>
      <c r="D112" s="188" t="s">
        <v>71</v>
      </c>
      <c r="E112" s="189" t="s">
        <v>781</v>
      </c>
      <c r="F112" s="189" t="s">
        <v>782</v>
      </c>
      <c r="G112" s="175"/>
      <c r="H112" s="175"/>
      <c r="I112" s="178"/>
      <c r="J112" s="190">
        <f>BK112</f>
        <v>0</v>
      </c>
      <c r="K112" s="175"/>
      <c r="L112" s="180"/>
      <c r="M112" s="181"/>
      <c r="N112" s="182"/>
      <c r="O112" s="182"/>
      <c r="P112" s="183">
        <f>SUM(P113:P114)</f>
        <v>0</v>
      </c>
      <c r="Q112" s="182"/>
      <c r="R112" s="183">
        <f>SUM(R113:R114)</f>
        <v>0</v>
      </c>
      <c r="S112" s="182"/>
      <c r="T112" s="184">
        <f>SUM(T113:T114)</f>
        <v>0</v>
      </c>
      <c r="AR112" s="185" t="s">
        <v>159</v>
      </c>
      <c r="AT112" s="186" t="s">
        <v>71</v>
      </c>
      <c r="AU112" s="186" t="s">
        <v>80</v>
      </c>
      <c r="AY112" s="185" t="s">
        <v>135</v>
      </c>
      <c r="BK112" s="187">
        <f>SUM(BK113:BK114)</f>
        <v>0</v>
      </c>
    </row>
    <row r="113" spans="2:65" s="1" customFormat="1" ht="31.5" customHeight="1">
      <c r="B113" s="39"/>
      <c r="C113" s="191" t="s">
        <v>202</v>
      </c>
      <c r="D113" s="191" t="s">
        <v>137</v>
      </c>
      <c r="E113" s="192" t="s">
        <v>783</v>
      </c>
      <c r="F113" s="193" t="s">
        <v>784</v>
      </c>
      <c r="G113" s="194" t="s">
        <v>641</v>
      </c>
      <c r="H113" s="195">
        <v>1</v>
      </c>
      <c r="I113" s="196"/>
      <c r="J113" s="197">
        <f>ROUND(I113*H113,2)</f>
        <v>0</v>
      </c>
      <c r="K113" s="193" t="s">
        <v>141</v>
      </c>
      <c r="L113" s="59"/>
      <c r="M113" s="198" t="s">
        <v>21</v>
      </c>
      <c r="N113" s="199" t="s">
        <v>43</v>
      </c>
      <c r="O113" s="40"/>
      <c r="P113" s="200">
        <f>O113*H113</f>
        <v>0</v>
      </c>
      <c r="Q113" s="200">
        <v>0</v>
      </c>
      <c r="R113" s="200">
        <f>Q113*H113</f>
        <v>0</v>
      </c>
      <c r="S113" s="200">
        <v>0</v>
      </c>
      <c r="T113" s="201">
        <f>S113*H113</f>
        <v>0</v>
      </c>
      <c r="AR113" s="22" t="s">
        <v>744</v>
      </c>
      <c r="AT113" s="22" t="s">
        <v>137</v>
      </c>
      <c r="AU113" s="22" t="s">
        <v>83</v>
      </c>
      <c r="AY113" s="22" t="s">
        <v>135</v>
      </c>
      <c r="BE113" s="202">
        <f>IF(N113="základní",J113,0)</f>
        <v>0</v>
      </c>
      <c r="BF113" s="202">
        <f>IF(N113="snížená",J113,0)</f>
        <v>0</v>
      </c>
      <c r="BG113" s="202">
        <f>IF(N113="zákl. přenesená",J113,0)</f>
        <v>0</v>
      </c>
      <c r="BH113" s="202">
        <f>IF(N113="sníž. přenesená",J113,0)</f>
        <v>0</v>
      </c>
      <c r="BI113" s="202">
        <f>IF(N113="nulová",J113,0)</f>
        <v>0</v>
      </c>
      <c r="BJ113" s="22" t="s">
        <v>80</v>
      </c>
      <c r="BK113" s="202">
        <f>ROUND(I113*H113,2)</f>
        <v>0</v>
      </c>
      <c r="BL113" s="22" t="s">
        <v>744</v>
      </c>
      <c r="BM113" s="22" t="s">
        <v>785</v>
      </c>
    </row>
    <row r="114" spans="2:65" s="1" customFormat="1" ht="31.5" customHeight="1">
      <c r="B114" s="39"/>
      <c r="C114" s="191" t="s">
        <v>206</v>
      </c>
      <c r="D114" s="191" t="s">
        <v>137</v>
      </c>
      <c r="E114" s="192" t="s">
        <v>786</v>
      </c>
      <c r="F114" s="193" t="s">
        <v>787</v>
      </c>
      <c r="G114" s="194" t="s">
        <v>641</v>
      </c>
      <c r="H114" s="195">
        <v>1</v>
      </c>
      <c r="I114" s="196"/>
      <c r="J114" s="197">
        <f>ROUND(I114*H114,2)</f>
        <v>0</v>
      </c>
      <c r="K114" s="193" t="s">
        <v>21</v>
      </c>
      <c r="L114" s="59"/>
      <c r="M114" s="198" t="s">
        <v>21</v>
      </c>
      <c r="N114" s="199" t="s">
        <v>43</v>
      </c>
      <c r="O114" s="40"/>
      <c r="P114" s="200">
        <f>O114*H114</f>
        <v>0</v>
      </c>
      <c r="Q114" s="200">
        <v>0</v>
      </c>
      <c r="R114" s="200">
        <f>Q114*H114</f>
        <v>0</v>
      </c>
      <c r="S114" s="200">
        <v>0</v>
      </c>
      <c r="T114" s="201">
        <f>S114*H114</f>
        <v>0</v>
      </c>
      <c r="AR114" s="22" t="s">
        <v>744</v>
      </c>
      <c r="AT114" s="22" t="s">
        <v>137</v>
      </c>
      <c r="AU114" s="22" t="s">
        <v>83</v>
      </c>
      <c r="AY114" s="22" t="s">
        <v>135</v>
      </c>
      <c r="BE114" s="202">
        <f>IF(N114="základní",J114,0)</f>
        <v>0</v>
      </c>
      <c r="BF114" s="202">
        <f>IF(N114="snížená",J114,0)</f>
        <v>0</v>
      </c>
      <c r="BG114" s="202">
        <f>IF(N114="zákl. přenesená",J114,0)</f>
        <v>0</v>
      </c>
      <c r="BH114" s="202">
        <f>IF(N114="sníž. přenesená",J114,0)</f>
        <v>0</v>
      </c>
      <c r="BI114" s="202">
        <f>IF(N114="nulová",J114,0)</f>
        <v>0</v>
      </c>
      <c r="BJ114" s="22" t="s">
        <v>80</v>
      </c>
      <c r="BK114" s="202">
        <f>ROUND(I114*H114,2)</f>
        <v>0</v>
      </c>
      <c r="BL114" s="22" t="s">
        <v>744</v>
      </c>
      <c r="BM114" s="22" t="s">
        <v>788</v>
      </c>
    </row>
    <row r="115" spans="2:65" s="10" customFormat="1" ht="29.85" customHeight="1">
      <c r="B115" s="174"/>
      <c r="C115" s="175"/>
      <c r="D115" s="188" t="s">
        <v>71</v>
      </c>
      <c r="E115" s="189" t="s">
        <v>789</v>
      </c>
      <c r="F115" s="189" t="s">
        <v>790</v>
      </c>
      <c r="G115" s="175"/>
      <c r="H115" s="175"/>
      <c r="I115" s="178"/>
      <c r="J115" s="190">
        <f>BK115</f>
        <v>0</v>
      </c>
      <c r="K115" s="175"/>
      <c r="L115" s="180"/>
      <c r="M115" s="181"/>
      <c r="N115" s="182"/>
      <c r="O115" s="182"/>
      <c r="P115" s="183">
        <f>SUM(P116:P121)</f>
        <v>0</v>
      </c>
      <c r="Q115" s="182"/>
      <c r="R115" s="183">
        <f>SUM(R116:R121)</f>
        <v>0</v>
      </c>
      <c r="S115" s="182"/>
      <c r="T115" s="184">
        <f>SUM(T116:T121)</f>
        <v>0</v>
      </c>
      <c r="AR115" s="185" t="s">
        <v>159</v>
      </c>
      <c r="AT115" s="186" t="s">
        <v>71</v>
      </c>
      <c r="AU115" s="186" t="s">
        <v>80</v>
      </c>
      <c r="AY115" s="185" t="s">
        <v>135</v>
      </c>
      <c r="BK115" s="187">
        <f>SUM(BK116:BK121)</f>
        <v>0</v>
      </c>
    </row>
    <row r="116" spans="2:65" s="1" customFormat="1" ht="22.5" customHeight="1">
      <c r="B116" s="39"/>
      <c r="C116" s="191" t="s">
        <v>10</v>
      </c>
      <c r="D116" s="191" t="s">
        <v>137</v>
      </c>
      <c r="E116" s="192" t="s">
        <v>791</v>
      </c>
      <c r="F116" s="193" t="s">
        <v>792</v>
      </c>
      <c r="G116" s="194" t="s">
        <v>641</v>
      </c>
      <c r="H116" s="195">
        <v>1</v>
      </c>
      <c r="I116" s="196"/>
      <c r="J116" s="197">
        <f>ROUND(I116*H116,2)</f>
        <v>0</v>
      </c>
      <c r="K116" s="193" t="s">
        <v>627</v>
      </c>
      <c r="L116" s="59"/>
      <c r="M116" s="198" t="s">
        <v>21</v>
      </c>
      <c r="N116" s="199" t="s">
        <v>43</v>
      </c>
      <c r="O116" s="40"/>
      <c r="P116" s="200">
        <f>O116*H116</f>
        <v>0</v>
      </c>
      <c r="Q116" s="200">
        <v>0</v>
      </c>
      <c r="R116" s="200">
        <f>Q116*H116</f>
        <v>0</v>
      </c>
      <c r="S116" s="200">
        <v>0</v>
      </c>
      <c r="T116" s="201">
        <f>S116*H116</f>
        <v>0</v>
      </c>
      <c r="AR116" s="22" t="s">
        <v>744</v>
      </c>
      <c r="AT116" s="22" t="s">
        <v>137</v>
      </c>
      <c r="AU116" s="22" t="s">
        <v>83</v>
      </c>
      <c r="AY116" s="22" t="s">
        <v>135</v>
      </c>
      <c r="BE116" s="202">
        <f>IF(N116="základní",J116,0)</f>
        <v>0</v>
      </c>
      <c r="BF116" s="202">
        <f>IF(N116="snížená",J116,0)</f>
        <v>0</v>
      </c>
      <c r="BG116" s="202">
        <f>IF(N116="zákl. přenesená",J116,0)</f>
        <v>0</v>
      </c>
      <c r="BH116" s="202">
        <f>IF(N116="sníž. přenesená",J116,0)</f>
        <v>0</v>
      </c>
      <c r="BI116" s="202">
        <f>IF(N116="nulová",J116,0)</f>
        <v>0</v>
      </c>
      <c r="BJ116" s="22" t="s">
        <v>80</v>
      </c>
      <c r="BK116" s="202">
        <f>ROUND(I116*H116,2)</f>
        <v>0</v>
      </c>
      <c r="BL116" s="22" t="s">
        <v>744</v>
      </c>
      <c r="BM116" s="22" t="s">
        <v>793</v>
      </c>
    </row>
    <row r="117" spans="2:65" s="1" customFormat="1" ht="175.5">
      <c r="B117" s="39"/>
      <c r="C117" s="61"/>
      <c r="D117" s="203" t="s">
        <v>144</v>
      </c>
      <c r="E117" s="61"/>
      <c r="F117" s="204" t="s">
        <v>794</v>
      </c>
      <c r="G117" s="61"/>
      <c r="H117" s="61"/>
      <c r="I117" s="161"/>
      <c r="J117" s="61"/>
      <c r="K117" s="61"/>
      <c r="L117" s="59"/>
      <c r="M117" s="205"/>
      <c r="N117" s="40"/>
      <c r="O117" s="40"/>
      <c r="P117" s="40"/>
      <c r="Q117" s="40"/>
      <c r="R117" s="40"/>
      <c r="S117" s="40"/>
      <c r="T117" s="76"/>
      <c r="AT117" s="22" t="s">
        <v>144</v>
      </c>
      <c r="AU117" s="22" t="s">
        <v>83</v>
      </c>
    </row>
    <row r="118" spans="2:65" s="1" customFormat="1" ht="31.5" customHeight="1">
      <c r="B118" s="39"/>
      <c r="C118" s="191" t="s">
        <v>215</v>
      </c>
      <c r="D118" s="191" t="s">
        <v>137</v>
      </c>
      <c r="E118" s="192" t="s">
        <v>795</v>
      </c>
      <c r="F118" s="193" t="s">
        <v>796</v>
      </c>
      <c r="G118" s="194" t="s">
        <v>641</v>
      </c>
      <c r="H118" s="195">
        <v>1</v>
      </c>
      <c r="I118" s="196"/>
      <c r="J118" s="197">
        <f>ROUND(I118*H118,2)</f>
        <v>0</v>
      </c>
      <c r="K118" s="193" t="s">
        <v>627</v>
      </c>
      <c r="L118" s="59"/>
      <c r="M118" s="198" t="s">
        <v>21</v>
      </c>
      <c r="N118" s="199" t="s">
        <v>43</v>
      </c>
      <c r="O118" s="40"/>
      <c r="P118" s="200">
        <f>O118*H118</f>
        <v>0</v>
      </c>
      <c r="Q118" s="200">
        <v>0</v>
      </c>
      <c r="R118" s="200">
        <f>Q118*H118</f>
        <v>0</v>
      </c>
      <c r="S118" s="200">
        <v>0</v>
      </c>
      <c r="T118" s="201">
        <f>S118*H118</f>
        <v>0</v>
      </c>
      <c r="AR118" s="22" t="s">
        <v>744</v>
      </c>
      <c r="AT118" s="22" t="s">
        <v>137</v>
      </c>
      <c r="AU118" s="22" t="s">
        <v>83</v>
      </c>
      <c r="AY118" s="22" t="s">
        <v>135</v>
      </c>
      <c r="BE118" s="202">
        <f>IF(N118="základní",J118,0)</f>
        <v>0</v>
      </c>
      <c r="BF118" s="202">
        <f>IF(N118="snížená",J118,0)</f>
        <v>0</v>
      </c>
      <c r="BG118" s="202">
        <f>IF(N118="zákl. přenesená",J118,0)</f>
        <v>0</v>
      </c>
      <c r="BH118" s="202">
        <f>IF(N118="sníž. přenesená",J118,0)</f>
        <v>0</v>
      </c>
      <c r="BI118" s="202">
        <f>IF(N118="nulová",J118,0)</f>
        <v>0</v>
      </c>
      <c r="BJ118" s="22" t="s">
        <v>80</v>
      </c>
      <c r="BK118" s="202">
        <f>ROUND(I118*H118,2)</f>
        <v>0</v>
      </c>
      <c r="BL118" s="22" t="s">
        <v>744</v>
      </c>
      <c r="BM118" s="22" t="s">
        <v>797</v>
      </c>
    </row>
    <row r="119" spans="2:65" s="1" customFormat="1" ht="54">
      <c r="B119" s="39"/>
      <c r="C119" s="61"/>
      <c r="D119" s="203" t="s">
        <v>144</v>
      </c>
      <c r="E119" s="61"/>
      <c r="F119" s="204" t="s">
        <v>798</v>
      </c>
      <c r="G119" s="61"/>
      <c r="H119" s="61"/>
      <c r="I119" s="161"/>
      <c r="J119" s="61"/>
      <c r="K119" s="61"/>
      <c r="L119" s="59"/>
      <c r="M119" s="205"/>
      <c r="N119" s="40"/>
      <c r="O119" s="40"/>
      <c r="P119" s="40"/>
      <c r="Q119" s="40"/>
      <c r="R119" s="40"/>
      <c r="S119" s="40"/>
      <c r="T119" s="76"/>
      <c r="AT119" s="22" t="s">
        <v>144</v>
      </c>
      <c r="AU119" s="22" t="s">
        <v>83</v>
      </c>
    </row>
    <row r="120" spans="2:65" s="1" customFormat="1" ht="31.5" customHeight="1">
      <c r="B120" s="39"/>
      <c r="C120" s="191" t="s">
        <v>219</v>
      </c>
      <c r="D120" s="191" t="s">
        <v>137</v>
      </c>
      <c r="E120" s="192" t="s">
        <v>799</v>
      </c>
      <c r="F120" s="193" t="s">
        <v>800</v>
      </c>
      <c r="G120" s="194" t="s">
        <v>641</v>
      </c>
      <c r="H120" s="195">
        <v>1</v>
      </c>
      <c r="I120" s="196"/>
      <c r="J120" s="197">
        <f>ROUND(I120*H120,2)</f>
        <v>0</v>
      </c>
      <c r="K120" s="193" t="s">
        <v>627</v>
      </c>
      <c r="L120" s="59"/>
      <c r="M120" s="198" t="s">
        <v>21</v>
      </c>
      <c r="N120" s="199" t="s">
        <v>43</v>
      </c>
      <c r="O120" s="40"/>
      <c r="P120" s="200">
        <f>O120*H120</f>
        <v>0</v>
      </c>
      <c r="Q120" s="200">
        <v>0</v>
      </c>
      <c r="R120" s="200">
        <f>Q120*H120</f>
        <v>0</v>
      </c>
      <c r="S120" s="200">
        <v>0</v>
      </c>
      <c r="T120" s="201">
        <f>S120*H120</f>
        <v>0</v>
      </c>
      <c r="AR120" s="22" t="s">
        <v>744</v>
      </c>
      <c r="AT120" s="22" t="s">
        <v>137</v>
      </c>
      <c r="AU120" s="22" t="s">
        <v>83</v>
      </c>
      <c r="AY120" s="22" t="s">
        <v>135</v>
      </c>
      <c r="BE120" s="202">
        <f>IF(N120="základní",J120,0)</f>
        <v>0</v>
      </c>
      <c r="BF120" s="202">
        <f>IF(N120="snížená",J120,0)</f>
        <v>0</v>
      </c>
      <c r="BG120" s="202">
        <f>IF(N120="zákl. přenesená",J120,0)</f>
        <v>0</v>
      </c>
      <c r="BH120" s="202">
        <f>IF(N120="sníž. přenesená",J120,0)</f>
        <v>0</v>
      </c>
      <c r="BI120" s="202">
        <f>IF(N120="nulová",J120,0)</f>
        <v>0</v>
      </c>
      <c r="BJ120" s="22" t="s">
        <v>80</v>
      </c>
      <c r="BK120" s="202">
        <f>ROUND(I120*H120,2)</f>
        <v>0</v>
      </c>
      <c r="BL120" s="22" t="s">
        <v>744</v>
      </c>
      <c r="BM120" s="22" t="s">
        <v>801</v>
      </c>
    </row>
    <row r="121" spans="2:65" s="1" customFormat="1" ht="40.5">
      <c r="B121" s="39"/>
      <c r="C121" s="61"/>
      <c r="D121" s="217" t="s">
        <v>144</v>
      </c>
      <c r="E121" s="61"/>
      <c r="F121" s="218" t="s">
        <v>802</v>
      </c>
      <c r="G121" s="61"/>
      <c r="H121" s="61"/>
      <c r="I121" s="161"/>
      <c r="J121" s="61"/>
      <c r="K121" s="61"/>
      <c r="L121" s="59"/>
      <c r="M121" s="205"/>
      <c r="N121" s="40"/>
      <c r="O121" s="40"/>
      <c r="P121" s="40"/>
      <c r="Q121" s="40"/>
      <c r="R121" s="40"/>
      <c r="S121" s="40"/>
      <c r="T121" s="76"/>
      <c r="AT121" s="22" t="s">
        <v>144</v>
      </c>
      <c r="AU121" s="22" t="s">
        <v>83</v>
      </c>
    </row>
    <row r="122" spans="2:65" s="10" customFormat="1" ht="29.85" customHeight="1">
      <c r="B122" s="174"/>
      <c r="C122" s="175"/>
      <c r="D122" s="188" t="s">
        <v>71</v>
      </c>
      <c r="E122" s="189" t="s">
        <v>803</v>
      </c>
      <c r="F122" s="189" t="s">
        <v>804</v>
      </c>
      <c r="G122" s="175"/>
      <c r="H122" s="175"/>
      <c r="I122" s="178"/>
      <c r="J122" s="190">
        <f>BK122</f>
        <v>0</v>
      </c>
      <c r="K122" s="175"/>
      <c r="L122" s="180"/>
      <c r="M122" s="181"/>
      <c r="N122" s="182"/>
      <c r="O122" s="182"/>
      <c r="P122" s="183">
        <f>P123</f>
        <v>0</v>
      </c>
      <c r="Q122" s="182"/>
      <c r="R122" s="183">
        <f>R123</f>
        <v>0</v>
      </c>
      <c r="S122" s="182"/>
      <c r="T122" s="184">
        <f>T123</f>
        <v>0</v>
      </c>
      <c r="AR122" s="185" t="s">
        <v>159</v>
      </c>
      <c r="AT122" s="186" t="s">
        <v>71</v>
      </c>
      <c r="AU122" s="186" t="s">
        <v>80</v>
      </c>
      <c r="AY122" s="185" t="s">
        <v>135</v>
      </c>
      <c r="BK122" s="187">
        <f>BK123</f>
        <v>0</v>
      </c>
    </row>
    <row r="123" spans="2:65" s="1" customFormat="1" ht="22.5" customHeight="1">
      <c r="B123" s="39"/>
      <c r="C123" s="191" t="s">
        <v>224</v>
      </c>
      <c r="D123" s="191" t="s">
        <v>137</v>
      </c>
      <c r="E123" s="192" t="s">
        <v>805</v>
      </c>
      <c r="F123" s="193" t="s">
        <v>806</v>
      </c>
      <c r="G123" s="194" t="s">
        <v>641</v>
      </c>
      <c r="H123" s="195">
        <v>1</v>
      </c>
      <c r="I123" s="196"/>
      <c r="J123" s="197">
        <f>ROUND(I123*H123,2)</f>
        <v>0</v>
      </c>
      <c r="K123" s="193" t="s">
        <v>141</v>
      </c>
      <c r="L123" s="59"/>
      <c r="M123" s="198" t="s">
        <v>21</v>
      </c>
      <c r="N123" s="199" t="s">
        <v>43</v>
      </c>
      <c r="O123" s="40"/>
      <c r="P123" s="200">
        <f>O123*H123</f>
        <v>0</v>
      </c>
      <c r="Q123" s="200">
        <v>0</v>
      </c>
      <c r="R123" s="200">
        <f>Q123*H123</f>
        <v>0</v>
      </c>
      <c r="S123" s="200">
        <v>0</v>
      </c>
      <c r="T123" s="201">
        <f>S123*H123</f>
        <v>0</v>
      </c>
      <c r="AR123" s="22" t="s">
        <v>744</v>
      </c>
      <c r="AT123" s="22" t="s">
        <v>137</v>
      </c>
      <c r="AU123" s="22" t="s">
        <v>83</v>
      </c>
      <c r="AY123" s="22" t="s">
        <v>135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22" t="s">
        <v>80</v>
      </c>
      <c r="BK123" s="202">
        <f>ROUND(I123*H123,2)</f>
        <v>0</v>
      </c>
      <c r="BL123" s="22" t="s">
        <v>744</v>
      </c>
      <c r="BM123" s="22" t="s">
        <v>807</v>
      </c>
    </row>
    <row r="124" spans="2:65" s="10" customFormat="1" ht="29.85" customHeight="1">
      <c r="B124" s="174"/>
      <c r="C124" s="175"/>
      <c r="D124" s="188" t="s">
        <v>71</v>
      </c>
      <c r="E124" s="189" t="s">
        <v>808</v>
      </c>
      <c r="F124" s="189" t="s">
        <v>809</v>
      </c>
      <c r="G124" s="175"/>
      <c r="H124" s="175"/>
      <c r="I124" s="178"/>
      <c r="J124" s="190">
        <f>BK124</f>
        <v>0</v>
      </c>
      <c r="K124" s="175"/>
      <c r="L124" s="180"/>
      <c r="M124" s="181"/>
      <c r="N124" s="182"/>
      <c r="O124" s="182"/>
      <c r="P124" s="183">
        <f>P125</f>
        <v>0</v>
      </c>
      <c r="Q124" s="182"/>
      <c r="R124" s="183">
        <f>R125</f>
        <v>0</v>
      </c>
      <c r="S124" s="182"/>
      <c r="T124" s="184">
        <f>T125</f>
        <v>0</v>
      </c>
      <c r="AR124" s="185" t="s">
        <v>159</v>
      </c>
      <c r="AT124" s="186" t="s">
        <v>71</v>
      </c>
      <c r="AU124" s="186" t="s">
        <v>80</v>
      </c>
      <c r="AY124" s="185" t="s">
        <v>135</v>
      </c>
      <c r="BK124" s="187">
        <f>BK125</f>
        <v>0</v>
      </c>
    </row>
    <row r="125" spans="2:65" s="1" customFormat="1" ht="22.5" customHeight="1">
      <c r="B125" s="39"/>
      <c r="C125" s="191" t="s">
        <v>231</v>
      </c>
      <c r="D125" s="191" t="s">
        <v>137</v>
      </c>
      <c r="E125" s="192" t="s">
        <v>810</v>
      </c>
      <c r="F125" s="193" t="s">
        <v>811</v>
      </c>
      <c r="G125" s="194" t="s">
        <v>641</v>
      </c>
      <c r="H125" s="195">
        <v>1</v>
      </c>
      <c r="I125" s="196"/>
      <c r="J125" s="197">
        <f>ROUND(I125*H125,2)</f>
        <v>0</v>
      </c>
      <c r="K125" s="193" t="s">
        <v>141</v>
      </c>
      <c r="L125" s="59"/>
      <c r="M125" s="198" t="s">
        <v>21</v>
      </c>
      <c r="N125" s="199" t="s">
        <v>43</v>
      </c>
      <c r="O125" s="40"/>
      <c r="P125" s="200">
        <f>O125*H125</f>
        <v>0</v>
      </c>
      <c r="Q125" s="200">
        <v>0</v>
      </c>
      <c r="R125" s="200">
        <f>Q125*H125</f>
        <v>0</v>
      </c>
      <c r="S125" s="200">
        <v>0</v>
      </c>
      <c r="T125" s="201">
        <f>S125*H125</f>
        <v>0</v>
      </c>
      <c r="AR125" s="22" t="s">
        <v>744</v>
      </c>
      <c r="AT125" s="22" t="s">
        <v>137</v>
      </c>
      <c r="AU125" s="22" t="s">
        <v>83</v>
      </c>
      <c r="AY125" s="22" t="s">
        <v>135</v>
      </c>
      <c r="BE125" s="202">
        <f>IF(N125="základní",J125,0)</f>
        <v>0</v>
      </c>
      <c r="BF125" s="202">
        <f>IF(N125="snížená",J125,0)</f>
        <v>0</v>
      </c>
      <c r="BG125" s="202">
        <f>IF(N125="zákl. přenesená",J125,0)</f>
        <v>0</v>
      </c>
      <c r="BH125" s="202">
        <f>IF(N125="sníž. přenesená",J125,0)</f>
        <v>0</v>
      </c>
      <c r="BI125" s="202">
        <f>IF(N125="nulová",J125,0)</f>
        <v>0</v>
      </c>
      <c r="BJ125" s="22" t="s">
        <v>80</v>
      </c>
      <c r="BK125" s="202">
        <f>ROUND(I125*H125,2)</f>
        <v>0</v>
      </c>
      <c r="BL125" s="22" t="s">
        <v>744</v>
      </c>
      <c r="BM125" s="22" t="s">
        <v>812</v>
      </c>
    </row>
    <row r="126" spans="2:65" s="10" customFormat="1" ht="29.85" customHeight="1">
      <c r="B126" s="174"/>
      <c r="C126" s="175"/>
      <c r="D126" s="188" t="s">
        <v>71</v>
      </c>
      <c r="E126" s="189" t="s">
        <v>813</v>
      </c>
      <c r="F126" s="189" t="s">
        <v>814</v>
      </c>
      <c r="G126" s="175"/>
      <c r="H126" s="175"/>
      <c r="I126" s="178"/>
      <c r="J126" s="190">
        <f>BK126</f>
        <v>0</v>
      </c>
      <c r="K126" s="175"/>
      <c r="L126" s="180"/>
      <c r="M126" s="181"/>
      <c r="N126" s="182"/>
      <c r="O126" s="182"/>
      <c r="P126" s="183">
        <f>SUM(P127:P129)</f>
        <v>0</v>
      </c>
      <c r="Q126" s="182"/>
      <c r="R126" s="183">
        <f>SUM(R127:R129)</f>
        <v>0</v>
      </c>
      <c r="S126" s="182"/>
      <c r="T126" s="184">
        <f>SUM(T127:T129)</f>
        <v>0</v>
      </c>
      <c r="AR126" s="185" t="s">
        <v>159</v>
      </c>
      <c r="AT126" s="186" t="s">
        <v>71</v>
      </c>
      <c r="AU126" s="186" t="s">
        <v>80</v>
      </c>
      <c r="AY126" s="185" t="s">
        <v>135</v>
      </c>
      <c r="BK126" s="187">
        <f>SUM(BK127:BK129)</f>
        <v>0</v>
      </c>
    </row>
    <row r="127" spans="2:65" s="1" customFormat="1" ht="22.5" customHeight="1">
      <c r="B127" s="39"/>
      <c r="C127" s="191" t="s">
        <v>235</v>
      </c>
      <c r="D127" s="191" t="s">
        <v>137</v>
      </c>
      <c r="E127" s="192" t="s">
        <v>815</v>
      </c>
      <c r="F127" s="193" t="s">
        <v>816</v>
      </c>
      <c r="G127" s="194" t="s">
        <v>641</v>
      </c>
      <c r="H127" s="195">
        <v>1</v>
      </c>
      <c r="I127" s="196"/>
      <c r="J127" s="197">
        <f>ROUND(I127*H127,2)</f>
        <v>0</v>
      </c>
      <c r="K127" s="193" t="s">
        <v>141</v>
      </c>
      <c r="L127" s="59"/>
      <c r="M127" s="198" t="s">
        <v>21</v>
      </c>
      <c r="N127" s="199" t="s">
        <v>43</v>
      </c>
      <c r="O127" s="40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AR127" s="22" t="s">
        <v>744</v>
      </c>
      <c r="AT127" s="22" t="s">
        <v>137</v>
      </c>
      <c r="AU127" s="22" t="s">
        <v>83</v>
      </c>
      <c r="AY127" s="22" t="s">
        <v>135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22" t="s">
        <v>80</v>
      </c>
      <c r="BK127" s="202">
        <f>ROUND(I127*H127,2)</f>
        <v>0</v>
      </c>
      <c r="BL127" s="22" t="s">
        <v>744</v>
      </c>
      <c r="BM127" s="22" t="s">
        <v>817</v>
      </c>
    </row>
    <row r="128" spans="2:65" s="1" customFormat="1" ht="22.5" customHeight="1">
      <c r="B128" s="39"/>
      <c r="C128" s="191" t="s">
        <v>9</v>
      </c>
      <c r="D128" s="191" t="s">
        <v>137</v>
      </c>
      <c r="E128" s="192" t="s">
        <v>818</v>
      </c>
      <c r="F128" s="193" t="s">
        <v>819</v>
      </c>
      <c r="G128" s="194" t="s">
        <v>641</v>
      </c>
      <c r="H128" s="195">
        <v>1</v>
      </c>
      <c r="I128" s="196"/>
      <c r="J128" s="197">
        <f>ROUND(I128*H128,2)</f>
        <v>0</v>
      </c>
      <c r="K128" s="193" t="s">
        <v>141</v>
      </c>
      <c r="L128" s="59"/>
      <c r="M128" s="198" t="s">
        <v>21</v>
      </c>
      <c r="N128" s="199" t="s">
        <v>43</v>
      </c>
      <c r="O128" s="40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AR128" s="22" t="s">
        <v>744</v>
      </c>
      <c r="AT128" s="22" t="s">
        <v>137</v>
      </c>
      <c r="AU128" s="22" t="s">
        <v>83</v>
      </c>
      <c r="AY128" s="22" t="s">
        <v>135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22" t="s">
        <v>80</v>
      </c>
      <c r="BK128" s="202">
        <f>ROUND(I128*H128,2)</f>
        <v>0</v>
      </c>
      <c r="BL128" s="22" t="s">
        <v>744</v>
      </c>
      <c r="BM128" s="22" t="s">
        <v>820</v>
      </c>
    </row>
    <row r="129" spans="2:47" s="1" customFormat="1" ht="27">
      <c r="B129" s="39"/>
      <c r="C129" s="61"/>
      <c r="D129" s="217" t="s">
        <v>144</v>
      </c>
      <c r="E129" s="61"/>
      <c r="F129" s="218" t="s">
        <v>821</v>
      </c>
      <c r="G129" s="61"/>
      <c r="H129" s="61"/>
      <c r="I129" s="161"/>
      <c r="J129" s="61"/>
      <c r="K129" s="61"/>
      <c r="L129" s="59"/>
      <c r="M129" s="250"/>
      <c r="N129" s="244"/>
      <c r="O129" s="244"/>
      <c r="P129" s="244"/>
      <c r="Q129" s="244"/>
      <c r="R129" s="244"/>
      <c r="S129" s="244"/>
      <c r="T129" s="251"/>
      <c r="AT129" s="22" t="s">
        <v>144</v>
      </c>
      <c r="AU129" s="22" t="s">
        <v>83</v>
      </c>
    </row>
    <row r="130" spans="2:47" s="1" customFormat="1" ht="6.95" customHeight="1">
      <c r="B130" s="54"/>
      <c r="C130" s="55"/>
      <c r="D130" s="55"/>
      <c r="E130" s="55"/>
      <c r="F130" s="55"/>
      <c r="G130" s="55"/>
      <c r="H130" s="55"/>
      <c r="I130" s="137"/>
      <c r="J130" s="55"/>
      <c r="K130" s="55"/>
      <c r="L130" s="59"/>
    </row>
  </sheetData>
  <sheetProtection password="CC35" sheet="1" objects="1" scenarios="1" formatCells="0" formatColumns="0" formatRows="0" sort="0" autoFilter="0"/>
  <autoFilter ref="C84:K129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52" customWidth="1"/>
    <col min="2" max="2" width="1.6640625" style="252" customWidth="1"/>
    <col min="3" max="4" width="5" style="252" customWidth="1"/>
    <col min="5" max="5" width="11.6640625" style="252" customWidth="1"/>
    <col min="6" max="6" width="9.1640625" style="252" customWidth="1"/>
    <col min="7" max="7" width="5" style="252" customWidth="1"/>
    <col min="8" max="8" width="77.83203125" style="252" customWidth="1"/>
    <col min="9" max="10" width="20" style="252" customWidth="1"/>
    <col min="11" max="11" width="1.6640625" style="252" customWidth="1"/>
  </cols>
  <sheetData>
    <row r="1" spans="2:11" ht="37.5" customHeight="1"/>
    <row r="2" spans="2:11" ht="7.5" customHeight="1"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pans="2:11" s="13" customFormat="1" ht="45" customHeight="1">
      <c r="B3" s="256"/>
      <c r="C3" s="376" t="s">
        <v>822</v>
      </c>
      <c r="D3" s="376"/>
      <c r="E3" s="376"/>
      <c r="F3" s="376"/>
      <c r="G3" s="376"/>
      <c r="H3" s="376"/>
      <c r="I3" s="376"/>
      <c r="J3" s="376"/>
      <c r="K3" s="257"/>
    </row>
    <row r="4" spans="2:11" ht="25.5" customHeight="1">
      <c r="B4" s="258"/>
      <c r="C4" s="377" t="s">
        <v>823</v>
      </c>
      <c r="D4" s="377"/>
      <c r="E4" s="377"/>
      <c r="F4" s="377"/>
      <c r="G4" s="377"/>
      <c r="H4" s="377"/>
      <c r="I4" s="377"/>
      <c r="J4" s="377"/>
      <c r="K4" s="259"/>
    </row>
    <row r="5" spans="2:11" ht="5.25" customHeight="1">
      <c r="B5" s="258"/>
      <c r="C5" s="260"/>
      <c r="D5" s="260"/>
      <c r="E5" s="260"/>
      <c r="F5" s="260"/>
      <c r="G5" s="260"/>
      <c r="H5" s="260"/>
      <c r="I5" s="260"/>
      <c r="J5" s="260"/>
      <c r="K5" s="259"/>
    </row>
    <row r="6" spans="2:11" ht="15" customHeight="1">
      <c r="B6" s="258"/>
      <c r="C6" s="378" t="s">
        <v>824</v>
      </c>
      <c r="D6" s="378"/>
      <c r="E6" s="378"/>
      <c r="F6" s="378"/>
      <c r="G6" s="378"/>
      <c r="H6" s="378"/>
      <c r="I6" s="378"/>
      <c r="J6" s="378"/>
      <c r="K6" s="259"/>
    </row>
    <row r="7" spans="2:11" ht="15" customHeight="1">
      <c r="B7" s="262"/>
      <c r="C7" s="378" t="s">
        <v>825</v>
      </c>
      <c r="D7" s="378"/>
      <c r="E7" s="378"/>
      <c r="F7" s="378"/>
      <c r="G7" s="378"/>
      <c r="H7" s="378"/>
      <c r="I7" s="378"/>
      <c r="J7" s="378"/>
      <c r="K7" s="259"/>
    </row>
    <row r="8" spans="2:11" ht="12.75" customHeight="1">
      <c r="B8" s="262"/>
      <c r="C8" s="261"/>
      <c r="D8" s="261"/>
      <c r="E8" s="261"/>
      <c r="F8" s="261"/>
      <c r="G8" s="261"/>
      <c r="H8" s="261"/>
      <c r="I8" s="261"/>
      <c r="J8" s="261"/>
      <c r="K8" s="259"/>
    </row>
    <row r="9" spans="2:11" ht="15" customHeight="1">
      <c r="B9" s="262"/>
      <c r="C9" s="378" t="s">
        <v>826</v>
      </c>
      <c r="D9" s="378"/>
      <c r="E9" s="378"/>
      <c r="F9" s="378"/>
      <c r="G9" s="378"/>
      <c r="H9" s="378"/>
      <c r="I9" s="378"/>
      <c r="J9" s="378"/>
      <c r="K9" s="259"/>
    </row>
    <row r="10" spans="2:11" ht="15" customHeight="1">
      <c r="B10" s="262"/>
      <c r="C10" s="261"/>
      <c r="D10" s="378" t="s">
        <v>827</v>
      </c>
      <c r="E10" s="378"/>
      <c r="F10" s="378"/>
      <c r="G10" s="378"/>
      <c r="H10" s="378"/>
      <c r="I10" s="378"/>
      <c r="J10" s="378"/>
      <c r="K10" s="259"/>
    </row>
    <row r="11" spans="2:11" ht="15" customHeight="1">
      <c r="B11" s="262"/>
      <c r="C11" s="263"/>
      <c r="D11" s="378" t="s">
        <v>828</v>
      </c>
      <c r="E11" s="378"/>
      <c r="F11" s="378"/>
      <c r="G11" s="378"/>
      <c r="H11" s="378"/>
      <c r="I11" s="378"/>
      <c r="J11" s="378"/>
      <c r="K11" s="259"/>
    </row>
    <row r="12" spans="2:11" ht="12.75" customHeight="1">
      <c r="B12" s="262"/>
      <c r="C12" s="263"/>
      <c r="D12" s="263"/>
      <c r="E12" s="263"/>
      <c r="F12" s="263"/>
      <c r="G12" s="263"/>
      <c r="H12" s="263"/>
      <c r="I12" s="263"/>
      <c r="J12" s="263"/>
      <c r="K12" s="259"/>
    </row>
    <row r="13" spans="2:11" ht="15" customHeight="1">
      <c r="B13" s="262"/>
      <c r="C13" s="263"/>
      <c r="D13" s="378" t="s">
        <v>829</v>
      </c>
      <c r="E13" s="378"/>
      <c r="F13" s="378"/>
      <c r="G13" s="378"/>
      <c r="H13" s="378"/>
      <c r="I13" s="378"/>
      <c r="J13" s="378"/>
      <c r="K13" s="259"/>
    </row>
    <row r="14" spans="2:11" ht="15" customHeight="1">
      <c r="B14" s="262"/>
      <c r="C14" s="263"/>
      <c r="D14" s="378" t="s">
        <v>830</v>
      </c>
      <c r="E14" s="378"/>
      <c r="F14" s="378"/>
      <c r="G14" s="378"/>
      <c r="H14" s="378"/>
      <c r="I14" s="378"/>
      <c r="J14" s="378"/>
      <c r="K14" s="259"/>
    </row>
    <row r="15" spans="2:11" ht="15" customHeight="1">
      <c r="B15" s="262"/>
      <c r="C15" s="263"/>
      <c r="D15" s="378" t="s">
        <v>831</v>
      </c>
      <c r="E15" s="378"/>
      <c r="F15" s="378"/>
      <c r="G15" s="378"/>
      <c r="H15" s="378"/>
      <c r="I15" s="378"/>
      <c r="J15" s="378"/>
      <c r="K15" s="259"/>
    </row>
    <row r="16" spans="2:11" ht="15" customHeight="1">
      <c r="B16" s="262"/>
      <c r="C16" s="263"/>
      <c r="D16" s="263"/>
      <c r="E16" s="264" t="s">
        <v>79</v>
      </c>
      <c r="F16" s="378" t="s">
        <v>832</v>
      </c>
      <c r="G16" s="378"/>
      <c r="H16" s="378"/>
      <c r="I16" s="378"/>
      <c r="J16" s="378"/>
      <c r="K16" s="259"/>
    </row>
    <row r="17" spans="2:11" ht="15" customHeight="1">
      <c r="B17" s="262"/>
      <c r="C17" s="263"/>
      <c r="D17" s="263"/>
      <c r="E17" s="264" t="s">
        <v>92</v>
      </c>
      <c r="F17" s="378" t="s">
        <v>833</v>
      </c>
      <c r="G17" s="378"/>
      <c r="H17" s="378"/>
      <c r="I17" s="378"/>
      <c r="J17" s="378"/>
      <c r="K17" s="259"/>
    </row>
    <row r="18" spans="2:11" ht="15" customHeight="1">
      <c r="B18" s="262"/>
      <c r="C18" s="263"/>
      <c r="D18" s="263"/>
      <c r="E18" s="264" t="s">
        <v>834</v>
      </c>
      <c r="F18" s="378" t="s">
        <v>835</v>
      </c>
      <c r="G18" s="378"/>
      <c r="H18" s="378"/>
      <c r="I18" s="378"/>
      <c r="J18" s="378"/>
      <c r="K18" s="259"/>
    </row>
    <row r="19" spans="2:11" ht="15" customHeight="1">
      <c r="B19" s="262"/>
      <c r="C19" s="263"/>
      <c r="D19" s="263"/>
      <c r="E19" s="264" t="s">
        <v>95</v>
      </c>
      <c r="F19" s="378" t="s">
        <v>836</v>
      </c>
      <c r="G19" s="378"/>
      <c r="H19" s="378"/>
      <c r="I19" s="378"/>
      <c r="J19" s="378"/>
      <c r="K19" s="259"/>
    </row>
    <row r="20" spans="2:11" ht="15" customHeight="1">
      <c r="B20" s="262"/>
      <c r="C20" s="263"/>
      <c r="D20" s="263"/>
      <c r="E20" s="264" t="s">
        <v>837</v>
      </c>
      <c r="F20" s="378" t="s">
        <v>838</v>
      </c>
      <c r="G20" s="378"/>
      <c r="H20" s="378"/>
      <c r="I20" s="378"/>
      <c r="J20" s="378"/>
      <c r="K20" s="259"/>
    </row>
    <row r="21" spans="2:11" ht="15" customHeight="1">
      <c r="B21" s="262"/>
      <c r="C21" s="263"/>
      <c r="D21" s="263"/>
      <c r="E21" s="264" t="s">
        <v>839</v>
      </c>
      <c r="F21" s="378" t="s">
        <v>840</v>
      </c>
      <c r="G21" s="378"/>
      <c r="H21" s="378"/>
      <c r="I21" s="378"/>
      <c r="J21" s="378"/>
      <c r="K21" s="259"/>
    </row>
    <row r="22" spans="2:11" ht="12.75" customHeight="1">
      <c r="B22" s="262"/>
      <c r="C22" s="263"/>
      <c r="D22" s="263"/>
      <c r="E22" s="263"/>
      <c r="F22" s="263"/>
      <c r="G22" s="263"/>
      <c r="H22" s="263"/>
      <c r="I22" s="263"/>
      <c r="J22" s="263"/>
      <c r="K22" s="259"/>
    </row>
    <row r="23" spans="2:11" ht="15" customHeight="1">
      <c r="B23" s="262"/>
      <c r="C23" s="378" t="s">
        <v>841</v>
      </c>
      <c r="D23" s="378"/>
      <c r="E23" s="378"/>
      <c r="F23" s="378"/>
      <c r="G23" s="378"/>
      <c r="H23" s="378"/>
      <c r="I23" s="378"/>
      <c r="J23" s="378"/>
      <c r="K23" s="259"/>
    </row>
    <row r="24" spans="2:11" ht="15" customHeight="1">
      <c r="B24" s="262"/>
      <c r="C24" s="378" t="s">
        <v>842</v>
      </c>
      <c r="D24" s="378"/>
      <c r="E24" s="378"/>
      <c r="F24" s="378"/>
      <c r="G24" s="378"/>
      <c r="H24" s="378"/>
      <c r="I24" s="378"/>
      <c r="J24" s="378"/>
      <c r="K24" s="259"/>
    </row>
    <row r="25" spans="2:11" ht="15" customHeight="1">
      <c r="B25" s="262"/>
      <c r="C25" s="261"/>
      <c r="D25" s="378" t="s">
        <v>843</v>
      </c>
      <c r="E25" s="378"/>
      <c r="F25" s="378"/>
      <c r="G25" s="378"/>
      <c r="H25" s="378"/>
      <c r="I25" s="378"/>
      <c r="J25" s="378"/>
      <c r="K25" s="259"/>
    </row>
    <row r="26" spans="2:11" ht="15" customHeight="1">
      <c r="B26" s="262"/>
      <c r="C26" s="263"/>
      <c r="D26" s="378" t="s">
        <v>844</v>
      </c>
      <c r="E26" s="378"/>
      <c r="F26" s="378"/>
      <c r="G26" s="378"/>
      <c r="H26" s="378"/>
      <c r="I26" s="378"/>
      <c r="J26" s="378"/>
      <c r="K26" s="259"/>
    </row>
    <row r="27" spans="2:11" ht="12.75" customHeight="1">
      <c r="B27" s="262"/>
      <c r="C27" s="263"/>
      <c r="D27" s="263"/>
      <c r="E27" s="263"/>
      <c r="F27" s="263"/>
      <c r="G27" s="263"/>
      <c r="H27" s="263"/>
      <c r="I27" s="263"/>
      <c r="J27" s="263"/>
      <c r="K27" s="259"/>
    </row>
    <row r="28" spans="2:11" ht="15" customHeight="1">
      <c r="B28" s="262"/>
      <c r="C28" s="263"/>
      <c r="D28" s="378" t="s">
        <v>845</v>
      </c>
      <c r="E28" s="378"/>
      <c r="F28" s="378"/>
      <c r="G28" s="378"/>
      <c r="H28" s="378"/>
      <c r="I28" s="378"/>
      <c r="J28" s="378"/>
      <c r="K28" s="259"/>
    </row>
    <row r="29" spans="2:11" ht="15" customHeight="1">
      <c r="B29" s="262"/>
      <c r="C29" s="263"/>
      <c r="D29" s="378" t="s">
        <v>846</v>
      </c>
      <c r="E29" s="378"/>
      <c r="F29" s="378"/>
      <c r="G29" s="378"/>
      <c r="H29" s="378"/>
      <c r="I29" s="378"/>
      <c r="J29" s="378"/>
      <c r="K29" s="259"/>
    </row>
    <row r="30" spans="2:11" ht="12.75" customHeight="1">
      <c r="B30" s="262"/>
      <c r="C30" s="263"/>
      <c r="D30" s="263"/>
      <c r="E30" s="263"/>
      <c r="F30" s="263"/>
      <c r="G30" s="263"/>
      <c r="H30" s="263"/>
      <c r="I30" s="263"/>
      <c r="J30" s="263"/>
      <c r="K30" s="259"/>
    </row>
    <row r="31" spans="2:11" ht="15" customHeight="1">
      <c r="B31" s="262"/>
      <c r="C31" s="263"/>
      <c r="D31" s="378" t="s">
        <v>847</v>
      </c>
      <c r="E31" s="378"/>
      <c r="F31" s="378"/>
      <c r="G31" s="378"/>
      <c r="H31" s="378"/>
      <c r="I31" s="378"/>
      <c r="J31" s="378"/>
      <c r="K31" s="259"/>
    </row>
    <row r="32" spans="2:11" ht="15" customHeight="1">
      <c r="B32" s="262"/>
      <c r="C32" s="263"/>
      <c r="D32" s="378" t="s">
        <v>848</v>
      </c>
      <c r="E32" s="378"/>
      <c r="F32" s="378"/>
      <c r="G32" s="378"/>
      <c r="H32" s="378"/>
      <c r="I32" s="378"/>
      <c r="J32" s="378"/>
      <c r="K32" s="259"/>
    </row>
    <row r="33" spans="2:11" ht="15" customHeight="1">
      <c r="B33" s="262"/>
      <c r="C33" s="263"/>
      <c r="D33" s="378" t="s">
        <v>849</v>
      </c>
      <c r="E33" s="378"/>
      <c r="F33" s="378"/>
      <c r="G33" s="378"/>
      <c r="H33" s="378"/>
      <c r="I33" s="378"/>
      <c r="J33" s="378"/>
      <c r="K33" s="259"/>
    </row>
    <row r="34" spans="2:11" ht="15" customHeight="1">
      <c r="B34" s="262"/>
      <c r="C34" s="263"/>
      <c r="D34" s="261"/>
      <c r="E34" s="265" t="s">
        <v>120</v>
      </c>
      <c r="F34" s="261"/>
      <c r="G34" s="378" t="s">
        <v>850</v>
      </c>
      <c r="H34" s="378"/>
      <c r="I34" s="378"/>
      <c r="J34" s="378"/>
      <c r="K34" s="259"/>
    </row>
    <row r="35" spans="2:11" ht="30.75" customHeight="1">
      <c r="B35" s="262"/>
      <c r="C35" s="263"/>
      <c r="D35" s="261"/>
      <c r="E35" s="265" t="s">
        <v>851</v>
      </c>
      <c r="F35" s="261"/>
      <c r="G35" s="378" t="s">
        <v>852</v>
      </c>
      <c r="H35" s="378"/>
      <c r="I35" s="378"/>
      <c r="J35" s="378"/>
      <c r="K35" s="259"/>
    </row>
    <row r="36" spans="2:11" ht="15" customHeight="1">
      <c r="B36" s="262"/>
      <c r="C36" s="263"/>
      <c r="D36" s="261"/>
      <c r="E36" s="265" t="s">
        <v>53</v>
      </c>
      <c r="F36" s="261"/>
      <c r="G36" s="378" t="s">
        <v>853</v>
      </c>
      <c r="H36" s="378"/>
      <c r="I36" s="378"/>
      <c r="J36" s="378"/>
      <c r="K36" s="259"/>
    </row>
    <row r="37" spans="2:11" ht="15" customHeight="1">
      <c r="B37" s="262"/>
      <c r="C37" s="263"/>
      <c r="D37" s="261"/>
      <c r="E37" s="265" t="s">
        <v>121</v>
      </c>
      <c r="F37" s="261"/>
      <c r="G37" s="378" t="s">
        <v>854</v>
      </c>
      <c r="H37" s="378"/>
      <c r="I37" s="378"/>
      <c r="J37" s="378"/>
      <c r="K37" s="259"/>
    </row>
    <row r="38" spans="2:11" ht="15" customHeight="1">
      <c r="B38" s="262"/>
      <c r="C38" s="263"/>
      <c r="D38" s="261"/>
      <c r="E38" s="265" t="s">
        <v>122</v>
      </c>
      <c r="F38" s="261"/>
      <c r="G38" s="378" t="s">
        <v>855</v>
      </c>
      <c r="H38" s="378"/>
      <c r="I38" s="378"/>
      <c r="J38" s="378"/>
      <c r="K38" s="259"/>
    </row>
    <row r="39" spans="2:11" ht="15" customHeight="1">
      <c r="B39" s="262"/>
      <c r="C39" s="263"/>
      <c r="D39" s="261"/>
      <c r="E39" s="265" t="s">
        <v>123</v>
      </c>
      <c r="F39" s="261"/>
      <c r="G39" s="378" t="s">
        <v>856</v>
      </c>
      <c r="H39" s="378"/>
      <c r="I39" s="378"/>
      <c r="J39" s="378"/>
      <c r="K39" s="259"/>
    </row>
    <row r="40" spans="2:11" ht="15" customHeight="1">
      <c r="B40" s="262"/>
      <c r="C40" s="263"/>
      <c r="D40" s="261"/>
      <c r="E40" s="265" t="s">
        <v>857</v>
      </c>
      <c r="F40" s="261"/>
      <c r="G40" s="378" t="s">
        <v>858</v>
      </c>
      <c r="H40" s="378"/>
      <c r="I40" s="378"/>
      <c r="J40" s="378"/>
      <c r="K40" s="259"/>
    </row>
    <row r="41" spans="2:11" ht="15" customHeight="1">
      <c r="B41" s="262"/>
      <c r="C41" s="263"/>
      <c r="D41" s="261"/>
      <c r="E41" s="265"/>
      <c r="F41" s="261"/>
      <c r="G41" s="378" t="s">
        <v>859</v>
      </c>
      <c r="H41" s="378"/>
      <c r="I41" s="378"/>
      <c r="J41" s="378"/>
      <c r="K41" s="259"/>
    </row>
    <row r="42" spans="2:11" ht="15" customHeight="1">
      <c r="B42" s="262"/>
      <c r="C42" s="263"/>
      <c r="D42" s="261"/>
      <c r="E42" s="265" t="s">
        <v>860</v>
      </c>
      <c r="F42" s="261"/>
      <c r="G42" s="378" t="s">
        <v>861</v>
      </c>
      <c r="H42" s="378"/>
      <c r="I42" s="378"/>
      <c r="J42" s="378"/>
      <c r="K42" s="259"/>
    </row>
    <row r="43" spans="2:11" ht="15" customHeight="1">
      <c r="B43" s="262"/>
      <c r="C43" s="263"/>
      <c r="D43" s="261"/>
      <c r="E43" s="265" t="s">
        <v>125</v>
      </c>
      <c r="F43" s="261"/>
      <c r="G43" s="378" t="s">
        <v>862</v>
      </c>
      <c r="H43" s="378"/>
      <c r="I43" s="378"/>
      <c r="J43" s="378"/>
      <c r="K43" s="259"/>
    </row>
    <row r="44" spans="2:11" ht="12.75" customHeight="1">
      <c r="B44" s="262"/>
      <c r="C44" s="263"/>
      <c r="D44" s="261"/>
      <c r="E44" s="261"/>
      <c r="F44" s="261"/>
      <c r="G44" s="261"/>
      <c r="H44" s="261"/>
      <c r="I44" s="261"/>
      <c r="J44" s="261"/>
      <c r="K44" s="259"/>
    </row>
    <row r="45" spans="2:11" ht="15" customHeight="1">
      <c r="B45" s="262"/>
      <c r="C45" s="263"/>
      <c r="D45" s="378" t="s">
        <v>863</v>
      </c>
      <c r="E45" s="378"/>
      <c r="F45" s="378"/>
      <c r="G45" s="378"/>
      <c r="H45" s="378"/>
      <c r="I45" s="378"/>
      <c r="J45" s="378"/>
      <c r="K45" s="259"/>
    </row>
    <row r="46" spans="2:11" ht="15" customHeight="1">
      <c r="B46" s="262"/>
      <c r="C46" s="263"/>
      <c r="D46" s="263"/>
      <c r="E46" s="378" t="s">
        <v>864</v>
      </c>
      <c r="F46" s="378"/>
      <c r="G46" s="378"/>
      <c r="H46" s="378"/>
      <c r="I46" s="378"/>
      <c r="J46" s="378"/>
      <c r="K46" s="259"/>
    </row>
    <row r="47" spans="2:11" ht="15" customHeight="1">
      <c r="B47" s="262"/>
      <c r="C47" s="263"/>
      <c r="D47" s="263"/>
      <c r="E47" s="378" t="s">
        <v>865</v>
      </c>
      <c r="F47" s="378"/>
      <c r="G47" s="378"/>
      <c r="H47" s="378"/>
      <c r="I47" s="378"/>
      <c r="J47" s="378"/>
      <c r="K47" s="259"/>
    </row>
    <row r="48" spans="2:11" ht="15" customHeight="1">
      <c r="B48" s="262"/>
      <c r="C48" s="263"/>
      <c r="D48" s="263"/>
      <c r="E48" s="378" t="s">
        <v>866</v>
      </c>
      <c r="F48" s="378"/>
      <c r="G48" s="378"/>
      <c r="H48" s="378"/>
      <c r="I48" s="378"/>
      <c r="J48" s="378"/>
      <c r="K48" s="259"/>
    </row>
    <row r="49" spans="2:11" ht="15" customHeight="1">
      <c r="B49" s="262"/>
      <c r="C49" s="263"/>
      <c r="D49" s="378" t="s">
        <v>867</v>
      </c>
      <c r="E49" s="378"/>
      <c r="F49" s="378"/>
      <c r="G49" s="378"/>
      <c r="H49" s="378"/>
      <c r="I49" s="378"/>
      <c r="J49" s="378"/>
      <c r="K49" s="259"/>
    </row>
    <row r="50" spans="2:11" ht="25.5" customHeight="1">
      <c r="B50" s="258"/>
      <c r="C50" s="377" t="s">
        <v>868</v>
      </c>
      <c r="D50" s="377"/>
      <c r="E50" s="377"/>
      <c r="F50" s="377"/>
      <c r="G50" s="377"/>
      <c r="H50" s="377"/>
      <c r="I50" s="377"/>
      <c r="J50" s="377"/>
      <c r="K50" s="259"/>
    </row>
    <row r="51" spans="2:11" ht="5.25" customHeight="1">
      <c r="B51" s="258"/>
      <c r="C51" s="260"/>
      <c r="D51" s="260"/>
      <c r="E51" s="260"/>
      <c r="F51" s="260"/>
      <c r="G51" s="260"/>
      <c r="H51" s="260"/>
      <c r="I51" s="260"/>
      <c r="J51" s="260"/>
      <c r="K51" s="259"/>
    </row>
    <row r="52" spans="2:11" ht="15" customHeight="1">
      <c r="B52" s="258"/>
      <c r="C52" s="378" t="s">
        <v>869</v>
      </c>
      <c r="D52" s="378"/>
      <c r="E52" s="378"/>
      <c r="F52" s="378"/>
      <c r="G52" s="378"/>
      <c r="H52" s="378"/>
      <c r="I52" s="378"/>
      <c r="J52" s="378"/>
      <c r="K52" s="259"/>
    </row>
    <row r="53" spans="2:11" ht="15" customHeight="1">
      <c r="B53" s="258"/>
      <c r="C53" s="378" t="s">
        <v>870</v>
      </c>
      <c r="D53" s="378"/>
      <c r="E53" s="378"/>
      <c r="F53" s="378"/>
      <c r="G53" s="378"/>
      <c r="H53" s="378"/>
      <c r="I53" s="378"/>
      <c r="J53" s="378"/>
      <c r="K53" s="259"/>
    </row>
    <row r="54" spans="2:11" ht="12.75" customHeight="1">
      <c r="B54" s="258"/>
      <c r="C54" s="261"/>
      <c r="D54" s="261"/>
      <c r="E54" s="261"/>
      <c r="F54" s="261"/>
      <c r="G54" s="261"/>
      <c r="H54" s="261"/>
      <c r="I54" s="261"/>
      <c r="J54" s="261"/>
      <c r="K54" s="259"/>
    </row>
    <row r="55" spans="2:11" ht="15" customHeight="1">
      <c r="B55" s="258"/>
      <c r="C55" s="378" t="s">
        <v>871</v>
      </c>
      <c r="D55" s="378"/>
      <c r="E55" s="378"/>
      <c r="F55" s="378"/>
      <c r="G55" s="378"/>
      <c r="H55" s="378"/>
      <c r="I55" s="378"/>
      <c r="J55" s="378"/>
      <c r="K55" s="259"/>
    </row>
    <row r="56" spans="2:11" ht="15" customHeight="1">
      <c r="B56" s="258"/>
      <c r="C56" s="263"/>
      <c r="D56" s="378" t="s">
        <v>872</v>
      </c>
      <c r="E56" s="378"/>
      <c r="F56" s="378"/>
      <c r="G56" s="378"/>
      <c r="H56" s="378"/>
      <c r="I56" s="378"/>
      <c r="J56" s="378"/>
      <c r="K56" s="259"/>
    </row>
    <row r="57" spans="2:11" ht="15" customHeight="1">
      <c r="B57" s="258"/>
      <c r="C57" s="263"/>
      <c r="D57" s="378" t="s">
        <v>873</v>
      </c>
      <c r="E57" s="378"/>
      <c r="F57" s="378"/>
      <c r="G57" s="378"/>
      <c r="H57" s="378"/>
      <c r="I57" s="378"/>
      <c r="J57" s="378"/>
      <c r="K57" s="259"/>
    </row>
    <row r="58" spans="2:11" ht="15" customHeight="1">
      <c r="B58" s="258"/>
      <c r="C58" s="263"/>
      <c r="D58" s="378" t="s">
        <v>874</v>
      </c>
      <c r="E58" s="378"/>
      <c r="F58" s="378"/>
      <c r="G58" s="378"/>
      <c r="H58" s="378"/>
      <c r="I58" s="378"/>
      <c r="J58" s="378"/>
      <c r="K58" s="259"/>
    </row>
    <row r="59" spans="2:11" ht="15" customHeight="1">
      <c r="B59" s="258"/>
      <c r="C59" s="263"/>
      <c r="D59" s="378" t="s">
        <v>875</v>
      </c>
      <c r="E59" s="378"/>
      <c r="F59" s="378"/>
      <c r="G59" s="378"/>
      <c r="H59" s="378"/>
      <c r="I59" s="378"/>
      <c r="J59" s="378"/>
      <c r="K59" s="259"/>
    </row>
    <row r="60" spans="2:11" ht="15" customHeight="1">
      <c r="B60" s="258"/>
      <c r="C60" s="263"/>
      <c r="D60" s="380" t="s">
        <v>876</v>
      </c>
      <c r="E60" s="380"/>
      <c r="F60" s="380"/>
      <c r="G60" s="380"/>
      <c r="H60" s="380"/>
      <c r="I60" s="380"/>
      <c r="J60" s="380"/>
      <c r="K60" s="259"/>
    </row>
    <row r="61" spans="2:11" ht="15" customHeight="1">
      <c r="B61" s="258"/>
      <c r="C61" s="263"/>
      <c r="D61" s="378" t="s">
        <v>877</v>
      </c>
      <c r="E61" s="378"/>
      <c r="F61" s="378"/>
      <c r="G61" s="378"/>
      <c r="H61" s="378"/>
      <c r="I61" s="378"/>
      <c r="J61" s="378"/>
      <c r="K61" s="259"/>
    </row>
    <row r="62" spans="2:11" ht="12.75" customHeight="1">
      <c r="B62" s="258"/>
      <c r="C62" s="263"/>
      <c r="D62" s="263"/>
      <c r="E62" s="266"/>
      <c r="F62" s="263"/>
      <c r="G62" s="263"/>
      <c r="H62" s="263"/>
      <c r="I62" s="263"/>
      <c r="J62" s="263"/>
      <c r="K62" s="259"/>
    </row>
    <row r="63" spans="2:11" ht="15" customHeight="1">
      <c r="B63" s="258"/>
      <c r="C63" s="263"/>
      <c r="D63" s="378" t="s">
        <v>878</v>
      </c>
      <c r="E63" s="378"/>
      <c r="F63" s="378"/>
      <c r="G63" s="378"/>
      <c r="H63" s="378"/>
      <c r="I63" s="378"/>
      <c r="J63" s="378"/>
      <c r="K63" s="259"/>
    </row>
    <row r="64" spans="2:11" ht="15" customHeight="1">
      <c r="B64" s="258"/>
      <c r="C64" s="263"/>
      <c r="D64" s="380" t="s">
        <v>879</v>
      </c>
      <c r="E64" s="380"/>
      <c r="F64" s="380"/>
      <c r="G64" s="380"/>
      <c r="H64" s="380"/>
      <c r="I64" s="380"/>
      <c r="J64" s="380"/>
      <c r="K64" s="259"/>
    </row>
    <row r="65" spans="2:11" ht="15" customHeight="1">
      <c r="B65" s="258"/>
      <c r="C65" s="263"/>
      <c r="D65" s="378" t="s">
        <v>880</v>
      </c>
      <c r="E65" s="378"/>
      <c r="F65" s="378"/>
      <c r="G65" s="378"/>
      <c r="H65" s="378"/>
      <c r="I65" s="378"/>
      <c r="J65" s="378"/>
      <c r="K65" s="259"/>
    </row>
    <row r="66" spans="2:11" ht="15" customHeight="1">
      <c r="B66" s="258"/>
      <c r="C66" s="263"/>
      <c r="D66" s="378" t="s">
        <v>881</v>
      </c>
      <c r="E66" s="378"/>
      <c r="F66" s="378"/>
      <c r="G66" s="378"/>
      <c r="H66" s="378"/>
      <c r="I66" s="378"/>
      <c r="J66" s="378"/>
      <c r="K66" s="259"/>
    </row>
    <row r="67" spans="2:11" ht="15" customHeight="1">
      <c r="B67" s="258"/>
      <c r="C67" s="263"/>
      <c r="D67" s="378" t="s">
        <v>882</v>
      </c>
      <c r="E67" s="378"/>
      <c r="F67" s="378"/>
      <c r="G67" s="378"/>
      <c r="H67" s="378"/>
      <c r="I67" s="378"/>
      <c r="J67" s="378"/>
      <c r="K67" s="259"/>
    </row>
    <row r="68" spans="2:11" ht="15" customHeight="1">
      <c r="B68" s="258"/>
      <c r="C68" s="263"/>
      <c r="D68" s="378" t="s">
        <v>883</v>
      </c>
      <c r="E68" s="378"/>
      <c r="F68" s="378"/>
      <c r="G68" s="378"/>
      <c r="H68" s="378"/>
      <c r="I68" s="378"/>
      <c r="J68" s="378"/>
      <c r="K68" s="259"/>
    </row>
    <row r="69" spans="2:11" ht="12.75" customHeight="1">
      <c r="B69" s="267"/>
      <c r="C69" s="268"/>
      <c r="D69" s="268"/>
      <c r="E69" s="268"/>
      <c r="F69" s="268"/>
      <c r="G69" s="268"/>
      <c r="H69" s="268"/>
      <c r="I69" s="268"/>
      <c r="J69" s="268"/>
      <c r="K69" s="269"/>
    </row>
    <row r="70" spans="2:11" ht="18.75" customHeight="1">
      <c r="B70" s="270"/>
      <c r="C70" s="270"/>
      <c r="D70" s="270"/>
      <c r="E70" s="270"/>
      <c r="F70" s="270"/>
      <c r="G70" s="270"/>
      <c r="H70" s="270"/>
      <c r="I70" s="270"/>
      <c r="J70" s="270"/>
      <c r="K70" s="271"/>
    </row>
    <row r="71" spans="2:11" ht="18.75" customHeight="1">
      <c r="B71" s="271"/>
      <c r="C71" s="271"/>
      <c r="D71" s="271"/>
      <c r="E71" s="271"/>
      <c r="F71" s="271"/>
      <c r="G71" s="271"/>
      <c r="H71" s="271"/>
      <c r="I71" s="271"/>
      <c r="J71" s="271"/>
      <c r="K71" s="271"/>
    </row>
    <row r="72" spans="2:11" ht="7.5" customHeight="1">
      <c r="B72" s="272"/>
      <c r="C72" s="273"/>
      <c r="D72" s="273"/>
      <c r="E72" s="273"/>
      <c r="F72" s="273"/>
      <c r="G72" s="273"/>
      <c r="H72" s="273"/>
      <c r="I72" s="273"/>
      <c r="J72" s="273"/>
      <c r="K72" s="274"/>
    </row>
    <row r="73" spans="2:11" ht="45" customHeight="1">
      <c r="B73" s="275"/>
      <c r="C73" s="381" t="s">
        <v>102</v>
      </c>
      <c r="D73" s="381"/>
      <c r="E73" s="381"/>
      <c r="F73" s="381"/>
      <c r="G73" s="381"/>
      <c r="H73" s="381"/>
      <c r="I73" s="381"/>
      <c r="J73" s="381"/>
      <c r="K73" s="276"/>
    </row>
    <row r="74" spans="2:11" ht="17.25" customHeight="1">
      <c r="B74" s="275"/>
      <c r="C74" s="277" t="s">
        <v>884</v>
      </c>
      <c r="D74" s="277"/>
      <c r="E74" s="277"/>
      <c r="F74" s="277" t="s">
        <v>885</v>
      </c>
      <c r="G74" s="278"/>
      <c r="H74" s="277" t="s">
        <v>121</v>
      </c>
      <c r="I74" s="277" t="s">
        <v>57</v>
      </c>
      <c r="J74" s="277" t="s">
        <v>886</v>
      </c>
      <c r="K74" s="276"/>
    </row>
    <row r="75" spans="2:11" ht="17.25" customHeight="1">
      <c r="B75" s="275"/>
      <c r="C75" s="279" t="s">
        <v>887</v>
      </c>
      <c r="D75" s="279"/>
      <c r="E75" s="279"/>
      <c r="F75" s="280" t="s">
        <v>888</v>
      </c>
      <c r="G75" s="281"/>
      <c r="H75" s="279"/>
      <c r="I75" s="279"/>
      <c r="J75" s="279" t="s">
        <v>889</v>
      </c>
      <c r="K75" s="276"/>
    </row>
    <row r="76" spans="2:11" ht="5.25" customHeight="1">
      <c r="B76" s="275"/>
      <c r="C76" s="282"/>
      <c r="D76" s="282"/>
      <c r="E76" s="282"/>
      <c r="F76" s="282"/>
      <c r="G76" s="283"/>
      <c r="H76" s="282"/>
      <c r="I76" s="282"/>
      <c r="J76" s="282"/>
      <c r="K76" s="276"/>
    </row>
    <row r="77" spans="2:11" ht="15" customHeight="1">
      <c r="B77" s="275"/>
      <c r="C77" s="265" t="s">
        <v>53</v>
      </c>
      <c r="D77" s="282"/>
      <c r="E77" s="282"/>
      <c r="F77" s="284" t="s">
        <v>890</v>
      </c>
      <c r="G77" s="283"/>
      <c r="H77" s="265" t="s">
        <v>891</v>
      </c>
      <c r="I77" s="265" t="s">
        <v>892</v>
      </c>
      <c r="J77" s="265">
        <v>20</v>
      </c>
      <c r="K77" s="276"/>
    </row>
    <row r="78" spans="2:11" ht="15" customHeight="1">
      <c r="B78" s="275"/>
      <c r="C78" s="265" t="s">
        <v>893</v>
      </c>
      <c r="D78" s="265"/>
      <c r="E78" s="265"/>
      <c r="F78" s="284" t="s">
        <v>890</v>
      </c>
      <c r="G78" s="283"/>
      <c r="H78" s="265" t="s">
        <v>894</v>
      </c>
      <c r="I78" s="265" t="s">
        <v>892</v>
      </c>
      <c r="J78" s="265">
        <v>120</v>
      </c>
      <c r="K78" s="276"/>
    </row>
    <row r="79" spans="2:11" ht="15" customHeight="1">
      <c r="B79" s="285"/>
      <c r="C79" s="265" t="s">
        <v>895</v>
      </c>
      <c r="D79" s="265"/>
      <c r="E79" s="265"/>
      <c r="F79" s="284" t="s">
        <v>896</v>
      </c>
      <c r="G79" s="283"/>
      <c r="H79" s="265" t="s">
        <v>897</v>
      </c>
      <c r="I79" s="265" t="s">
        <v>892</v>
      </c>
      <c r="J79" s="265">
        <v>50</v>
      </c>
      <c r="K79" s="276"/>
    </row>
    <row r="80" spans="2:11" ht="15" customHeight="1">
      <c r="B80" s="285"/>
      <c r="C80" s="265" t="s">
        <v>898</v>
      </c>
      <c r="D80" s="265"/>
      <c r="E80" s="265"/>
      <c r="F80" s="284" t="s">
        <v>890</v>
      </c>
      <c r="G80" s="283"/>
      <c r="H80" s="265" t="s">
        <v>899</v>
      </c>
      <c r="I80" s="265" t="s">
        <v>900</v>
      </c>
      <c r="J80" s="265"/>
      <c r="K80" s="276"/>
    </row>
    <row r="81" spans="2:11" ht="15" customHeight="1">
      <c r="B81" s="285"/>
      <c r="C81" s="286" t="s">
        <v>901</v>
      </c>
      <c r="D81" s="286"/>
      <c r="E81" s="286"/>
      <c r="F81" s="287" t="s">
        <v>896</v>
      </c>
      <c r="G81" s="286"/>
      <c r="H81" s="286" t="s">
        <v>902</v>
      </c>
      <c r="I81" s="286" t="s">
        <v>892</v>
      </c>
      <c r="J81" s="286">
        <v>15</v>
      </c>
      <c r="K81" s="276"/>
    </row>
    <row r="82" spans="2:11" ht="15" customHeight="1">
      <c r="B82" s="285"/>
      <c r="C82" s="286" t="s">
        <v>903</v>
      </c>
      <c r="D82" s="286"/>
      <c r="E82" s="286"/>
      <c r="F82" s="287" t="s">
        <v>896</v>
      </c>
      <c r="G82" s="286"/>
      <c r="H82" s="286" t="s">
        <v>904</v>
      </c>
      <c r="I82" s="286" t="s">
        <v>892</v>
      </c>
      <c r="J82" s="286">
        <v>15</v>
      </c>
      <c r="K82" s="276"/>
    </row>
    <row r="83" spans="2:11" ht="15" customHeight="1">
      <c r="B83" s="285"/>
      <c r="C83" s="286" t="s">
        <v>905</v>
      </c>
      <c r="D83" s="286"/>
      <c r="E83" s="286"/>
      <c r="F83" s="287" t="s">
        <v>896</v>
      </c>
      <c r="G83" s="286"/>
      <c r="H83" s="286" t="s">
        <v>906</v>
      </c>
      <c r="I83" s="286" t="s">
        <v>892</v>
      </c>
      <c r="J83" s="286">
        <v>20</v>
      </c>
      <c r="K83" s="276"/>
    </row>
    <row r="84" spans="2:11" ht="15" customHeight="1">
      <c r="B84" s="285"/>
      <c r="C84" s="286" t="s">
        <v>907</v>
      </c>
      <c r="D84" s="286"/>
      <c r="E84" s="286"/>
      <c r="F84" s="287" t="s">
        <v>896</v>
      </c>
      <c r="G84" s="286"/>
      <c r="H84" s="286" t="s">
        <v>908</v>
      </c>
      <c r="I84" s="286" t="s">
        <v>892</v>
      </c>
      <c r="J84" s="286">
        <v>20</v>
      </c>
      <c r="K84" s="276"/>
    </row>
    <row r="85" spans="2:11" ht="15" customHeight="1">
      <c r="B85" s="285"/>
      <c r="C85" s="265" t="s">
        <v>909</v>
      </c>
      <c r="D85" s="265"/>
      <c r="E85" s="265"/>
      <c r="F85" s="284" t="s">
        <v>896</v>
      </c>
      <c r="G85" s="283"/>
      <c r="H85" s="265" t="s">
        <v>910</v>
      </c>
      <c r="I85" s="265" t="s">
        <v>892</v>
      </c>
      <c r="J85" s="265">
        <v>50</v>
      </c>
      <c r="K85" s="276"/>
    </row>
    <row r="86" spans="2:11" ht="15" customHeight="1">
      <c r="B86" s="285"/>
      <c r="C86" s="265" t="s">
        <v>911</v>
      </c>
      <c r="D86" s="265"/>
      <c r="E86" s="265"/>
      <c r="F86" s="284" t="s">
        <v>896</v>
      </c>
      <c r="G86" s="283"/>
      <c r="H86" s="265" t="s">
        <v>912</v>
      </c>
      <c r="I86" s="265" t="s">
        <v>892</v>
      </c>
      <c r="J86" s="265">
        <v>20</v>
      </c>
      <c r="K86" s="276"/>
    </row>
    <row r="87" spans="2:11" ht="15" customHeight="1">
      <c r="B87" s="285"/>
      <c r="C87" s="265" t="s">
        <v>913</v>
      </c>
      <c r="D87" s="265"/>
      <c r="E87" s="265"/>
      <c r="F87" s="284" t="s">
        <v>896</v>
      </c>
      <c r="G87" s="283"/>
      <c r="H87" s="265" t="s">
        <v>914</v>
      </c>
      <c r="I87" s="265" t="s">
        <v>892</v>
      </c>
      <c r="J87" s="265">
        <v>20</v>
      </c>
      <c r="K87" s="276"/>
    </row>
    <row r="88" spans="2:11" ht="15" customHeight="1">
      <c r="B88" s="285"/>
      <c r="C88" s="265" t="s">
        <v>915</v>
      </c>
      <c r="D88" s="265"/>
      <c r="E88" s="265"/>
      <c r="F88" s="284" t="s">
        <v>896</v>
      </c>
      <c r="G88" s="283"/>
      <c r="H88" s="265" t="s">
        <v>916</v>
      </c>
      <c r="I88" s="265" t="s">
        <v>892</v>
      </c>
      <c r="J88" s="265">
        <v>50</v>
      </c>
      <c r="K88" s="276"/>
    </row>
    <row r="89" spans="2:11" ht="15" customHeight="1">
      <c r="B89" s="285"/>
      <c r="C89" s="265" t="s">
        <v>917</v>
      </c>
      <c r="D89" s="265"/>
      <c r="E89" s="265"/>
      <c r="F89" s="284" t="s">
        <v>896</v>
      </c>
      <c r="G89" s="283"/>
      <c r="H89" s="265" t="s">
        <v>917</v>
      </c>
      <c r="I89" s="265" t="s">
        <v>892</v>
      </c>
      <c r="J89" s="265">
        <v>50</v>
      </c>
      <c r="K89" s="276"/>
    </row>
    <row r="90" spans="2:11" ht="15" customHeight="1">
      <c r="B90" s="285"/>
      <c r="C90" s="265" t="s">
        <v>126</v>
      </c>
      <c r="D90" s="265"/>
      <c r="E90" s="265"/>
      <c r="F90" s="284" t="s">
        <v>896</v>
      </c>
      <c r="G90" s="283"/>
      <c r="H90" s="265" t="s">
        <v>918</v>
      </c>
      <c r="I90" s="265" t="s">
        <v>892</v>
      </c>
      <c r="J90" s="265">
        <v>255</v>
      </c>
      <c r="K90" s="276"/>
    </row>
    <row r="91" spans="2:11" ht="15" customHeight="1">
      <c r="B91" s="285"/>
      <c r="C91" s="265" t="s">
        <v>919</v>
      </c>
      <c r="D91" s="265"/>
      <c r="E91" s="265"/>
      <c r="F91" s="284" t="s">
        <v>890</v>
      </c>
      <c r="G91" s="283"/>
      <c r="H91" s="265" t="s">
        <v>920</v>
      </c>
      <c r="I91" s="265" t="s">
        <v>921</v>
      </c>
      <c r="J91" s="265"/>
      <c r="K91" s="276"/>
    </row>
    <row r="92" spans="2:11" ht="15" customHeight="1">
      <c r="B92" s="285"/>
      <c r="C92" s="265" t="s">
        <v>922</v>
      </c>
      <c r="D92" s="265"/>
      <c r="E92" s="265"/>
      <c r="F92" s="284" t="s">
        <v>890</v>
      </c>
      <c r="G92" s="283"/>
      <c r="H92" s="265" t="s">
        <v>923</v>
      </c>
      <c r="I92" s="265" t="s">
        <v>924</v>
      </c>
      <c r="J92" s="265"/>
      <c r="K92" s="276"/>
    </row>
    <row r="93" spans="2:11" ht="15" customHeight="1">
      <c r="B93" s="285"/>
      <c r="C93" s="265" t="s">
        <v>925</v>
      </c>
      <c r="D93" s="265"/>
      <c r="E93" s="265"/>
      <c r="F93" s="284" t="s">
        <v>890</v>
      </c>
      <c r="G93" s="283"/>
      <c r="H93" s="265" t="s">
        <v>925</v>
      </c>
      <c r="I93" s="265" t="s">
        <v>924</v>
      </c>
      <c r="J93" s="265"/>
      <c r="K93" s="276"/>
    </row>
    <row r="94" spans="2:11" ht="15" customHeight="1">
      <c r="B94" s="285"/>
      <c r="C94" s="265" t="s">
        <v>38</v>
      </c>
      <c r="D94" s="265"/>
      <c r="E94" s="265"/>
      <c r="F94" s="284" t="s">
        <v>890</v>
      </c>
      <c r="G94" s="283"/>
      <c r="H94" s="265" t="s">
        <v>926</v>
      </c>
      <c r="I94" s="265" t="s">
        <v>924</v>
      </c>
      <c r="J94" s="265"/>
      <c r="K94" s="276"/>
    </row>
    <row r="95" spans="2:11" ht="15" customHeight="1">
      <c r="B95" s="285"/>
      <c r="C95" s="265" t="s">
        <v>48</v>
      </c>
      <c r="D95" s="265"/>
      <c r="E95" s="265"/>
      <c r="F95" s="284" t="s">
        <v>890</v>
      </c>
      <c r="G95" s="283"/>
      <c r="H95" s="265" t="s">
        <v>927</v>
      </c>
      <c r="I95" s="265" t="s">
        <v>924</v>
      </c>
      <c r="J95" s="265"/>
      <c r="K95" s="276"/>
    </row>
    <row r="96" spans="2:11" ht="15" customHeight="1">
      <c r="B96" s="288"/>
      <c r="C96" s="289"/>
      <c r="D96" s="289"/>
      <c r="E96" s="289"/>
      <c r="F96" s="289"/>
      <c r="G96" s="289"/>
      <c r="H96" s="289"/>
      <c r="I96" s="289"/>
      <c r="J96" s="289"/>
      <c r="K96" s="290"/>
    </row>
    <row r="97" spans="2:11" ht="18.75" customHeight="1">
      <c r="B97" s="291"/>
      <c r="C97" s="292"/>
      <c r="D97" s="292"/>
      <c r="E97" s="292"/>
      <c r="F97" s="292"/>
      <c r="G97" s="292"/>
      <c r="H97" s="292"/>
      <c r="I97" s="292"/>
      <c r="J97" s="292"/>
      <c r="K97" s="291"/>
    </row>
    <row r="98" spans="2:11" ht="18.75" customHeight="1">
      <c r="B98" s="271"/>
      <c r="C98" s="271"/>
      <c r="D98" s="271"/>
      <c r="E98" s="271"/>
      <c r="F98" s="271"/>
      <c r="G98" s="271"/>
      <c r="H98" s="271"/>
      <c r="I98" s="271"/>
      <c r="J98" s="271"/>
      <c r="K98" s="271"/>
    </row>
    <row r="99" spans="2:11" ht="7.5" customHeight="1">
      <c r="B99" s="272"/>
      <c r="C99" s="273"/>
      <c r="D99" s="273"/>
      <c r="E99" s="273"/>
      <c r="F99" s="273"/>
      <c r="G99" s="273"/>
      <c r="H99" s="273"/>
      <c r="I99" s="273"/>
      <c r="J99" s="273"/>
      <c r="K99" s="274"/>
    </row>
    <row r="100" spans="2:11" ht="45" customHeight="1">
      <c r="B100" s="275"/>
      <c r="C100" s="381" t="s">
        <v>928</v>
      </c>
      <c r="D100" s="381"/>
      <c r="E100" s="381"/>
      <c r="F100" s="381"/>
      <c r="G100" s="381"/>
      <c r="H100" s="381"/>
      <c r="I100" s="381"/>
      <c r="J100" s="381"/>
      <c r="K100" s="276"/>
    </row>
    <row r="101" spans="2:11" ht="17.25" customHeight="1">
      <c r="B101" s="275"/>
      <c r="C101" s="277" t="s">
        <v>884</v>
      </c>
      <c r="D101" s="277"/>
      <c r="E101" s="277"/>
      <c r="F101" s="277" t="s">
        <v>885</v>
      </c>
      <c r="G101" s="278"/>
      <c r="H101" s="277" t="s">
        <v>121</v>
      </c>
      <c r="I101" s="277" t="s">
        <v>57</v>
      </c>
      <c r="J101" s="277" t="s">
        <v>886</v>
      </c>
      <c r="K101" s="276"/>
    </row>
    <row r="102" spans="2:11" ht="17.25" customHeight="1">
      <c r="B102" s="275"/>
      <c r="C102" s="279" t="s">
        <v>887</v>
      </c>
      <c r="D102" s="279"/>
      <c r="E102" s="279"/>
      <c r="F102" s="280" t="s">
        <v>888</v>
      </c>
      <c r="G102" s="281"/>
      <c r="H102" s="279"/>
      <c r="I102" s="279"/>
      <c r="J102" s="279" t="s">
        <v>889</v>
      </c>
      <c r="K102" s="276"/>
    </row>
    <row r="103" spans="2:11" ht="5.25" customHeight="1">
      <c r="B103" s="275"/>
      <c r="C103" s="277"/>
      <c r="D103" s="277"/>
      <c r="E103" s="277"/>
      <c r="F103" s="277"/>
      <c r="G103" s="293"/>
      <c r="H103" s="277"/>
      <c r="I103" s="277"/>
      <c r="J103" s="277"/>
      <c r="K103" s="276"/>
    </row>
    <row r="104" spans="2:11" ht="15" customHeight="1">
      <c r="B104" s="275"/>
      <c r="C104" s="265" t="s">
        <v>53</v>
      </c>
      <c r="D104" s="282"/>
      <c r="E104" s="282"/>
      <c r="F104" s="284" t="s">
        <v>890</v>
      </c>
      <c r="G104" s="293"/>
      <c r="H104" s="265" t="s">
        <v>929</v>
      </c>
      <c r="I104" s="265" t="s">
        <v>892</v>
      </c>
      <c r="J104" s="265">
        <v>20</v>
      </c>
      <c r="K104" s="276"/>
    </row>
    <row r="105" spans="2:11" ht="15" customHeight="1">
      <c r="B105" s="275"/>
      <c r="C105" s="265" t="s">
        <v>893</v>
      </c>
      <c r="D105" s="265"/>
      <c r="E105" s="265"/>
      <c r="F105" s="284" t="s">
        <v>890</v>
      </c>
      <c r="G105" s="265"/>
      <c r="H105" s="265" t="s">
        <v>929</v>
      </c>
      <c r="I105" s="265" t="s">
        <v>892</v>
      </c>
      <c r="J105" s="265">
        <v>120</v>
      </c>
      <c r="K105" s="276"/>
    </row>
    <row r="106" spans="2:11" ht="15" customHeight="1">
      <c r="B106" s="285"/>
      <c r="C106" s="265" t="s">
        <v>895</v>
      </c>
      <c r="D106" s="265"/>
      <c r="E106" s="265"/>
      <c r="F106" s="284" t="s">
        <v>896</v>
      </c>
      <c r="G106" s="265"/>
      <c r="H106" s="265" t="s">
        <v>929</v>
      </c>
      <c r="I106" s="265" t="s">
        <v>892</v>
      </c>
      <c r="J106" s="265">
        <v>50</v>
      </c>
      <c r="K106" s="276"/>
    </row>
    <row r="107" spans="2:11" ht="15" customHeight="1">
      <c r="B107" s="285"/>
      <c r="C107" s="265" t="s">
        <v>898</v>
      </c>
      <c r="D107" s="265"/>
      <c r="E107" s="265"/>
      <c r="F107" s="284" t="s">
        <v>890</v>
      </c>
      <c r="G107" s="265"/>
      <c r="H107" s="265" t="s">
        <v>929</v>
      </c>
      <c r="I107" s="265" t="s">
        <v>900</v>
      </c>
      <c r="J107" s="265"/>
      <c r="K107" s="276"/>
    </row>
    <row r="108" spans="2:11" ht="15" customHeight="1">
      <c r="B108" s="285"/>
      <c r="C108" s="265" t="s">
        <v>909</v>
      </c>
      <c r="D108" s="265"/>
      <c r="E108" s="265"/>
      <c r="F108" s="284" t="s">
        <v>896</v>
      </c>
      <c r="G108" s="265"/>
      <c r="H108" s="265" t="s">
        <v>929</v>
      </c>
      <c r="I108" s="265" t="s">
        <v>892</v>
      </c>
      <c r="J108" s="265">
        <v>50</v>
      </c>
      <c r="K108" s="276"/>
    </row>
    <row r="109" spans="2:11" ht="15" customHeight="1">
      <c r="B109" s="285"/>
      <c r="C109" s="265" t="s">
        <v>917</v>
      </c>
      <c r="D109" s="265"/>
      <c r="E109" s="265"/>
      <c r="F109" s="284" t="s">
        <v>896</v>
      </c>
      <c r="G109" s="265"/>
      <c r="H109" s="265" t="s">
        <v>929</v>
      </c>
      <c r="I109" s="265" t="s">
        <v>892</v>
      </c>
      <c r="J109" s="265">
        <v>50</v>
      </c>
      <c r="K109" s="276"/>
    </row>
    <row r="110" spans="2:11" ht="15" customHeight="1">
      <c r="B110" s="285"/>
      <c r="C110" s="265" t="s">
        <v>915</v>
      </c>
      <c r="D110" s="265"/>
      <c r="E110" s="265"/>
      <c r="F110" s="284" t="s">
        <v>896</v>
      </c>
      <c r="G110" s="265"/>
      <c r="H110" s="265" t="s">
        <v>929</v>
      </c>
      <c r="I110" s="265" t="s">
        <v>892</v>
      </c>
      <c r="J110" s="265">
        <v>50</v>
      </c>
      <c r="K110" s="276"/>
    </row>
    <row r="111" spans="2:11" ht="15" customHeight="1">
      <c r="B111" s="285"/>
      <c r="C111" s="265" t="s">
        <v>53</v>
      </c>
      <c r="D111" s="265"/>
      <c r="E111" s="265"/>
      <c r="F111" s="284" t="s">
        <v>890</v>
      </c>
      <c r="G111" s="265"/>
      <c r="H111" s="265" t="s">
        <v>930</v>
      </c>
      <c r="I111" s="265" t="s">
        <v>892</v>
      </c>
      <c r="J111" s="265">
        <v>20</v>
      </c>
      <c r="K111" s="276"/>
    </row>
    <row r="112" spans="2:11" ht="15" customHeight="1">
      <c r="B112" s="285"/>
      <c r="C112" s="265" t="s">
        <v>931</v>
      </c>
      <c r="D112" s="265"/>
      <c r="E112" s="265"/>
      <c r="F112" s="284" t="s">
        <v>890</v>
      </c>
      <c r="G112" s="265"/>
      <c r="H112" s="265" t="s">
        <v>932</v>
      </c>
      <c r="I112" s="265" t="s">
        <v>892</v>
      </c>
      <c r="J112" s="265">
        <v>120</v>
      </c>
      <c r="K112" s="276"/>
    </row>
    <row r="113" spans="2:11" ht="15" customHeight="1">
      <c r="B113" s="285"/>
      <c r="C113" s="265" t="s">
        <v>38</v>
      </c>
      <c r="D113" s="265"/>
      <c r="E113" s="265"/>
      <c r="F113" s="284" t="s">
        <v>890</v>
      </c>
      <c r="G113" s="265"/>
      <c r="H113" s="265" t="s">
        <v>933</v>
      </c>
      <c r="I113" s="265" t="s">
        <v>924</v>
      </c>
      <c r="J113" s="265"/>
      <c r="K113" s="276"/>
    </row>
    <row r="114" spans="2:11" ht="15" customHeight="1">
      <c r="B114" s="285"/>
      <c r="C114" s="265" t="s">
        <v>48</v>
      </c>
      <c r="D114" s="265"/>
      <c r="E114" s="265"/>
      <c r="F114" s="284" t="s">
        <v>890</v>
      </c>
      <c r="G114" s="265"/>
      <c r="H114" s="265" t="s">
        <v>934</v>
      </c>
      <c r="I114" s="265" t="s">
        <v>924</v>
      </c>
      <c r="J114" s="265"/>
      <c r="K114" s="276"/>
    </row>
    <row r="115" spans="2:11" ht="15" customHeight="1">
      <c r="B115" s="285"/>
      <c r="C115" s="265" t="s">
        <v>57</v>
      </c>
      <c r="D115" s="265"/>
      <c r="E115" s="265"/>
      <c r="F115" s="284" t="s">
        <v>890</v>
      </c>
      <c r="G115" s="265"/>
      <c r="H115" s="265" t="s">
        <v>935</v>
      </c>
      <c r="I115" s="265" t="s">
        <v>936</v>
      </c>
      <c r="J115" s="265"/>
      <c r="K115" s="276"/>
    </row>
    <row r="116" spans="2:11" ht="15" customHeight="1">
      <c r="B116" s="288"/>
      <c r="C116" s="294"/>
      <c r="D116" s="294"/>
      <c r="E116" s="294"/>
      <c r="F116" s="294"/>
      <c r="G116" s="294"/>
      <c r="H116" s="294"/>
      <c r="I116" s="294"/>
      <c r="J116" s="294"/>
      <c r="K116" s="290"/>
    </row>
    <row r="117" spans="2:11" ht="18.75" customHeight="1">
      <c r="B117" s="295"/>
      <c r="C117" s="261"/>
      <c r="D117" s="261"/>
      <c r="E117" s="261"/>
      <c r="F117" s="296"/>
      <c r="G117" s="261"/>
      <c r="H117" s="261"/>
      <c r="I117" s="261"/>
      <c r="J117" s="261"/>
      <c r="K117" s="295"/>
    </row>
    <row r="118" spans="2:11" ht="18.75" customHeight="1">
      <c r="B118" s="271"/>
      <c r="C118" s="271"/>
      <c r="D118" s="271"/>
      <c r="E118" s="271"/>
      <c r="F118" s="271"/>
      <c r="G118" s="271"/>
      <c r="H118" s="271"/>
      <c r="I118" s="271"/>
      <c r="J118" s="271"/>
      <c r="K118" s="271"/>
    </row>
    <row r="119" spans="2:11" ht="7.5" customHeight="1">
      <c r="B119" s="297"/>
      <c r="C119" s="298"/>
      <c r="D119" s="298"/>
      <c r="E119" s="298"/>
      <c r="F119" s="298"/>
      <c r="G119" s="298"/>
      <c r="H119" s="298"/>
      <c r="I119" s="298"/>
      <c r="J119" s="298"/>
      <c r="K119" s="299"/>
    </row>
    <row r="120" spans="2:11" ht="45" customHeight="1">
      <c r="B120" s="300"/>
      <c r="C120" s="376" t="s">
        <v>937</v>
      </c>
      <c r="D120" s="376"/>
      <c r="E120" s="376"/>
      <c r="F120" s="376"/>
      <c r="G120" s="376"/>
      <c r="H120" s="376"/>
      <c r="I120" s="376"/>
      <c r="J120" s="376"/>
      <c r="K120" s="301"/>
    </row>
    <row r="121" spans="2:11" ht="17.25" customHeight="1">
      <c r="B121" s="302"/>
      <c r="C121" s="277" t="s">
        <v>884</v>
      </c>
      <c r="D121" s="277"/>
      <c r="E121" s="277"/>
      <c r="F121" s="277" t="s">
        <v>885</v>
      </c>
      <c r="G121" s="278"/>
      <c r="H121" s="277" t="s">
        <v>121</v>
      </c>
      <c r="I121" s="277" t="s">
        <v>57</v>
      </c>
      <c r="J121" s="277" t="s">
        <v>886</v>
      </c>
      <c r="K121" s="303"/>
    </row>
    <row r="122" spans="2:11" ht="17.25" customHeight="1">
      <c r="B122" s="302"/>
      <c r="C122" s="279" t="s">
        <v>887</v>
      </c>
      <c r="D122" s="279"/>
      <c r="E122" s="279"/>
      <c r="F122" s="280" t="s">
        <v>888</v>
      </c>
      <c r="G122" s="281"/>
      <c r="H122" s="279"/>
      <c r="I122" s="279"/>
      <c r="J122" s="279" t="s">
        <v>889</v>
      </c>
      <c r="K122" s="303"/>
    </row>
    <row r="123" spans="2:11" ht="5.25" customHeight="1">
      <c r="B123" s="304"/>
      <c r="C123" s="282"/>
      <c r="D123" s="282"/>
      <c r="E123" s="282"/>
      <c r="F123" s="282"/>
      <c r="G123" s="265"/>
      <c r="H123" s="282"/>
      <c r="I123" s="282"/>
      <c r="J123" s="282"/>
      <c r="K123" s="305"/>
    </row>
    <row r="124" spans="2:11" ht="15" customHeight="1">
      <c r="B124" s="304"/>
      <c r="C124" s="265" t="s">
        <v>893</v>
      </c>
      <c r="D124" s="282"/>
      <c r="E124" s="282"/>
      <c r="F124" s="284" t="s">
        <v>890</v>
      </c>
      <c r="G124" s="265"/>
      <c r="H124" s="265" t="s">
        <v>929</v>
      </c>
      <c r="I124" s="265" t="s">
        <v>892</v>
      </c>
      <c r="J124" s="265">
        <v>120</v>
      </c>
      <c r="K124" s="306"/>
    </row>
    <row r="125" spans="2:11" ht="15" customHeight="1">
      <c r="B125" s="304"/>
      <c r="C125" s="265" t="s">
        <v>938</v>
      </c>
      <c r="D125" s="265"/>
      <c r="E125" s="265"/>
      <c r="F125" s="284" t="s">
        <v>890</v>
      </c>
      <c r="G125" s="265"/>
      <c r="H125" s="265" t="s">
        <v>939</v>
      </c>
      <c r="I125" s="265" t="s">
        <v>892</v>
      </c>
      <c r="J125" s="265" t="s">
        <v>940</v>
      </c>
      <c r="K125" s="306"/>
    </row>
    <row r="126" spans="2:11" ht="15" customHeight="1">
      <c r="B126" s="304"/>
      <c r="C126" s="265" t="s">
        <v>839</v>
      </c>
      <c r="D126" s="265"/>
      <c r="E126" s="265"/>
      <c r="F126" s="284" t="s">
        <v>890</v>
      </c>
      <c r="G126" s="265"/>
      <c r="H126" s="265" t="s">
        <v>941</v>
      </c>
      <c r="I126" s="265" t="s">
        <v>892</v>
      </c>
      <c r="J126" s="265" t="s">
        <v>940</v>
      </c>
      <c r="K126" s="306"/>
    </row>
    <row r="127" spans="2:11" ht="15" customHeight="1">
      <c r="B127" s="304"/>
      <c r="C127" s="265" t="s">
        <v>901</v>
      </c>
      <c r="D127" s="265"/>
      <c r="E127" s="265"/>
      <c r="F127" s="284" t="s">
        <v>896</v>
      </c>
      <c r="G127" s="265"/>
      <c r="H127" s="265" t="s">
        <v>902</v>
      </c>
      <c r="I127" s="265" t="s">
        <v>892</v>
      </c>
      <c r="J127" s="265">
        <v>15</v>
      </c>
      <c r="K127" s="306"/>
    </row>
    <row r="128" spans="2:11" ht="15" customHeight="1">
      <c r="B128" s="304"/>
      <c r="C128" s="286" t="s">
        <v>903</v>
      </c>
      <c r="D128" s="286"/>
      <c r="E128" s="286"/>
      <c r="F128" s="287" t="s">
        <v>896</v>
      </c>
      <c r="G128" s="286"/>
      <c r="H128" s="286" t="s">
        <v>904</v>
      </c>
      <c r="I128" s="286" t="s">
        <v>892</v>
      </c>
      <c r="J128" s="286">
        <v>15</v>
      </c>
      <c r="K128" s="306"/>
    </row>
    <row r="129" spans="2:11" ht="15" customHeight="1">
      <c r="B129" s="304"/>
      <c r="C129" s="286" t="s">
        <v>905</v>
      </c>
      <c r="D129" s="286"/>
      <c r="E129" s="286"/>
      <c r="F129" s="287" t="s">
        <v>896</v>
      </c>
      <c r="G129" s="286"/>
      <c r="H129" s="286" t="s">
        <v>906</v>
      </c>
      <c r="I129" s="286" t="s">
        <v>892</v>
      </c>
      <c r="J129" s="286">
        <v>20</v>
      </c>
      <c r="K129" s="306"/>
    </row>
    <row r="130" spans="2:11" ht="15" customHeight="1">
      <c r="B130" s="304"/>
      <c r="C130" s="286" t="s">
        <v>907</v>
      </c>
      <c r="D130" s="286"/>
      <c r="E130" s="286"/>
      <c r="F130" s="287" t="s">
        <v>896</v>
      </c>
      <c r="G130" s="286"/>
      <c r="H130" s="286" t="s">
        <v>908</v>
      </c>
      <c r="I130" s="286" t="s">
        <v>892</v>
      </c>
      <c r="J130" s="286">
        <v>20</v>
      </c>
      <c r="K130" s="306"/>
    </row>
    <row r="131" spans="2:11" ht="15" customHeight="1">
      <c r="B131" s="304"/>
      <c r="C131" s="265" t="s">
        <v>895</v>
      </c>
      <c r="D131" s="265"/>
      <c r="E131" s="265"/>
      <c r="F131" s="284" t="s">
        <v>896</v>
      </c>
      <c r="G131" s="265"/>
      <c r="H131" s="265" t="s">
        <v>929</v>
      </c>
      <c r="I131" s="265" t="s">
        <v>892</v>
      </c>
      <c r="J131" s="265">
        <v>50</v>
      </c>
      <c r="K131" s="306"/>
    </row>
    <row r="132" spans="2:11" ht="15" customHeight="1">
      <c r="B132" s="304"/>
      <c r="C132" s="265" t="s">
        <v>909</v>
      </c>
      <c r="D132" s="265"/>
      <c r="E132" s="265"/>
      <c r="F132" s="284" t="s">
        <v>896</v>
      </c>
      <c r="G132" s="265"/>
      <c r="H132" s="265" t="s">
        <v>929</v>
      </c>
      <c r="I132" s="265" t="s">
        <v>892</v>
      </c>
      <c r="J132" s="265">
        <v>50</v>
      </c>
      <c r="K132" s="306"/>
    </row>
    <row r="133" spans="2:11" ht="15" customHeight="1">
      <c r="B133" s="304"/>
      <c r="C133" s="265" t="s">
        <v>915</v>
      </c>
      <c r="D133" s="265"/>
      <c r="E133" s="265"/>
      <c r="F133" s="284" t="s">
        <v>896</v>
      </c>
      <c r="G133" s="265"/>
      <c r="H133" s="265" t="s">
        <v>929</v>
      </c>
      <c r="I133" s="265" t="s">
        <v>892</v>
      </c>
      <c r="J133" s="265">
        <v>50</v>
      </c>
      <c r="K133" s="306"/>
    </row>
    <row r="134" spans="2:11" ht="15" customHeight="1">
      <c r="B134" s="304"/>
      <c r="C134" s="265" t="s">
        <v>917</v>
      </c>
      <c r="D134" s="265"/>
      <c r="E134" s="265"/>
      <c r="F134" s="284" t="s">
        <v>896</v>
      </c>
      <c r="G134" s="265"/>
      <c r="H134" s="265" t="s">
        <v>929</v>
      </c>
      <c r="I134" s="265" t="s">
        <v>892</v>
      </c>
      <c r="J134" s="265">
        <v>50</v>
      </c>
      <c r="K134" s="306"/>
    </row>
    <row r="135" spans="2:11" ht="15" customHeight="1">
      <c r="B135" s="304"/>
      <c r="C135" s="265" t="s">
        <v>126</v>
      </c>
      <c r="D135" s="265"/>
      <c r="E135" s="265"/>
      <c r="F135" s="284" t="s">
        <v>896</v>
      </c>
      <c r="G135" s="265"/>
      <c r="H135" s="265" t="s">
        <v>942</v>
      </c>
      <c r="I135" s="265" t="s">
        <v>892</v>
      </c>
      <c r="J135" s="265">
        <v>255</v>
      </c>
      <c r="K135" s="306"/>
    </row>
    <row r="136" spans="2:11" ht="15" customHeight="1">
      <c r="B136" s="304"/>
      <c r="C136" s="265" t="s">
        <v>919</v>
      </c>
      <c r="D136" s="265"/>
      <c r="E136" s="265"/>
      <c r="F136" s="284" t="s">
        <v>890</v>
      </c>
      <c r="G136" s="265"/>
      <c r="H136" s="265" t="s">
        <v>943</v>
      </c>
      <c r="I136" s="265" t="s">
        <v>921</v>
      </c>
      <c r="J136" s="265"/>
      <c r="K136" s="306"/>
    </row>
    <row r="137" spans="2:11" ht="15" customHeight="1">
      <c r="B137" s="304"/>
      <c r="C137" s="265" t="s">
        <v>922</v>
      </c>
      <c r="D137" s="265"/>
      <c r="E137" s="265"/>
      <c r="F137" s="284" t="s">
        <v>890</v>
      </c>
      <c r="G137" s="265"/>
      <c r="H137" s="265" t="s">
        <v>944</v>
      </c>
      <c r="I137" s="265" t="s">
        <v>924</v>
      </c>
      <c r="J137" s="265"/>
      <c r="K137" s="306"/>
    </row>
    <row r="138" spans="2:11" ht="15" customHeight="1">
      <c r="B138" s="304"/>
      <c r="C138" s="265" t="s">
        <v>925</v>
      </c>
      <c r="D138" s="265"/>
      <c r="E138" s="265"/>
      <c r="F138" s="284" t="s">
        <v>890</v>
      </c>
      <c r="G138" s="265"/>
      <c r="H138" s="265" t="s">
        <v>925</v>
      </c>
      <c r="I138" s="265" t="s">
        <v>924</v>
      </c>
      <c r="J138" s="265"/>
      <c r="K138" s="306"/>
    </row>
    <row r="139" spans="2:11" ht="15" customHeight="1">
      <c r="B139" s="304"/>
      <c r="C139" s="265" t="s">
        <v>38</v>
      </c>
      <c r="D139" s="265"/>
      <c r="E139" s="265"/>
      <c r="F139" s="284" t="s">
        <v>890</v>
      </c>
      <c r="G139" s="265"/>
      <c r="H139" s="265" t="s">
        <v>945</v>
      </c>
      <c r="I139" s="265" t="s">
        <v>924</v>
      </c>
      <c r="J139" s="265"/>
      <c r="K139" s="306"/>
    </row>
    <row r="140" spans="2:11" ht="15" customHeight="1">
      <c r="B140" s="304"/>
      <c r="C140" s="265" t="s">
        <v>946</v>
      </c>
      <c r="D140" s="265"/>
      <c r="E140" s="265"/>
      <c r="F140" s="284" t="s">
        <v>890</v>
      </c>
      <c r="G140" s="265"/>
      <c r="H140" s="265" t="s">
        <v>947</v>
      </c>
      <c r="I140" s="265" t="s">
        <v>924</v>
      </c>
      <c r="J140" s="265"/>
      <c r="K140" s="306"/>
    </row>
    <row r="141" spans="2:11" ht="15" customHeight="1">
      <c r="B141" s="307"/>
      <c r="C141" s="308"/>
      <c r="D141" s="308"/>
      <c r="E141" s="308"/>
      <c r="F141" s="308"/>
      <c r="G141" s="308"/>
      <c r="H141" s="308"/>
      <c r="I141" s="308"/>
      <c r="J141" s="308"/>
      <c r="K141" s="309"/>
    </row>
    <row r="142" spans="2:11" ht="18.75" customHeight="1">
      <c r="B142" s="261"/>
      <c r="C142" s="261"/>
      <c r="D142" s="261"/>
      <c r="E142" s="261"/>
      <c r="F142" s="296"/>
      <c r="G142" s="261"/>
      <c r="H142" s="261"/>
      <c r="I142" s="261"/>
      <c r="J142" s="261"/>
      <c r="K142" s="261"/>
    </row>
    <row r="143" spans="2:11" ht="18.75" customHeight="1">
      <c r="B143" s="271"/>
      <c r="C143" s="271"/>
      <c r="D143" s="271"/>
      <c r="E143" s="271"/>
      <c r="F143" s="271"/>
      <c r="G143" s="271"/>
      <c r="H143" s="271"/>
      <c r="I143" s="271"/>
      <c r="J143" s="271"/>
      <c r="K143" s="271"/>
    </row>
    <row r="144" spans="2:11" ht="7.5" customHeight="1">
      <c r="B144" s="272"/>
      <c r="C144" s="273"/>
      <c r="D144" s="273"/>
      <c r="E144" s="273"/>
      <c r="F144" s="273"/>
      <c r="G144" s="273"/>
      <c r="H144" s="273"/>
      <c r="I144" s="273"/>
      <c r="J144" s="273"/>
      <c r="K144" s="274"/>
    </row>
    <row r="145" spans="2:11" ht="45" customHeight="1">
      <c r="B145" s="275"/>
      <c r="C145" s="381" t="s">
        <v>948</v>
      </c>
      <c r="D145" s="381"/>
      <c r="E145" s="381"/>
      <c r="F145" s="381"/>
      <c r="G145" s="381"/>
      <c r="H145" s="381"/>
      <c r="I145" s="381"/>
      <c r="J145" s="381"/>
      <c r="K145" s="276"/>
    </row>
    <row r="146" spans="2:11" ht="17.25" customHeight="1">
      <c r="B146" s="275"/>
      <c r="C146" s="277" t="s">
        <v>884</v>
      </c>
      <c r="D146" s="277"/>
      <c r="E146" s="277"/>
      <c r="F146" s="277" t="s">
        <v>885</v>
      </c>
      <c r="G146" s="278"/>
      <c r="H146" s="277" t="s">
        <v>121</v>
      </c>
      <c r="I146" s="277" t="s">
        <v>57</v>
      </c>
      <c r="J146" s="277" t="s">
        <v>886</v>
      </c>
      <c r="K146" s="276"/>
    </row>
    <row r="147" spans="2:11" ht="17.25" customHeight="1">
      <c r="B147" s="275"/>
      <c r="C147" s="279" t="s">
        <v>887</v>
      </c>
      <c r="D147" s="279"/>
      <c r="E147" s="279"/>
      <c r="F147" s="280" t="s">
        <v>888</v>
      </c>
      <c r="G147" s="281"/>
      <c r="H147" s="279"/>
      <c r="I147" s="279"/>
      <c r="J147" s="279" t="s">
        <v>889</v>
      </c>
      <c r="K147" s="276"/>
    </row>
    <row r="148" spans="2:11" ht="5.25" customHeight="1">
      <c r="B148" s="285"/>
      <c r="C148" s="282"/>
      <c r="D148" s="282"/>
      <c r="E148" s="282"/>
      <c r="F148" s="282"/>
      <c r="G148" s="283"/>
      <c r="H148" s="282"/>
      <c r="I148" s="282"/>
      <c r="J148" s="282"/>
      <c r="K148" s="306"/>
    </row>
    <row r="149" spans="2:11" ht="15" customHeight="1">
      <c r="B149" s="285"/>
      <c r="C149" s="310" t="s">
        <v>893</v>
      </c>
      <c r="D149" s="265"/>
      <c r="E149" s="265"/>
      <c r="F149" s="311" t="s">
        <v>890</v>
      </c>
      <c r="G149" s="265"/>
      <c r="H149" s="310" t="s">
        <v>929</v>
      </c>
      <c r="I149" s="310" t="s">
        <v>892</v>
      </c>
      <c r="J149" s="310">
        <v>120</v>
      </c>
      <c r="K149" s="306"/>
    </row>
    <row r="150" spans="2:11" ht="15" customHeight="1">
      <c r="B150" s="285"/>
      <c r="C150" s="310" t="s">
        <v>938</v>
      </c>
      <c r="D150" s="265"/>
      <c r="E150" s="265"/>
      <c r="F150" s="311" t="s">
        <v>890</v>
      </c>
      <c r="G150" s="265"/>
      <c r="H150" s="310" t="s">
        <v>949</v>
      </c>
      <c r="I150" s="310" t="s">
        <v>892</v>
      </c>
      <c r="J150" s="310" t="s">
        <v>940</v>
      </c>
      <c r="K150" s="306"/>
    </row>
    <row r="151" spans="2:11" ht="15" customHeight="1">
      <c r="B151" s="285"/>
      <c r="C151" s="310" t="s">
        <v>839</v>
      </c>
      <c r="D151" s="265"/>
      <c r="E151" s="265"/>
      <c r="F151" s="311" t="s">
        <v>890</v>
      </c>
      <c r="G151" s="265"/>
      <c r="H151" s="310" t="s">
        <v>950</v>
      </c>
      <c r="I151" s="310" t="s">
        <v>892</v>
      </c>
      <c r="J151" s="310" t="s">
        <v>940</v>
      </c>
      <c r="K151" s="306"/>
    </row>
    <row r="152" spans="2:11" ht="15" customHeight="1">
      <c r="B152" s="285"/>
      <c r="C152" s="310" t="s">
        <v>895</v>
      </c>
      <c r="D152" s="265"/>
      <c r="E152" s="265"/>
      <c r="F152" s="311" t="s">
        <v>896</v>
      </c>
      <c r="G152" s="265"/>
      <c r="H152" s="310" t="s">
        <v>929</v>
      </c>
      <c r="I152" s="310" t="s">
        <v>892</v>
      </c>
      <c r="J152" s="310">
        <v>50</v>
      </c>
      <c r="K152" s="306"/>
    </row>
    <row r="153" spans="2:11" ht="15" customHeight="1">
      <c r="B153" s="285"/>
      <c r="C153" s="310" t="s">
        <v>898</v>
      </c>
      <c r="D153" s="265"/>
      <c r="E153" s="265"/>
      <c r="F153" s="311" t="s">
        <v>890</v>
      </c>
      <c r="G153" s="265"/>
      <c r="H153" s="310" t="s">
        <v>929</v>
      </c>
      <c r="I153" s="310" t="s">
        <v>900</v>
      </c>
      <c r="J153" s="310"/>
      <c r="K153" s="306"/>
    </row>
    <row r="154" spans="2:11" ht="15" customHeight="1">
      <c r="B154" s="285"/>
      <c r="C154" s="310" t="s">
        <v>909</v>
      </c>
      <c r="D154" s="265"/>
      <c r="E154" s="265"/>
      <c r="F154" s="311" t="s">
        <v>896</v>
      </c>
      <c r="G154" s="265"/>
      <c r="H154" s="310" t="s">
        <v>929</v>
      </c>
      <c r="I154" s="310" t="s">
        <v>892</v>
      </c>
      <c r="J154" s="310">
        <v>50</v>
      </c>
      <c r="K154" s="306"/>
    </row>
    <row r="155" spans="2:11" ht="15" customHeight="1">
      <c r="B155" s="285"/>
      <c r="C155" s="310" t="s">
        <v>917</v>
      </c>
      <c r="D155" s="265"/>
      <c r="E155" s="265"/>
      <c r="F155" s="311" t="s">
        <v>896</v>
      </c>
      <c r="G155" s="265"/>
      <c r="H155" s="310" t="s">
        <v>929</v>
      </c>
      <c r="I155" s="310" t="s">
        <v>892</v>
      </c>
      <c r="J155" s="310">
        <v>50</v>
      </c>
      <c r="K155" s="306"/>
    </row>
    <row r="156" spans="2:11" ht="15" customHeight="1">
      <c r="B156" s="285"/>
      <c r="C156" s="310" t="s">
        <v>915</v>
      </c>
      <c r="D156" s="265"/>
      <c r="E156" s="265"/>
      <c r="F156" s="311" t="s">
        <v>896</v>
      </c>
      <c r="G156" s="265"/>
      <c r="H156" s="310" t="s">
        <v>929</v>
      </c>
      <c r="I156" s="310" t="s">
        <v>892</v>
      </c>
      <c r="J156" s="310">
        <v>50</v>
      </c>
      <c r="K156" s="306"/>
    </row>
    <row r="157" spans="2:11" ht="15" customHeight="1">
      <c r="B157" s="285"/>
      <c r="C157" s="310" t="s">
        <v>108</v>
      </c>
      <c r="D157" s="265"/>
      <c r="E157" s="265"/>
      <c r="F157" s="311" t="s">
        <v>890</v>
      </c>
      <c r="G157" s="265"/>
      <c r="H157" s="310" t="s">
        <v>951</v>
      </c>
      <c r="I157" s="310" t="s">
        <v>892</v>
      </c>
      <c r="J157" s="310" t="s">
        <v>952</v>
      </c>
      <c r="K157" s="306"/>
    </row>
    <row r="158" spans="2:11" ht="15" customHeight="1">
      <c r="B158" s="285"/>
      <c r="C158" s="310" t="s">
        <v>953</v>
      </c>
      <c r="D158" s="265"/>
      <c r="E158" s="265"/>
      <c r="F158" s="311" t="s">
        <v>890</v>
      </c>
      <c r="G158" s="265"/>
      <c r="H158" s="310" t="s">
        <v>954</v>
      </c>
      <c r="I158" s="310" t="s">
        <v>924</v>
      </c>
      <c r="J158" s="310"/>
      <c r="K158" s="306"/>
    </row>
    <row r="159" spans="2:11" ht="15" customHeight="1">
      <c r="B159" s="312"/>
      <c r="C159" s="294"/>
      <c r="D159" s="294"/>
      <c r="E159" s="294"/>
      <c r="F159" s="294"/>
      <c r="G159" s="294"/>
      <c r="H159" s="294"/>
      <c r="I159" s="294"/>
      <c r="J159" s="294"/>
      <c r="K159" s="313"/>
    </row>
    <row r="160" spans="2:11" ht="18.75" customHeight="1">
      <c r="B160" s="261"/>
      <c r="C160" s="265"/>
      <c r="D160" s="265"/>
      <c r="E160" s="265"/>
      <c r="F160" s="284"/>
      <c r="G160" s="265"/>
      <c r="H160" s="265"/>
      <c r="I160" s="265"/>
      <c r="J160" s="265"/>
      <c r="K160" s="261"/>
    </row>
    <row r="161" spans="2:11" ht="18.75" customHeight="1">
      <c r="B161" s="271"/>
      <c r="C161" s="271"/>
      <c r="D161" s="271"/>
      <c r="E161" s="271"/>
      <c r="F161" s="271"/>
      <c r="G161" s="271"/>
      <c r="H161" s="271"/>
      <c r="I161" s="271"/>
      <c r="J161" s="271"/>
      <c r="K161" s="271"/>
    </row>
    <row r="162" spans="2:11" ht="7.5" customHeight="1">
      <c r="B162" s="253"/>
      <c r="C162" s="254"/>
      <c r="D162" s="254"/>
      <c r="E162" s="254"/>
      <c r="F162" s="254"/>
      <c r="G162" s="254"/>
      <c r="H162" s="254"/>
      <c r="I162" s="254"/>
      <c r="J162" s="254"/>
      <c r="K162" s="255"/>
    </row>
    <row r="163" spans="2:11" ht="45" customHeight="1">
      <c r="B163" s="256"/>
      <c r="C163" s="376" t="s">
        <v>955</v>
      </c>
      <c r="D163" s="376"/>
      <c r="E163" s="376"/>
      <c r="F163" s="376"/>
      <c r="G163" s="376"/>
      <c r="H163" s="376"/>
      <c r="I163" s="376"/>
      <c r="J163" s="376"/>
      <c r="K163" s="257"/>
    </row>
    <row r="164" spans="2:11" ht="17.25" customHeight="1">
      <c r="B164" s="256"/>
      <c r="C164" s="277" t="s">
        <v>884</v>
      </c>
      <c r="D164" s="277"/>
      <c r="E164" s="277"/>
      <c r="F164" s="277" t="s">
        <v>885</v>
      </c>
      <c r="G164" s="314"/>
      <c r="H164" s="315" t="s">
        <v>121</v>
      </c>
      <c r="I164" s="315" t="s">
        <v>57</v>
      </c>
      <c r="J164" s="277" t="s">
        <v>886</v>
      </c>
      <c r="K164" s="257"/>
    </row>
    <row r="165" spans="2:11" ht="17.25" customHeight="1">
      <c r="B165" s="258"/>
      <c r="C165" s="279" t="s">
        <v>887</v>
      </c>
      <c r="D165" s="279"/>
      <c r="E165" s="279"/>
      <c r="F165" s="280" t="s">
        <v>888</v>
      </c>
      <c r="G165" s="316"/>
      <c r="H165" s="317"/>
      <c r="I165" s="317"/>
      <c r="J165" s="279" t="s">
        <v>889</v>
      </c>
      <c r="K165" s="259"/>
    </row>
    <row r="166" spans="2:11" ht="5.25" customHeight="1">
      <c r="B166" s="285"/>
      <c r="C166" s="282"/>
      <c r="D166" s="282"/>
      <c r="E166" s="282"/>
      <c r="F166" s="282"/>
      <c r="G166" s="283"/>
      <c r="H166" s="282"/>
      <c r="I166" s="282"/>
      <c r="J166" s="282"/>
      <c r="K166" s="306"/>
    </row>
    <row r="167" spans="2:11" ht="15" customHeight="1">
      <c r="B167" s="285"/>
      <c r="C167" s="265" t="s">
        <v>893</v>
      </c>
      <c r="D167" s="265"/>
      <c r="E167" s="265"/>
      <c r="F167" s="284" t="s">
        <v>890</v>
      </c>
      <c r="G167" s="265"/>
      <c r="H167" s="265" t="s">
        <v>929</v>
      </c>
      <c r="I167" s="265" t="s">
        <v>892</v>
      </c>
      <c r="J167" s="265">
        <v>120</v>
      </c>
      <c r="K167" s="306"/>
    </row>
    <row r="168" spans="2:11" ht="15" customHeight="1">
      <c r="B168" s="285"/>
      <c r="C168" s="265" t="s">
        <v>938</v>
      </c>
      <c r="D168" s="265"/>
      <c r="E168" s="265"/>
      <c r="F168" s="284" t="s">
        <v>890</v>
      </c>
      <c r="G168" s="265"/>
      <c r="H168" s="265" t="s">
        <v>939</v>
      </c>
      <c r="I168" s="265" t="s">
        <v>892</v>
      </c>
      <c r="J168" s="265" t="s">
        <v>940</v>
      </c>
      <c r="K168" s="306"/>
    </row>
    <row r="169" spans="2:11" ht="15" customHeight="1">
      <c r="B169" s="285"/>
      <c r="C169" s="265" t="s">
        <v>839</v>
      </c>
      <c r="D169" s="265"/>
      <c r="E169" s="265"/>
      <c r="F169" s="284" t="s">
        <v>890</v>
      </c>
      <c r="G169" s="265"/>
      <c r="H169" s="265" t="s">
        <v>956</v>
      </c>
      <c r="I169" s="265" t="s">
        <v>892</v>
      </c>
      <c r="J169" s="265" t="s">
        <v>940</v>
      </c>
      <c r="K169" s="306"/>
    </row>
    <row r="170" spans="2:11" ht="15" customHeight="1">
      <c r="B170" s="285"/>
      <c r="C170" s="265" t="s">
        <v>895</v>
      </c>
      <c r="D170" s="265"/>
      <c r="E170" s="265"/>
      <c r="F170" s="284" t="s">
        <v>896</v>
      </c>
      <c r="G170" s="265"/>
      <c r="H170" s="265" t="s">
        <v>956</v>
      </c>
      <c r="I170" s="265" t="s">
        <v>892</v>
      </c>
      <c r="J170" s="265">
        <v>50</v>
      </c>
      <c r="K170" s="306"/>
    </row>
    <row r="171" spans="2:11" ht="15" customHeight="1">
      <c r="B171" s="285"/>
      <c r="C171" s="265" t="s">
        <v>898</v>
      </c>
      <c r="D171" s="265"/>
      <c r="E171" s="265"/>
      <c r="F171" s="284" t="s">
        <v>890</v>
      </c>
      <c r="G171" s="265"/>
      <c r="H171" s="265" t="s">
        <v>956</v>
      </c>
      <c r="I171" s="265" t="s">
        <v>900</v>
      </c>
      <c r="J171" s="265"/>
      <c r="K171" s="306"/>
    </row>
    <row r="172" spans="2:11" ht="15" customHeight="1">
      <c r="B172" s="285"/>
      <c r="C172" s="265" t="s">
        <v>909</v>
      </c>
      <c r="D172" s="265"/>
      <c r="E172" s="265"/>
      <c r="F172" s="284" t="s">
        <v>896</v>
      </c>
      <c r="G172" s="265"/>
      <c r="H172" s="265" t="s">
        <v>956</v>
      </c>
      <c r="I172" s="265" t="s">
        <v>892</v>
      </c>
      <c r="J172" s="265">
        <v>50</v>
      </c>
      <c r="K172" s="306"/>
    </row>
    <row r="173" spans="2:11" ht="15" customHeight="1">
      <c r="B173" s="285"/>
      <c r="C173" s="265" t="s">
        <v>917</v>
      </c>
      <c r="D173" s="265"/>
      <c r="E173" s="265"/>
      <c r="F173" s="284" t="s">
        <v>896</v>
      </c>
      <c r="G173" s="265"/>
      <c r="H173" s="265" t="s">
        <v>956</v>
      </c>
      <c r="I173" s="265" t="s">
        <v>892</v>
      </c>
      <c r="J173" s="265">
        <v>50</v>
      </c>
      <c r="K173" s="306"/>
    </row>
    <row r="174" spans="2:11" ht="15" customHeight="1">
      <c r="B174" s="285"/>
      <c r="C174" s="265" t="s">
        <v>915</v>
      </c>
      <c r="D174" s="265"/>
      <c r="E174" s="265"/>
      <c r="F174" s="284" t="s">
        <v>896</v>
      </c>
      <c r="G174" s="265"/>
      <c r="H174" s="265" t="s">
        <v>956</v>
      </c>
      <c r="I174" s="265" t="s">
        <v>892</v>
      </c>
      <c r="J174" s="265">
        <v>50</v>
      </c>
      <c r="K174" s="306"/>
    </row>
    <row r="175" spans="2:11" ht="15" customHeight="1">
      <c r="B175" s="285"/>
      <c r="C175" s="265" t="s">
        <v>120</v>
      </c>
      <c r="D175" s="265"/>
      <c r="E175" s="265"/>
      <c r="F175" s="284" t="s">
        <v>890</v>
      </c>
      <c r="G175" s="265"/>
      <c r="H175" s="265" t="s">
        <v>957</v>
      </c>
      <c r="I175" s="265" t="s">
        <v>958</v>
      </c>
      <c r="J175" s="265"/>
      <c r="K175" s="306"/>
    </row>
    <row r="176" spans="2:11" ht="15" customHeight="1">
      <c r="B176" s="285"/>
      <c r="C176" s="265" t="s">
        <v>57</v>
      </c>
      <c r="D176" s="265"/>
      <c r="E176" s="265"/>
      <c r="F176" s="284" t="s">
        <v>890</v>
      </c>
      <c r="G176" s="265"/>
      <c r="H176" s="265" t="s">
        <v>959</v>
      </c>
      <c r="I176" s="265" t="s">
        <v>960</v>
      </c>
      <c r="J176" s="265">
        <v>1</v>
      </c>
      <c r="K176" s="306"/>
    </row>
    <row r="177" spans="2:11" ht="15" customHeight="1">
      <c r="B177" s="285"/>
      <c r="C177" s="265" t="s">
        <v>53</v>
      </c>
      <c r="D177" s="265"/>
      <c r="E177" s="265"/>
      <c r="F177" s="284" t="s">
        <v>890</v>
      </c>
      <c r="G177" s="265"/>
      <c r="H177" s="265" t="s">
        <v>961</v>
      </c>
      <c r="I177" s="265" t="s">
        <v>892</v>
      </c>
      <c r="J177" s="265">
        <v>20</v>
      </c>
      <c r="K177" s="306"/>
    </row>
    <row r="178" spans="2:11" ht="15" customHeight="1">
      <c r="B178" s="285"/>
      <c r="C178" s="265" t="s">
        <v>121</v>
      </c>
      <c r="D178" s="265"/>
      <c r="E178" s="265"/>
      <c r="F178" s="284" t="s">
        <v>890</v>
      </c>
      <c r="G178" s="265"/>
      <c r="H178" s="265" t="s">
        <v>962</v>
      </c>
      <c r="I178" s="265" t="s">
        <v>892</v>
      </c>
      <c r="J178" s="265">
        <v>255</v>
      </c>
      <c r="K178" s="306"/>
    </row>
    <row r="179" spans="2:11" ht="15" customHeight="1">
      <c r="B179" s="285"/>
      <c r="C179" s="265" t="s">
        <v>122</v>
      </c>
      <c r="D179" s="265"/>
      <c r="E179" s="265"/>
      <c r="F179" s="284" t="s">
        <v>890</v>
      </c>
      <c r="G179" s="265"/>
      <c r="H179" s="265" t="s">
        <v>855</v>
      </c>
      <c r="I179" s="265" t="s">
        <v>892</v>
      </c>
      <c r="J179" s="265">
        <v>10</v>
      </c>
      <c r="K179" s="306"/>
    </row>
    <row r="180" spans="2:11" ht="15" customHeight="1">
      <c r="B180" s="285"/>
      <c r="C180" s="265" t="s">
        <v>123</v>
      </c>
      <c r="D180" s="265"/>
      <c r="E180" s="265"/>
      <c r="F180" s="284" t="s">
        <v>890</v>
      </c>
      <c r="G180" s="265"/>
      <c r="H180" s="265" t="s">
        <v>963</v>
      </c>
      <c r="I180" s="265" t="s">
        <v>924</v>
      </c>
      <c r="J180" s="265"/>
      <c r="K180" s="306"/>
    </row>
    <row r="181" spans="2:11" ht="15" customHeight="1">
      <c r="B181" s="285"/>
      <c r="C181" s="265" t="s">
        <v>964</v>
      </c>
      <c r="D181" s="265"/>
      <c r="E181" s="265"/>
      <c r="F181" s="284" t="s">
        <v>890</v>
      </c>
      <c r="G181" s="265"/>
      <c r="H181" s="265" t="s">
        <v>965</v>
      </c>
      <c r="I181" s="265" t="s">
        <v>924</v>
      </c>
      <c r="J181" s="265"/>
      <c r="K181" s="306"/>
    </row>
    <row r="182" spans="2:11" ht="15" customHeight="1">
      <c r="B182" s="285"/>
      <c r="C182" s="265" t="s">
        <v>953</v>
      </c>
      <c r="D182" s="265"/>
      <c r="E182" s="265"/>
      <c r="F182" s="284" t="s">
        <v>890</v>
      </c>
      <c r="G182" s="265"/>
      <c r="H182" s="265" t="s">
        <v>966</v>
      </c>
      <c r="I182" s="265" t="s">
        <v>924</v>
      </c>
      <c r="J182" s="265"/>
      <c r="K182" s="306"/>
    </row>
    <row r="183" spans="2:11" ht="15" customHeight="1">
      <c r="B183" s="285"/>
      <c r="C183" s="265" t="s">
        <v>125</v>
      </c>
      <c r="D183" s="265"/>
      <c r="E183" s="265"/>
      <c r="F183" s="284" t="s">
        <v>896</v>
      </c>
      <c r="G183" s="265"/>
      <c r="H183" s="265" t="s">
        <v>967</v>
      </c>
      <c r="I183" s="265" t="s">
        <v>892</v>
      </c>
      <c r="J183" s="265">
        <v>50</v>
      </c>
      <c r="K183" s="306"/>
    </row>
    <row r="184" spans="2:11" ht="15" customHeight="1">
      <c r="B184" s="285"/>
      <c r="C184" s="265" t="s">
        <v>968</v>
      </c>
      <c r="D184" s="265"/>
      <c r="E184" s="265"/>
      <c r="F184" s="284" t="s">
        <v>896</v>
      </c>
      <c r="G184" s="265"/>
      <c r="H184" s="265" t="s">
        <v>969</v>
      </c>
      <c r="I184" s="265" t="s">
        <v>970</v>
      </c>
      <c r="J184" s="265"/>
      <c r="K184" s="306"/>
    </row>
    <row r="185" spans="2:11" ht="15" customHeight="1">
      <c r="B185" s="285"/>
      <c r="C185" s="265" t="s">
        <v>971</v>
      </c>
      <c r="D185" s="265"/>
      <c r="E185" s="265"/>
      <c r="F185" s="284" t="s">
        <v>896</v>
      </c>
      <c r="G185" s="265"/>
      <c r="H185" s="265" t="s">
        <v>972</v>
      </c>
      <c r="I185" s="265" t="s">
        <v>970</v>
      </c>
      <c r="J185" s="265"/>
      <c r="K185" s="306"/>
    </row>
    <row r="186" spans="2:11" ht="15" customHeight="1">
      <c r="B186" s="285"/>
      <c r="C186" s="265" t="s">
        <v>973</v>
      </c>
      <c r="D186" s="265"/>
      <c r="E186" s="265"/>
      <c r="F186" s="284" t="s">
        <v>896</v>
      </c>
      <c r="G186" s="265"/>
      <c r="H186" s="265" t="s">
        <v>974</v>
      </c>
      <c r="I186" s="265" t="s">
        <v>970</v>
      </c>
      <c r="J186" s="265"/>
      <c r="K186" s="306"/>
    </row>
    <row r="187" spans="2:11" ht="15" customHeight="1">
      <c r="B187" s="285"/>
      <c r="C187" s="318" t="s">
        <v>975</v>
      </c>
      <c r="D187" s="265"/>
      <c r="E187" s="265"/>
      <c r="F187" s="284" t="s">
        <v>896</v>
      </c>
      <c r="G187" s="265"/>
      <c r="H187" s="265" t="s">
        <v>976</v>
      </c>
      <c r="I187" s="265" t="s">
        <v>977</v>
      </c>
      <c r="J187" s="319" t="s">
        <v>978</v>
      </c>
      <c r="K187" s="306"/>
    </row>
    <row r="188" spans="2:11" ht="15" customHeight="1">
      <c r="B188" s="285"/>
      <c r="C188" s="270" t="s">
        <v>42</v>
      </c>
      <c r="D188" s="265"/>
      <c r="E188" s="265"/>
      <c r="F188" s="284" t="s">
        <v>890</v>
      </c>
      <c r="G188" s="265"/>
      <c r="H188" s="261" t="s">
        <v>979</v>
      </c>
      <c r="I188" s="265" t="s">
        <v>980</v>
      </c>
      <c r="J188" s="265"/>
      <c r="K188" s="306"/>
    </row>
    <row r="189" spans="2:11" ht="15" customHeight="1">
      <c r="B189" s="285"/>
      <c r="C189" s="270" t="s">
        <v>981</v>
      </c>
      <c r="D189" s="265"/>
      <c r="E189" s="265"/>
      <c r="F189" s="284" t="s">
        <v>890</v>
      </c>
      <c r="G189" s="265"/>
      <c r="H189" s="265" t="s">
        <v>982</v>
      </c>
      <c r="I189" s="265" t="s">
        <v>924</v>
      </c>
      <c r="J189" s="265"/>
      <c r="K189" s="306"/>
    </row>
    <row r="190" spans="2:11" ht="15" customHeight="1">
      <c r="B190" s="285"/>
      <c r="C190" s="270" t="s">
        <v>983</v>
      </c>
      <c r="D190" s="265"/>
      <c r="E190" s="265"/>
      <c r="F190" s="284" t="s">
        <v>890</v>
      </c>
      <c r="G190" s="265"/>
      <c r="H190" s="265" t="s">
        <v>984</v>
      </c>
      <c r="I190" s="265" t="s">
        <v>924</v>
      </c>
      <c r="J190" s="265"/>
      <c r="K190" s="306"/>
    </row>
    <row r="191" spans="2:11" ht="15" customHeight="1">
      <c r="B191" s="285"/>
      <c r="C191" s="270" t="s">
        <v>985</v>
      </c>
      <c r="D191" s="265"/>
      <c r="E191" s="265"/>
      <c r="F191" s="284" t="s">
        <v>896</v>
      </c>
      <c r="G191" s="265"/>
      <c r="H191" s="265" t="s">
        <v>986</v>
      </c>
      <c r="I191" s="265" t="s">
        <v>924</v>
      </c>
      <c r="J191" s="265"/>
      <c r="K191" s="306"/>
    </row>
    <row r="192" spans="2:11" ht="15" customHeight="1">
      <c r="B192" s="312"/>
      <c r="C192" s="320"/>
      <c r="D192" s="294"/>
      <c r="E192" s="294"/>
      <c r="F192" s="294"/>
      <c r="G192" s="294"/>
      <c r="H192" s="294"/>
      <c r="I192" s="294"/>
      <c r="J192" s="294"/>
      <c r="K192" s="313"/>
    </row>
    <row r="193" spans="2:11" ht="18.75" customHeight="1">
      <c r="B193" s="261"/>
      <c r="C193" s="265"/>
      <c r="D193" s="265"/>
      <c r="E193" s="265"/>
      <c r="F193" s="284"/>
      <c r="G193" s="265"/>
      <c r="H193" s="265"/>
      <c r="I193" s="265"/>
      <c r="J193" s="265"/>
      <c r="K193" s="261"/>
    </row>
    <row r="194" spans="2:11" ht="18.75" customHeight="1">
      <c r="B194" s="261"/>
      <c r="C194" s="265"/>
      <c r="D194" s="265"/>
      <c r="E194" s="265"/>
      <c r="F194" s="284"/>
      <c r="G194" s="265"/>
      <c r="H194" s="265"/>
      <c r="I194" s="265"/>
      <c r="J194" s="265"/>
      <c r="K194" s="261"/>
    </row>
    <row r="195" spans="2:11" ht="18.75" customHeight="1">
      <c r="B195" s="271"/>
      <c r="C195" s="271"/>
      <c r="D195" s="271"/>
      <c r="E195" s="271"/>
      <c r="F195" s="271"/>
      <c r="G195" s="271"/>
      <c r="H195" s="271"/>
      <c r="I195" s="271"/>
      <c r="J195" s="271"/>
      <c r="K195" s="271"/>
    </row>
    <row r="196" spans="2:11">
      <c r="B196" s="253"/>
      <c r="C196" s="254"/>
      <c r="D196" s="254"/>
      <c r="E196" s="254"/>
      <c r="F196" s="254"/>
      <c r="G196" s="254"/>
      <c r="H196" s="254"/>
      <c r="I196" s="254"/>
      <c r="J196" s="254"/>
      <c r="K196" s="255"/>
    </row>
    <row r="197" spans="2:11" ht="21">
      <c r="B197" s="256"/>
      <c r="C197" s="376" t="s">
        <v>987</v>
      </c>
      <c r="D197" s="376"/>
      <c r="E197" s="376"/>
      <c r="F197" s="376"/>
      <c r="G197" s="376"/>
      <c r="H197" s="376"/>
      <c r="I197" s="376"/>
      <c r="J197" s="376"/>
      <c r="K197" s="257"/>
    </row>
    <row r="198" spans="2:11" ht="25.5" customHeight="1">
      <c r="B198" s="256"/>
      <c r="C198" s="321" t="s">
        <v>988</v>
      </c>
      <c r="D198" s="321"/>
      <c r="E198" s="321"/>
      <c r="F198" s="321" t="s">
        <v>989</v>
      </c>
      <c r="G198" s="322"/>
      <c r="H198" s="382" t="s">
        <v>990</v>
      </c>
      <c r="I198" s="382"/>
      <c r="J198" s="382"/>
      <c r="K198" s="257"/>
    </row>
    <row r="199" spans="2:11" ht="5.25" customHeight="1">
      <c r="B199" s="285"/>
      <c r="C199" s="282"/>
      <c r="D199" s="282"/>
      <c r="E199" s="282"/>
      <c r="F199" s="282"/>
      <c r="G199" s="265"/>
      <c r="H199" s="282"/>
      <c r="I199" s="282"/>
      <c r="J199" s="282"/>
      <c r="K199" s="306"/>
    </row>
    <row r="200" spans="2:11" ht="15" customHeight="1">
      <c r="B200" s="285"/>
      <c r="C200" s="265" t="s">
        <v>980</v>
      </c>
      <c r="D200" s="265"/>
      <c r="E200" s="265"/>
      <c r="F200" s="284" t="s">
        <v>43</v>
      </c>
      <c r="G200" s="265"/>
      <c r="H200" s="379" t="s">
        <v>991</v>
      </c>
      <c r="I200" s="379"/>
      <c r="J200" s="379"/>
      <c r="K200" s="306"/>
    </row>
    <row r="201" spans="2:11" ht="15" customHeight="1">
      <c r="B201" s="285"/>
      <c r="C201" s="291"/>
      <c r="D201" s="265"/>
      <c r="E201" s="265"/>
      <c r="F201" s="284" t="s">
        <v>44</v>
      </c>
      <c r="G201" s="265"/>
      <c r="H201" s="379" t="s">
        <v>992</v>
      </c>
      <c r="I201" s="379"/>
      <c r="J201" s="379"/>
      <c r="K201" s="306"/>
    </row>
    <row r="202" spans="2:11" ht="15" customHeight="1">
      <c r="B202" s="285"/>
      <c r="C202" s="291"/>
      <c r="D202" s="265"/>
      <c r="E202" s="265"/>
      <c r="F202" s="284" t="s">
        <v>47</v>
      </c>
      <c r="G202" s="265"/>
      <c r="H202" s="379" t="s">
        <v>993</v>
      </c>
      <c r="I202" s="379"/>
      <c r="J202" s="379"/>
      <c r="K202" s="306"/>
    </row>
    <row r="203" spans="2:11" ht="15" customHeight="1">
      <c r="B203" s="285"/>
      <c r="C203" s="265"/>
      <c r="D203" s="265"/>
      <c r="E203" s="265"/>
      <c r="F203" s="284" t="s">
        <v>45</v>
      </c>
      <c r="G203" s="265"/>
      <c r="H203" s="379" t="s">
        <v>994</v>
      </c>
      <c r="I203" s="379"/>
      <c r="J203" s="379"/>
      <c r="K203" s="306"/>
    </row>
    <row r="204" spans="2:11" ht="15" customHeight="1">
      <c r="B204" s="285"/>
      <c r="C204" s="265"/>
      <c r="D204" s="265"/>
      <c r="E204" s="265"/>
      <c r="F204" s="284" t="s">
        <v>46</v>
      </c>
      <c r="G204" s="265"/>
      <c r="H204" s="379" t="s">
        <v>995</v>
      </c>
      <c r="I204" s="379"/>
      <c r="J204" s="379"/>
      <c r="K204" s="306"/>
    </row>
    <row r="205" spans="2:11" ht="15" customHeight="1">
      <c r="B205" s="285"/>
      <c r="C205" s="265"/>
      <c r="D205" s="265"/>
      <c r="E205" s="265"/>
      <c r="F205" s="284"/>
      <c r="G205" s="265"/>
      <c r="H205" s="265"/>
      <c r="I205" s="265"/>
      <c r="J205" s="265"/>
      <c r="K205" s="306"/>
    </row>
    <row r="206" spans="2:11" ht="15" customHeight="1">
      <c r="B206" s="285"/>
      <c r="C206" s="265" t="s">
        <v>936</v>
      </c>
      <c r="D206" s="265"/>
      <c r="E206" s="265"/>
      <c r="F206" s="284" t="s">
        <v>79</v>
      </c>
      <c r="G206" s="265"/>
      <c r="H206" s="379" t="s">
        <v>996</v>
      </c>
      <c r="I206" s="379"/>
      <c r="J206" s="379"/>
      <c r="K206" s="306"/>
    </row>
    <row r="207" spans="2:11" ht="15" customHeight="1">
      <c r="B207" s="285"/>
      <c r="C207" s="291"/>
      <c r="D207" s="265"/>
      <c r="E207" s="265"/>
      <c r="F207" s="284" t="s">
        <v>834</v>
      </c>
      <c r="G207" s="265"/>
      <c r="H207" s="379" t="s">
        <v>835</v>
      </c>
      <c r="I207" s="379"/>
      <c r="J207" s="379"/>
      <c r="K207" s="306"/>
    </row>
    <row r="208" spans="2:11" ht="15" customHeight="1">
      <c r="B208" s="285"/>
      <c r="C208" s="265"/>
      <c r="D208" s="265"/>
      <c r="E208" s="265"/>
      <c r="F208" s="284" t="s">
        <v>92</v>
      </c>
      <c r="G208" s="265"/>
      <c r="H208" s="379" t="s">
        <v>997</v>
      </c>
      <c r="I208" s="379"/>
      <c r="J208" s="379"/>
      <c r="K208" s="306"/>
    </row>
    <row r="209" spans="2:11" ht="15" customHeight="1">
      <c r="B209" s="323"/>
      <c r="C209" s="291"/>
      <c r="D209" s="291"/>
      <c r="E209" s="291"/>
      <c r="F209" s="284" t="s">
        <v>95</v>
      </c>
      <c r="G209" s="270"/>
      <c r="H209" s="383" t="s">
        <v>836</v>
      </c>
      <c r="I209" s="383"/>
      <c r="J209" s="383"/>
      <c r="K209" s="324"/>
    </row>
    <row r="210" spans="2:11" ht="15" customHeight="1">
      <c r="B210" s="323"/>
      <c r="C210" s="291"/>
      <c r="D210" s="291"/>
      <c r="E210" s="291"/>
      <c r="F210" s="284" t="s">
        <v>837</v>
      </c>
      <c r="G210" s="270"/>
      <c r="H210" s="383" t="s">
        <v>814</v>
      </c>
      <c r="I210" s="383"/>
      <c r="J210" s="383"/>
      <c r="K210" s="324"/>
    </row>
    <row r="211" spans="2:11" ht="15" customHeight="1">
      <c r="B211" s="323"/>
      <c r="C211" s="291"/>
      <c r="D211" s="291"/>
      <c r="E211" s="291"/>
      <c r="F211" s="325"/>
      <c r="G211" s="270"/>
      <c r="H211" s="326"/>
      <c r="I211" s="326"/>
      <c r="J211" s="326"/>
      <c r="K211" s="324"/>
    </row>
    <row r="212" spans="2:11" ht="15" customHeight="1">
      <c r="B212" s="323"/>
      <c r="C212" s="265" t="s">
        <v>960</v>
      </c>
      <c r="D212" s="291"/>
      <c r="E212" s="291"/>
      <c r="F212" s="284">
        <v>1</v>
      </c>
      <c r="G212" s="270"/>
      <c r="H212" s="383" t="s">
        <v>998</v>
      </c>
      <c r="I212" s="383"/>
      <c r="J212" s="383"/>
      <c r="K212" s="324"/>
    </row>
    <row r="213" spans="2:11" ht="15" customHeight="1">
      <c r="B213" s="323"/>
      <c r="C213" s="291"/>
      <c r="D213" s="291"/>
      <c r="E213" s="291"/>
      <c r="F213" s="284">
        <v>2</v>
      </c>
      <c r="G213" s="270"/>
      <c r="H213" s="383" t="s">
        <v>999</v>
      </c>
      <c r="I213" s="383"/>
      <c r="J213" s="383"/>
      <c r="K213" s="324"/>
    </row>
    <row r="214" spans="2:11" ht="15" customHeight="1">
      <c r="B214" s="323"/>
      <c r="C214" s="291"/>
      <c r="D214" s="291"/>
      <c r="E214" s="291"/>
      <c r="F214" s="284">
        <v>3</v>
      </c>
      <c r="G214" s="270"/>
      <c r="H214" s="383" t="s">
        <v>1000</v>
      </c>
      <c r="I214" s="383"/>
      <c r="J214" s="383"/>
      <c r="K214" s="324"/>
    </row>
    <row r="215" spans="2:11" ht="15" customHeight="1">
      <c r="B215" s="323"/>
      <c r="C215" s="291"/>
      <c r="D215" s="291"/>
      <c r="E215" s="291"/>
      <c r="F215" s="284">
        <v>4</v>
      </c>
      <c r="G215" s="270"/>
      <c r="H215" s="383" t="s">
        <v>1001</v>
      </c>
      <c r="I215" s="383"/>
      <c r="J215" s="383"/>
      <c r="K215" s="324"/>
    </row>
    <row r="216" spans="2:11" ht="12.75" customHeight="1">
      <c r="B216" s="327"/>
      <c r="C216" s="328"/>
      <c r="D216" s="328"/>
      <c r="E216" s="328"/>
      <c r="F216" s="328"/>
      <c r="G216" s="328"/>
      <c r="H216" s="328"/>
      <c r="I216" s="328"/>
      <c r="J216" s="328"/>
      <c r="K216" s="329"/>
    </row>
  </sheetData>
  <sheetProtection password="CC35" sheet="1" objects="1" scenarios="1" formatCells="0" formatColumns="0" formatRows="0" sort="0" autoFilter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SO 101 - Přechod pro chodce</vt:lpstr>
      <vt:lpstr>SO 102 a 103 - Chodník</vt:lpstr>
      <vt:lpstr>SO 104 - Místo pro přechá...</vt:lpstr>
      <vt:lpstr>SO 401 - Veřejné osvětlení </vt:lpstr>
      <vt:lpstr>VON - Vedlejší a ostatní ...</vt:lpstr>
      <vt:lpstr>Pokyny pro vyplnění</vt:lpstr>
      <vt:lpstr>'Rekapitulace stavby'!Názvy_tisku</vt:lpstr>
      <vt:lpstr>'SO 101 - Přechod pro chodce'!Názvy_tisku</vt:lpstr>
      <vt:lpstr>'SO 102 a 103 - Chodník'!Názvy_tisku</vt:lpstr>
      <vt:lpstr>'SO 104 - Místo pro přechá...'!Názvy_tisku</vt:lpstr>
      <vt:lpstr>'SO 401 - Veřejné osvětlení '!Názvy_tisku</vt:lpstr>
      <vt:lpstr>'VON - Vedlejší a ostatní ...'!Názvy_tisku</vt:lpstr>
      <vt:lpstr>'Pokyny pro vyplnění'!Oblast_tisku</vt:lpstr>
      <vt:lpstr>'Rekapitulace stavby'!Oblast_tisku</vt:lpstr>
      <vt:lpstr>'SO 101 - Přechod pro chodce'!Oblast_tisku</vt:lpstr>
      <vt:lpstr>'SO 102 a 103 - Chodník'!Oblast_tisku</vt:lpstr>
      <vt:lpstr>'SO 104 - Místo pro přechá...'!Oblast_tisku</vt:lpstr>
      <vt:lpstr>'SO 401 - Veřejné osvětlení '!Oblast_tisku</vt:lpstr>
      <vt:lpstr>'VON - Vedlejší a ostatní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Mazlik</dc:creator>
  <cp:lastModifiedBy>Monika Božková</cp:lastModifiedBy>
  <cp:lastPrinted>2020-03-16T08:17:11Z</cp:lastPrinted>
  <dcterms:created xsi:type="dcterms:W3CDTF">2020-03-15T19:35:14Z</dcterms:created>
  <dcterms:modified xsi:type="dcterms:W3CDTF">2020-06-29T14:06:48Z</dcterms:modified>
</cp:coreProperties>
</file>