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4000" windowHeight="9735" activeTab="0"/>
  </bookViews>
  <sheets>
    <sheet name="Rekapitulace stavby" sheetId="1" r:id="rId1"/>
    <sheet name="SO 101 - Přechod pro chodce" sheetId="2" r:id="rId2"/>
    <sheet name="SO 102 a 103 - Chodník" sheetId="3" r:id="rId3"/>
    <sheet name="SO 104 - Místo pro přechá..." sheetId="4" r:id="rId4"/>
    <sheet name="SO 401 - Veřejné osvětlení " sheetId="5" r:id="rId5"/>
    <sheet name="VON - Vedlejší a ostatní ..." sheetId="6" r:id="rId6"/>
    <sheet name="Pokyny pro vyplnění" sheetId="7" r:id="rId7"/>
  </sheets>
  <definedNames>
    <definedName name="_xlnm._FilterDatabase" localSheetId="1" hidden="1">'SO 101 - Přechod pro chodce'!$C$82:$K$168</definedName>
    <definedName name="_xlnm._FilterDatabase" localSheetId="2" hidden="1">'SO 102 a 103 - Chodník'!$C$82:$K$239</definedName>
    <definedName name="_xlnm._FilterDatabase" localSheetId="3" hidden="1">'SO 104 - Místo pro přechá...'!$C$82:$K$178</definedName>
    <definedName name="_xlnm._FilterDatabase" localSheetId="4" hidden="1">'SO 401 - Veřejné osvětlení '!$C$91:$K$171</definedName>
    <definedName name="_xlnm._FilterDatabase" localSheetId="5" hidden="1">'VON - Vedlejší a ostatní ...'!$C$84:$K$129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1">'SO 101 - Přechod pro chodce'!$C$4:$J$36,'SO 101 - Přechod pro chodce'!$C$42:$J$64,'SO 101 - Přechod pro chodce'!$C$70:$K$168</definedName>
    <definedName name="_xlnm.Print_Area" localSheetId="2">'SO 102 a 103 - Chodník'!$C$4:$J$36,'SO 102 a 103 - Chodník'!$C$42:$J$64,'SO 102 a 103 - Chodník'!$C$70:$K$239</definedName>
    <definedName name="_xlnm.Print_Area" localSheetId="3">'SO 104 - Místo pro přechá...'!$C$4:$J$36,'SO 104 - Místo pro přechá...'!$C$42:$J$64,'SO 104 - Místo pro přechá...'!$C$70:$K$178</definedName>
    <definedName name="_xlnm.Print_Area" localSheetId="4">'SO 401 - Veřejné osvětlení '!$C$4:$J$36,'SO 401 - Veřejné osvětlení '!$C$42:$J$73,'SO 401 - Veřejné osvětlení '!$C$79:$K$171</definedName>
    <definedName name="_xlnm.Print_Area" localSheetId="5">'VON - Vedlejší a ostatní ...'!$C$4:$J$36,'VON - Vedlejší a ostatní ...'!$C$42:$J$66,'VON - Vedlejší a ostatní ...'!$C$72:$K$129</definedName>
    <definedName name="_xlnm.Print_Titles" localSheetId="0">'Rekapitulace stavby'!$49:$49</definedName>
    <definedName name="_xlnm.Print_Titles" localSheetId="1">'SO 101 - Přechod pro chodce'!$82:$82</definedName>
    <definedName name="_xlnm.Print_Titles" localSheetId="2">'SO 102 a 103 - Chodník'!$82:$82</definedName>
    <definedName name="_xlnm.Print_Titles" localSheetId="3">'SO 104 - Místo pro přechá...'!$82:$82</definedName>
    <definedName name="_xlnm.Print_Titles" localSheetId="4">'SO 401 - Veřejné osvětlení '!$91:$91</definedName>
    <definedName name="_xlnm.Print_Titles" localSheetId="5">'VON - Vedlejší a ostatní ...'!$84:$84</definedName>
  </definedNames>
  <calcPr calcId="152511"/>
</workbook>
</file>

<file path=xl/sharedStrings.xml><?xml version="1.0" encoding="utf-8"?>
<sst xmlns="http://schemas.openxmlformats.org/spreadsheetml/2006/main" count="6070" uniqueCount="1002">
  <si>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</si>
  <si>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</si>
  <si>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</si>
  <si>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</si>
  <si>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</si>
  <si>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</si>
  <si>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</si>
  <si>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{53017b91-183f-44b9-8e93-8c2c1909f5ea}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</si>
  <si>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</si>
  <si>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</si>
  <si>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</si>
  <si>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</si>
  <si>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</si>
  <si>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</si>
  <si>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</si>
  <si>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</si>
  <si>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3/2020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</si>
  <si>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</si>
  <si>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</si>
  <si>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Chodník a přechod pro chodce, lokalita Pražská - Příbramská</t>
  </si>
  <si>
    <t>KSO:</t>
  </si>
  <si>
    <t/>
  </si>
  <si>
    <t>CC-CZ:</t>
  </si>
  <si>
    <t>Místo:</t>
  </si>
  <si>
    <t>Hořovice</t>
  </si>
  <si>
    <t>Datum:</t>
  </si>
  <si>
    <t>11.3.2020</t>
  </si>
  <si>
    <t>Zadavatel:</t>
  </si>
  <si>
    <t>IČ:</t>
  </si>
  <si>
    <t>Město Hořovice</t>
  </si>
  <si>
    <t>DIČ:</t>
  </si>
  <si>
    <t>Uchazeč:</t>
  </si>
  <si>
    <t>Vyplň údaj</t>
  </si>
  <si>
    <t>Projektant:</t>
  </si>
  <si>
    <t>Ing. Robert Juřina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</si>
  <si>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</si>
  <si>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</si>
  <si>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</si>
  <si>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</si>
  <si>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</si>
  <si>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</si>
  <si>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</si>
  <si>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</si>
  <si>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</si>
  <si>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</si>
  <si>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</si>
  <si>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</si>
  <si>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</si>
  <si>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</si>
  <si>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</si>
  <si>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</si>
  <si>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</si>
  <si>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</si>
  <si>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</si>
  <si>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</si>
  <si>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</si>
  <si>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</si>
  <si>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</si>
  <si>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</si>
  <si>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</si>
  <si>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</si>
  <si>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</si>
  <si>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</si>
  <si>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</si>
  <si>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</si>
  <si>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</si>
  <si>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</si>
  <si>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</si>
  <si>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</si>
  <si>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</si>
  <si>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</si>
  <si>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</si>
  <si>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</si>
  <si>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</si>
  <si>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</si>
  <si>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</si>
  <si>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</si>
  <si>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</si>
  <si>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Přechod pro chodce</t>
  </si>
  <si>
    <t>STA</t>
  </si>
  <si>
    <t>1</t>
  </si>
  <si>
    <t>{0cc9689a-aa7d-4c57-aa6c-ec0eca6e272d}</t>
  </si>
  <si>
    <t>822 29</t>
  </si>
  <si>
    <t>2</t>
  </si>
  <si>
    <t>SO 102 a 103</t>
  </si>
  <si>
    <t>Chodník</t>
  </si>
  <si>
    <t>{38784958-0892-4a47-9a9b-699a56945658}</t>
  </si>
  <si>
    <t>SO 104</t>
  </si>
  <si>
    <t>Místo pro přecházení</t>
  </si>
  <si>
    <t>{0fdb895c-6894-47f2-abb7-d97e8a243759}</t>
  </si>
  <si>
    <t>SO 401</t>
  </si>
  <si>
    <t xml:space="preserve">Veřejné osvětlení </t>
  </si>
  <si>
    <t>ING</t>
  </si>
  <si>
    <t>{3701bfb2-3189-4d01-b8e5-4583b686c298}</t>
  </si>
  <si>
    <t>828 8</t>
  </si>
  <si>
    <t>VON</t>
  </si>
  <si>
    <t xml:space="preserve">Vedlejší a ostatní náklady </t>
  </si>
  <si>
    <t>{b4f0cca1-1bf7-4c15-978e-4981ed32620c}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</si>
  <si>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</si>
  <si>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</si>
  <si>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</si>
  <si>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</si>
  <si>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</si>
  <si>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</si>
  <si>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</si>
  <si>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Přechod pro chodce</t>
  </si>
  <si>
    <t xml:space="preserve"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
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</si>
  <si>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</si>
  <si>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</si>
  <si>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</si>
  <si>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</si>
  <si>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</si>
  <si>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</si>
  <si>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</si>
  <si>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</si>
  <si>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</si>
  <si>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</si>
  <si>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</si>
  <si>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</si>
  <si>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</si>
  <si>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</si>
  <si>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</si>
  <si>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</si>
  <si>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</si>
  <si>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</si>
  <si>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</si>
  <si>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</si>
  <si>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</si>
  <si>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</si>
  <si>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</si>
  <si>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</si>
  <si>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</si>
  <si>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</si>
  <si>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</si>
  <si>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</si>
  <si>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</si>
  <si>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</si>
  <si>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</si>
  <si>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</si>
  <si>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</si>
  <si>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m2</t>
  </si>
  <si>
    <t>CS ÚRS 2017 01</t>
  </si>
  <si>
    <t>4</t>
  </si>
  <si>
    <t>774797390</t>
  </si>
  <si>
    <t>P</t>
  </si>
  <si>
    <t>Poznámka k položce:
dle bilancí zemních prací</t>
  </si>
  <si>
    <t>113107143</t>
  </si>
  <si>
    <t>Odstranění podkladů nebo krytů s přemístěním hmot na skládku na vzdálenost do 3 m nebo s naložením na dopravní prostředek v ploše jednotlivě do 50 m2 živičných, o tl. vrstvy přes 100 do 150 mm</t>
  </si>
  <si>
    <t>384477600</t>
  </si>
  <si>
    <t>VV</t>
  </si>
  <si>
    <t>5,75 "obnovená asfaltová vrstva</t>
  </si>
  <si>
    <t>3</t>
  </si>
  <si>
    <t>113201111</t>
  </si>
  <si>
    <t xml:space="preserve">Vytrhání obrub s vybouráním lože, s přemístěním hmot na skládku na vzdálenost do 3 m nebo s naložením na dopravní prostředek chodníkových </t>
  </si>
  <si>
    <t>m</t>
  </si>
  <si>
    <t>602223255</t>
  </si>
  <si>
    <t>113201112</t>
  </si>
  <si>
    <t xml:space="preserve">Vytrhání obrub s vybouráním lože, s přemístěním hmot na skládku na vzdálenost do 3 m nebo s naložením na dopravní prostředek silničních </t>
  </si>
  <si>
    <t>2124354510</t>
  </si>
  <si>
    <t>5</t>
  </si>
  <si>
    <t>132203302</t>
  </si>
  <si>
    <t>Hloubení rýh pro drény ve sklonu terénu do 15 st. v jakémkoliv množství, s úpravou do předepsaného spádu, v suchu, mokru i ve vodě sběrné i svodné DN do 200 hloubky do 1,10 m v hornině tř. 3</t>
  </si>
  <si>
    <t>1757094654</t>
  </si>
  <si>
    <t>25</t>
  </si>
  <si>
    <t>6</t>
  </si>
  <si>
    <t>162701105</t>
  </si>
  <si>
    <t>Vodorovné přemístění do 10000 m výkopku/sypaniny z horniny tř. 1 až 4</t>
  </si>
  <si>
    <t>m3</t>
  </si>
  <si>
    <t>-1786723617</t>
  </si>
  <si>
    <t>Poznámka k položce:
skládka v Želči</t>
  </si>
  <si>
    <t>25*0,3*0,3 "hloubení rýh pro drenáž</t>
  </si>
  <si>
    <t>7</t>
  </si>
  <si>
    <t>167101101</t>
  </si>
  <si>
    <t>Nakládání, skládání a překládání neulehlého výkopku nebo sypaniny nakládání, množství do 100 m3, z hornin tř. 1 až 4</t>
  </si>
  <si>
    <t>483943799</t>
  </si>
  <si>
    <t>25*0,3*0,3</t>
  </si>
  <si>
    <t>8</t>
  </si>
  <si>
    <t>171201201</t>
  </si>
  <si>
    <t>Uložení sypaniny na skládky</t>
  </si>
  <si>
    <t>786669842</t>
  </si>
  <si>
    <t>9</t>
  </si>
  <si>
    <t>171201211</t>
  </si>
  <si>
    <t>Uložení sypaniny poplatek za uložení sypaniny na skládce ( skládkovné )</t>
  </si>
  <si>
    <t>t</t>
  </si>
  <si>
    <t>2139189937</t>
  </si>
  <si>
    <t>2,25*1,75 'Přepočtené koeficientem množství</t>
  </si>
  <si>
    <t>10</t>
  </si>
  <si>
    <t>181951102</t>
  </si>
  <si>
    <t>Úprava pláně vyrovnáním výškových rozdílů v hornině tř. 1 až 4 se zhutněním</t>
  </si>
  <si>
    <t>775560907</t>
  </si>
  <si>
    <t>Součet</t>
  </si>
  <si>
    <t>Zakládání</t>
  </si>
  <si>
    <t>11</t>
  </si>
  <si>
    <t>212752311</t>
  </si>
  <si>
    <t>Trativody z drenážních trubek se zřízením štěrkopískového lože pod trubky a s jejich obsypem v průměrném celkovém množství do 0,15 m3/m v otevřeném výkopu z trubek plastových tuhých SN 8 DN 100</t>
  </si>
  <si>
    <t>554744268</t>
  </si>
  <si>
    <t>Poznámka k položce:
lože frakce 16-32 mm</t>
  </si>
  <si>
    <t>Komunikace</t>
  </si>
  <si>
    <t>12</t>
  </si>
  <si>
    <t>565135111</t>
  </si>
  <si>
    <t>Asfaltový beton vrstva podkladní ACP 16 (obalované kamenivo střednězrnné - OKS) s rozprostřením a zhutněním v pruhu šířky do 3 m, po zhutnění tl. 50 mm</t>
  </si>
  <si>
    <t>-1057516747</t>
  </si>
  <si>
    <t>13</t>
  </si>
  <si>
    <t>573111112</t>
  </si>
  <si>
    <t>Postřik infiltrační PI z asfaltu silničního s posypem kamenivem, v množství 1,00 kg/m2</t>
  </si>
  <si>
    <t>-194942462</t>
  </si>
  <si>
    <t>14</t>
  </si>
  <si>
    <t>573211108</t>
  </si>
  <si>
    <t>Postřik spojovací PS bez posypu kamenivem z asfaltu silničního, v množství 0,40 kg/m2</t>
  </si>
  <si>
    <t>366294</t>
  </si>
  <si>
    <t>Poznámka k položce:
2 vrstvy</t>
  </si>
  <si>
    <t>5,75*2 'Přepočtené koeficientem množství</t>
  </si>
  <si>
    <t>577134131</t>
  </si>
  <si>
    <t>Asfaltový beton vrstva obrusná ACO 11 (ABS) s rozprostřením a se zhutněním z modifikovaného asfaltu v pruhu šířky do 3 m, po zhutnění tl. 40 mm</t>
  </si>
  <si>
    <t>1203505173</t>
  </si>
  <si>
    <t>16</t>
  </si>
  <si>
    <t>577155112</t>
  </si>
  <si>
    <t>Asfaltový beton vrstva ložní ACL 16 (ABH) s rozprostřením a zhutněním z nemodifikovaného asfaltu v pruhu šířky do 3 m, po zhutnění tl. 60 mm</t>
  </si>
  <si>
    <t>1041383951</t>
  </si>
  <si>
    <t>17</t>
  </si>
  <si>
    <t>596211220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</si>
  <si>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do 50 m2</t>
  </si>
  <si>
    <t>2132154767</t>
  </si>
  <si>
    <t>Poznámka k položce:
slepecká dlažba+stávající</t>
  </si>
  <si>
    <t>18</t>
  </si>
  <si>
    <t>M</t>
  </si>
  <si>
    <t>592453090.R</t>
  </si>
  <si>
    <t>dlažba skladebná betonová základní pro nevidomé 20 x 10 x 8 cm barevná</t>
  </si>
  <si>
    <t>-1065043116</t>
  </si>
  <si>
    <t xml:space="preserve">Poznámka k položce:
ztatné 10%
</t>
  </si>
  <si>
    <t>10,38*1,1 'Přepočtené koeficientem množství</t>
  </si>
  <si>
    <t>19</t>
  </si>
  <si>
    <t>596212225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</si>
  <si>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Příplatek k cenám více než dvou barev za dlažbu z prvků</t>
  </si>
  <si>
    <t>-1798708094</t>
  </si>
  <si>
    <t>20</t>
  </si>
  <si>
    <t>599141111</t>
  </si>
  <si>
    <t>Vyplnění spár mezi silničními dílci jakékoliv tloušťky živičnou zálivkou</t>
  </si>
  <si>
    <t>1369120343</t>
  </si>
  <si>
    <t>6,18+5,43+0,5*4</t>
  </si>
  <si>
    <t>Ostatní konstrukce a práce-bourání</t>
  </si>
  <si>
    <t>914111111</t>
  </si>
  <si>
    <t>Montáž svislé dopravní značky základní velikosti do 1 m2 objímkami na sloupky nebo konzoly</t>
  </si>
  <si>
    <t>kus</t>
  </si>
  <si>
    <t>-1505137651</t>
  </si>
  <si>
    <t>Poznámka k položce:
na sloupy VO</t>
  </si>
  <si>
    <t>22</t>
  </si>
  <si>
    <t>404442310</t>
  </si>
  <si>
    <t>značka dopravní svislá reflexní AL- NK 500 x 500 mm</t>
  </si>
  <si>
    <t>920594076</t>
  </si>
  <si>
    <t>Poznámka k položce:
2 x IP 6</t>
  </si>
  <si>
    <t>23</t>
  </si>
  <si>
    <t>915231112</t>
  </si>
  <si>
    <t>Vodorovné dopravní značení stříkaným plastem přechody pro chodce, šipky, symboly nápisy bílé retroreflexní</t>
  </si>
  <si>
    <t>1794624808</t>
  </si>
  <si>
    <t>12,17 "V7</t>
  </si>
  <si>
    <t>24</t>
  </si>
  <si>
    <t>915621111</t>
  </si>
  <si>
    <t>Předznačení pro vodorovné značení stříkané barvou nebo prováděné z nátěrových hmot plošné šipky, symboly, nápisy</t>
  </si>
  <si>
    <t>-1494887458</t>
  </si>
  <si>
    <t>916131213.R</t>
  </si>
  <si>
    <t>Osazení silničního obrubníku betonového se zřízením lože, s vyplněním a zatřením spár cementovou maltou stojatého s boční opěrou z betonu prostého tř. C 25/30, do lože z betonu prostého téže značky</t>
  </si>
  <si>
    <t>77450512</t>
  </si>
  <si>
    <t>2*1</t>
  </si>
  <si>
    <t>9,5</t>
  </si>
  <si>
    <t>26</t>
  </si>
  <si>
    <t>592174690</t>
  </si>
  <si>
    <t>obrubník betonový silniční přechodový L + P vibrolisovaný 100x15x15-25 cm</t>
  </si>
  <si>
    <t>152177524</t>
  </si>
  <si>
    <t>27</t>
  </si>
  <si>
    <t>592174950</t>
  </si>
  <si>
    <t>obrubník betonový silniční nájezdový 100x15x15 cm</t>
  </si>
  <si>
    <t>1877196020</t>
  </si>
  <si>
    <t>Poznámka k položce:
prořez 5%</t>
  </si>
  <si>
    <t>9,5*1,05 'Přepočtené koeficientem množství</t>
  </si>
  <si>
    <t>28</t>
  </si>
  <si>
    <t>916231113</t>
  </si>
  <si>
    <t>Osazení chodníkového obrubníku betonového se zřízením lože, s vyplněním a zatřením spár cementovou maltou ležatého s boční opěrou z betonu prostého, do lože z betonu prostého téže značky</t>
  </si>
  <si>
    <t>2071861015</t>
  </si>
  <si>
    <t>Poznámka k položce:
dle bilancí zemních prací, stávající obrubníky</t>
  </si>
  <si>
    <t>29</t>
  </si>
  <si>
    <t>916991121.R</t>
  </si>
  <si>
    <t>Lože pod obrubníky, krajníky nebo obruby z dlažebních kostek z betonu prostého tř. C 25/30</t>
  </si>
  <si>
    <t>950926880</t>
  </si>
  <si>
    <t>0,44*0,1*11,5+0,33*0,1*8 "lože navíc nad 10 cm o 10 cm</t>
  </si>
  <si>
    <t>30</t>
  </si>
  <si>
    <t>919726122</t>
  </si>
  <si>
    <t>Geotextilie netkaná pro ochranu, separaci nebo filtraci měrná hmotnost přes 200 do 300 g/m2</t>
  </si>
  <si>
    <t>892103585</t>
  </si>
  <si>
    <t>25*0,4*3</t>
  </si>
  <si>
    <t>31</t>
  </si>
  <si>
    <t>919735113</t>
  </si>
  <si>
    <t>Řezání stávajícího živičného krytu nebo podkladu hloubky přes 100 do 150 mm</t>
  </si>
  <si>
    <t>1880003722</t>
  </si>
  <si>
    <t>32</t>
  </si>
  <si>
    <t>938908411</t>
  </si>
  <si>
    <t>Čištění vozovek splachováním vodou povrchu podkladu nebo krytu živičného, betonového nebo dlážděného</t>
  </si>
  <si>
    <t>-360446940</t>
  </si>
  <si>
    <t>33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</si>
  <si>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</si>
  <si>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</si>
  <si>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207753286</t>
  </si>
  <si>
    <t xml:space="preserve">Poznámka k položce:
materiál bude použit </t>
  </si>
  <si>
    <t>997</t>
  </si>
  <si>
    <t>Přesun sutě</t>
  </si>
  <si>
    <t>34</t>
  </si>
  <si>
    <t>997221815</t>
  </si>
  <si>
    <t>Poplatek za uložení stavebního odpadu na skládce (skládkovné) betonového</t>
  </si>
  <si>
    <t>383501609</t>
  </si>
  <si>
    <t>35</t>
  </si>
  <si>
    <t>997221845</t>
  </si>
  <si>
    <t>Poplatek za uložení stavebního odpadu na skládce (skládkovné) z asfaltových povrchů</t>
  </si>
  <si>
    <t>-56491896</t>
  </si>
  <si>
    <t>1,817</t>
  </si>
  <si>
    <t>36</t>
  </si>
  <si>
    <t>997321511</t>
  </si>
  <si>
    <t>Vodorovná doprava suti a vybouraných hmot bez naložení, s vyložením a hrubým urovnáním po suchu, na vzdálenost do 1 km</t>
  </si>
  <si>
    <t>1386288222</t>
  </si>
  <si>
    <t>3,335+1,817</t>
  </si>
  <si>
    <t>37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</si>
  <si>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</si>
  <si>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</si>
  <si>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-393990476</t>
  </si>
  <si>
    <t>5,152*9 'Přepočtené koeficientem množství</t>
  </si>
  <si>
    <t>998</t>
  </si>
  <si>
    <t>Přesun hmot</t>
  </si>
  <si>
    <t>38</t>
  </si>
  <si>
    <t>998223011</t>
  </si>
  <si>
    <t>Přesun hmot pro pozemní komunikace s krytem dlážděným dopravní vzdálenost do 200 m jakékoliv délky objektu</t>
  </si>
  <si>
    <t>-290565167</t>
  </si>
  <si>
    <t>SO 102 a 103 - Chodník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</si>
  <si>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</si>
  <si>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</si>
  <si>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-61756132</t>
  </si>
  <si>
    <t>Poznámka k položce:
dle bilancí zemních  prací</t>
  </si>
  <si>
    <t>45 "Výkopy stávající konstrukce chodníku v tl. 17 cm</t>
  </si>
  <si>
    <t>113107141</t>
  </si>
  <si>
    <t>Odstranění podkladů nebo krytů s přemístěním hmot na skládku na vzdálenost do 3 m nebo s naložením na dopravní prostředek v ploše jednotlivě do 50 m2 živičných, o tl. vrstvy do 50 mm</t>
  </si>
  <si>
    <t>-272037391</t>
  </si>
  <si>
    <t>45 "odstranění stávajícího asfaltového chodníku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</si>
  <si>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</si>
  <si>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</si>
  <si>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-1035426659</t>
  </si>
  <si>
    <t>7,5</t>
  </si>
  <si>
    <t>11,62 "obnovená asfaltová vrstva</t>
  </si>
  <si>
    <t>121101102</t>
  </si>
  <si>
    <t>Sejmutí ornice nebo lesní půdy s vodorovným přemístěním na hromady v místě upotřebení nebo na dočasné či trvalé skládky se složením, na vzdálenost přes 50 do 100 m</t>
  </si>
  <si>
    <t>-782037103</t>
  </si>
  <si>
    <t>493*0,2</t>
  </si>
  <si>
    <t>122201101</t>
  </si>
  <si>
    <t>Odkopávky a prokopávky nezapažené s přehozením výkopku na vzdálenost do 3 m nebo s naložením na dopravní prostředek v hornině tř. 3 do 100 m3</t>
  </si>
  <si>
    <t>-1701032402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</si>
  <si>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</si>
  <si>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</si>
  <si>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-2003342663</t>
  </si>
  <si>
    <t>46,56+48,24+155,67+10 "délka + 10 m napojení</t>
  </si>
  <si>
    <t>260,47*0,3*0,3+98,6+24,65-134,1*0,15-6,71 "hloubení rýh pro drenáž+sejmutá ornice+odkopávky-rozprostřená ornice-násypy</t>
  </si>
  <si>
    <t>260,47*0,3*0,3+40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</si>
  <si>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</si>
  <si>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</si>
  <si>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-264536454</t>
  </si>
  <si>
    <t>6,71 "Násypy výkopové zeminy do zelených pásů</t>
  </si>
  <si>
    <t>119,867*1,75 'Přepočtené koeficientem množství</t>
  </si>
  <si>
    <t>181301102</t>
  </si>
  <si>
    <t>Rozprostření a urovnání ornice v rovině nebo ve svahu sklonu do 1:5 při souvislé ploše do 500 m2, tl. vrstvy přes 100 do 150 mm</t>
  </si>
  <si>
    <t>-1383630064</t>
  </si>
  <si>
    <t>134,1 "Vrácení ornice v tl. 15 cm</t>
  </si>
  <si>
    <t>181411131</t>
  </si>
  <si>
    <t>Založení trávníku na půdě předem připravené plochy do 1000 m2 výsevem včetně utažení parkového v rovině nebo na svahu do 1:5</t>
  </si>
  <si>
    <t>72837511</t>
  </si>
  <si>
    <t>005724150</t>
  </si>
  <si>
    <t>osivo směs travní parková směs exclusive</t>
  </si>
  <si>
    <t>kg</t>
  </si>
  <si>
    <t>266444774</t>
  </si>
  <si>
    <t>160*0,025 'Přepočtené koeficientem množství</t>
  </si>
  <si>
    <t>158,59+145,98+46,55+6,9 "chodník</t>
  </si>
  <si>
    <t>3,06 "slepecká dlažba</t>
  </si>
  <si>
    <t>19,53 "SO 101</t>
  </si>
  <si>
    <t>183403153</t>
  </si>
  <si>
    <t>Obdělání půdy hrabáním v rovině nebo na svahu do 1:5</t>
  </si>
  <si>
    <t>-334842875</t>
  </si>
  <si>
    <t>184802111</t>
  </si>
  <si>
    <t>Chemické odplevelení před založením kultury nad 20 m2 postřikem na široko v rovině a svahu do 1:5</t>
  </si>
  <si>
    <t>-182603643</t>
  </si>
  <si>
    <t>Poznámka k položce:
chemické odplevelení postřikem neselektivním listovým herbicidem</t>
  </si>
  <si>
    <t>184802611</t>
  </si>
  <si>
    <t>Chemické odplevelení po založení kultury v rovině nebo na svahu do 1:5 postřikem na široko</t>
  </si>
  <si>
    <t>-1286063095</t>
  </si>
  <si>
    <t>185802113</t>
  </si>
  <si>
    <t>Hnojení půdy nebo trávníku v rovině nebo na svahu do 1:5 umělým hnojivem na široko</t>
  </si>
  <si>
    <t>ha</t>
  </si>
  <si>
    <t>785095580</t>
  </si>
  <si>
    <t>134,1/10000</t>
  </si>
  <si>
    <t>103715000</t>
  </si>
  <si>
    <t>substrát pro trávníky A  VL</t>
  </si>
  <si>
    <t>1552083775</t>
  </si>
  <si>
    <t>Poznámka k položce:
minerální hmojivo</t>
  </si>
  <si>
    <t>185803111</t>
  </si>
  <si>
    <t>Ošetření trávníku shrabáním v rovině a svahu do 1:5</t>
  </si>
  <si>
    <t>1285056666</t>
  </si>
  <si>
    <t>185851121</t>
  </si>
  <si>
    <t>Dovoz vody pro zálivku rostlin na vzdálenost do 1000 m</t>
  </si>
  <si>
    <t>-871743614</t>
  </si>
  <si>
    <t>134,1/1000</t>
  </si>
  <si>
    <t>564851111</t>
  </si>
  <si>
    <t>Podklad ze štěrkodrti ŠD s rozprostřením a zhutněním, po zhutnění tl. 150 mm</t>
  </si>
  <si>
    <t>1403615409</t>
  </si>
  <si>
    <t>Poznámka k položce:
frakce 0-32 mm</t>
  </si>
  <si>
    <t>11,62*2 'Přepočtené koeficientem množství</t>
  </si>
  <si>
    <t>596211223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</si>
  <si>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300 m2</t>
  </si>
  <si>
    <t>1106835157</t>
  </si>
  <si>
    <t>3,06*1,1 'Přepočtené koeficientem množství</t>
  </si>
  <si>
    <t>592453110</t>
  </si>
  <si>
    <t>dlažba skladebná betonová základní 20 x 10 x 8 cm přírodní</t>
  </si>
  <si>
    <t>-2132637767</t>
  </si>
  <si>
    <t>Poznámka k položce:
ztratné 4%</t>
  </si>
  <si>
    <t>358,02*1,04 'Přepočtené koeficientem množství</t>
  </si>
  <si>
    <t>0,75+5,01+3,48+2,46+0,5*2+5,21+5,43+0,5*2+1,01+0,5*2</t>
  </si>
  <si>
    <t>911111111.R</t>
  </si>
  <si>
    <t>Montáž a dodávka zábradlí ocelového zabetonovaného</t>
  </si>
  <si>
    <t>-1305701009</t>
  </si>
  <si>
    <t xml:space="preserve">Poznámka k položce:
Zábradlí bude s nátěrem červeno bílými pruhy po 1,25 m.  
Cena včetně nátěru, betonových základů, PKO. 
</t>
  </si>
  <si>
    <t>1 "IS 24b - přesun na stožár VO</t>
  </si>
  <si>
    <t>1 "IS 3b - přesun na stožár VO</t>
  </si>
  <si>
    <t>1 " P2 - přesun na stožár VO</t>
  </si>
  <si>
    <t>1 "E2b - přesun na stožár VO</t>
  </si>
  <si>
    <t>1 "B 24b - přesun</t>
  </si>
  <si>
    <t>1 "informační tabule - přesun</t>
  </si>
  <si>
    <t>39</t>
  </si>
  <si>
    <t>914431112</t>
  </si>
  <si>
    <t>Montáž dopravního zrcadla na sloupky nebo konzoly velikosti do 1 m2</t>
  </si>
  <si>
    <t>630721093</t>
  </si>
  <si>
    <t>Poznámka k položce:
přesunuté zrcadlo</t>
  </si>
  <si>
    <t>40</t>
  </si>
  <si>
    <t>914511112</t>
  </si>
  <si>
    <t>Montáž sloupku dopravních značek délky do 3,5 m do hliníkové patky</t>
  </si>
  <si>
    <t>1096534499</t>
  </si>
  <si>
    <t>1 "zrcadlo</t>
  </si>
  <si>
    <t>41</t>
  </si>
  <si>
    <t>3*1</t>
  </si>
  <si>
    <t>5,21+5,26+0,79+5,01+3,32+2,46</t>
  </si>
  <si>
    <t>42</t>
  </si>
  <si>
    <t>43</t>
  </si>
  <si>
    <t>4*1,05 'Přepočtené koeficientem množství</t>
  </si>
  <si>
    <t>44</t>
  </si>
  <si>
    <t>592174650</t>
  </si>
  <si>
    <t>obrubník betonový silniční vibrolisovaný 100x15x25 cm</t>
  </si>
  <si>
    <t>2059361691</t>
  </si>
  <si>
    <t>22,05*1,05 'Přepočtené koeficientem množství</t>
  </si>
  <si>
    <t>45</t>
  </si>
  <si>
    <t>113,89+0,58+18,07+20,9+5,95+44,63+20,71+11,29+5,03+5</t>
  </si>
  <si>
    <t>46</t>
  </si>
  <si>
    <t>592174090</t>
  </si>
  <si>
    <t>obrubník betonový chodníkový vibrolisovaný 100x8x25 cm</t>
  </si>
  <si>
    <t>2105749931</t>
  </si>
  <si>
    <t>47</t>
  </si>
  <si>
    <t>0,44*0,1*29,05+0,33*0,1*246,05 "lože navíc nad 10 cm o 10 cm</t>
  </si>
  <si>
    <t>48</t>
  </si>
  <si>
    <t>260,47*0,4*3</t>
  </si>
  <si>
    <t>49</t>
  </si>
  <si>
    <t>50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</si>
  <si>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</si>
  <si>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</si>
  <si>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-163468975</t>
  </si>
  <si>
    <t>51</t>
  </si>
  <si>
    <t>966006221</t>
  </si>
  <si>
    <t>Odstranění trubkového nástavce ze sloupku s odklizením materiálu na vzdálenost do 20 m nebo s naložením na dopravní prostředek včetně demontáže dopravní značky</t>
  </si>
  <si>
    <t>1989458600</t>
  </si>
  <si>
    <t>52</t>
  </si>
  <si>
    <t>966006231</t>
  </si>
  <si>
    <t>Odstranění dopravního zrcadla a demontáž zrcadlové části s odklizením materiálu na vzdálenost do 20 m nebo s naložením na dopravní prostředek včetně sloupku nebo konzole</t>
  </si>
  <si>
    <t>265250822</t>
  </si>
  <si>
    <t>53</t>
  </si>
  <si>
    <t>4,41+1,65+3,672</t>
  </si>
  <si>
    <t>54</t>
  </si>
  <si>
    <t>997221855</t>
  </si>
  <si>
    <t>Poplatek za uložení stavebního odpadu na skládce (skládkovné) z kameniva</t>
  </si>
  <si>
    <t>448639604</t>
  </si>
  <si>
    <t>55</t>
  </si>
  <si>
    <t>56</t>
  </si>
  <si>
    <t>23,013*9 'Přepočtené koeficientem množství</t>
  </si>
  <si>
    <t>57</t>
  </si>
  <si>
    <t>58</t>
  </si>
  <si>
    <t>998223091</t>
  </si>
  <si>
    <t>Přesun hmot pro pozemní komunikace s krytem dlážděným Příplatek k ceně za zvětšený přesun přes vymezenou největší dopravní vzdálenost do 1000 m</t>
  </si>
  <si>
    <t>-13109292</t>
  </si>
  <si>
    <t>SO 104 - Místo pro přecházení</t>
  </si>
  <si>
    <t>Poznámka k položce:
Místo pro přecházení
dle bilancí zemních prací</t>
  </si>
  <si>
    <t>1005052295</t>
  </si>
  <si>
    <t>1714849161</t>
  </si>
  <si>
    <t>-127442712</t>
  </si>
  <si>
    <t>6,55 "obnovená asfaltová vrstva</t>
  </si>
  <si>
    <t>-219537105</t>
  </si>
  <si>
    <t>-465179732</t>
  </si>
  <si>
    <t>20*0,3*0,3 "hloubení rýh pro drenáž</t>
  </si>
  <si>
    <t>-1335098134</t>
  </si>
  <si>
    <t>20*0,3*0,3</t>
  </si>
  <si>
    <t>1822004374</t>
  </si>
  <si>
    <t>-731468630</t>
  </si>
  <si>
    <t>1,8*1,75 'Přepočtené koeficientem množství</t>
  </si>
  <si>
    <t>-2026442140</t>
  </si>
  <si>
    <t>13,56 "zámková dlažba</t>
  </si>
  <si>
    <t>3,81" slepecká dlažba</t>
  </si>
  <si>
    <t>-840810716</t>
  </si>
  <si>
    <t>1287369863</t>
  </si>
  <si>
    <t>2086690050</t>
  </si>
  <si>
    <t>573302474</t>
  </si>
  <si>
    <t>46426167</t>
  </si>
  <si>
    <t>6,55*2 'Přepočtené koeficientem množství</t>
  </si>
  <si>
    <t>-1961392310</t>
  </si>
  <si>
    <t>-1619693337</t>
  </si>
  <si>
    <t>Poznámka k položce:
slepecká dlažba+stávající z SO 101</t>
  </si>
  <si>
    <t>13,56 "zámvá dlažba</t>
  </si>
  <si>
    <t>3,81 "slepecká dlažba</t>
  </si>
  <si>
    <t>3,81  "slepecká dlažba</t>
  </si>
  <si>
    <t>3,81*1,1 'Přepočtené koeficientem množství</t>
  </si>
  <si>
    <t>-1563241967</t>
  </si>
  <si>
    <t>Poznámka k položce:
zbytek dodaná z SO 101</t>
  </si>
  <si>
    <t>118858228</t>
  </si>
  <si>
    <t>1+0,5+4,1+1,14+0,5+0,5+1+4+2+0,5</t>
  </si>
  <si>
    <t>915321115</t>
  </si>
  <si>
    <t>Vodorovné značení předformovaným termoplastem vodící pás pro slabozraké z 6 proužků</t>
  </si>
  <si>
    <t>641183321</t>
  </si>
  <si>
    <t>915611111</t>
  </si>
  <si>
    <t>Předznačení pro vodorovné značení stříkané barvou nebo prováděné z nátěrových hmot liniové dělicí čáry, vodicí proužky</t>
  </si>
  <si>
    <t>-743206872</t>
  </si>
  <si>
    <t>6*6 "6 m délky*6 proužků</t>
  </si>
  <si>
    <t>4*1</t>
  </si>
  <si>
    <t xml:space="preserve">1 </t>
  </si>
  <si>
    <t>-1640702889</t>
  </si>
  <si>
    <t>8*1,05 'Přepočtené koeficientem množství</t>
  </si>
  <si>
    <t>0,44*0,1*13 "lože navíc nad 10 cm o 10 cm</t>
  </si>
  <si>
    <t>704893662</t>
  </si>
  <si>
    <t>20*0,4*3</t>
  </si>
  <si>
    <t>-2131149447</t>
  </si>
  <si>
    <t>1315848294</t>
  </si>
  <si>
    <t>-67552342</t>
  </si>
  <si>
    <t>705135064</t>
  </si>
  <si>
    <t>0,781+2,07</t>
  </si>
  <si>
    <t>-1133382353</t>
  </si>
  <si>
    <t>2,32+0,784+3,77+2,07</t>
  </si>
  <si>
    <t>8,944*9 'Přepočtené koeficientem množství</t>
  </si>
  <si>
    <t xml:space="preserve">SO 401 - Veřejné osvětlení </t>
  </si>
  <si>
    <t xml:space="preserve">    4 - Vodorovné konstrukce</t>
  </si>
  <si>
    <t xml:space="preserve">    8 - Trubní vedení</t>
  </si>
  <si>
    <t xml:space="preserve">    99 - Přesun hmot</t>
  </si>
  <si>
    <t>PSV - Práce a dodávky PSV</t>
  </si>
  <si>
    <t xml:space="preserve">    741 - Elektroinstalace - silnoproud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</si>
  <si>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</si>
  <si>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</si>
  <si>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</si>
  <si>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</si>
  <si>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748 - Elektromontáže - osvětlovací zařízení a svítidla</t>
  </si>
  <si>
    <t>M - Práce a dodávky M</t>
  </si>
  <si>
    <t xml:space="preserve">    21-M -  Elektromontáže</t>
  </si>
  <si>
    <t xml:space="preserve">    58-M - Revize vyhrazených technických zařízení</t>
  </si>
  <si>
    <t>131201101</t>
  </si>
  <si>
    <t>Hloubení jam nezapažených v hornině tř. 3 objemu do 100 m3</t>
  </si>
  <si>
    <t>-1691856145</t>
  </si>
  <si>
    <t xml:space="preserve">1*1*1*8 "stožár </t>
  </si>
  <si>
    <t>2*2*2*4 "startovací a cílová jáma</t>
  </si>
  <si>
    <t>131201109</t>
  </si>
  <si>
    <t>Hloubení nezapažených jam a zářezů kromě zářezů se šikmými stěnami pro podzemní vedení s urovnáním dna do předepsaného profilu a spádu Příplatek k cenám za lepivost horniny tř. 3</t>
  </si>
  <si>
    <t>-1225724386</t>
  </si>
  <si>
    <t>132201101</t>
  </si>
  <si>
    <t>Hloubení rýh š do 600 mm v hornině tř. 3 objemu do 100 m3</t>
  </si>
  <si>
    <t>-1962108698</t>
  </si>
  <si>
    <t>(1,5+6+1,5+25+8)*0,5*1 "délka*šířka*hloubka</t>
  </si>
  <si>
    <t>132201109</t>
  </si>
  <si>
    <t>Hloubení zapažených i nezapažených rýh šířky do 600 mm s urovnáním dna do předepsaného profilu a spádu v hornině tř. 3 Příplatek k cenám za lepivost horniny tř. 3</t>
  </si>
  <si>
    <t>1472496835</t>
  </si>
  <si>
    <t>141721111</t>
  </si>
  <si>
    <t>Řízený zemní protlak v hornině tř. 1 až 4, včetně protlačení trub v hloubce do 6 m vnějšího průměru vrtu do 63 mm</t>
  </si>
  <si>
    <t>-1261092911</t>
  </si>
  <si>
    <t>7*2</t>
  </si>
  <si>
    <t>Vodorovné přemístění výkopku nebo sypaniny po suchu na obvyklém dopravním prostředku, bez naložení výkopku, avšak se složením bez rozhrnutí z horniny tř. 1 až 4 na vzdálenost přes 9 000 do 10 000 m</t>
  </si>
  <si>
    <t>-877247177</t>
  </si>
  <si>
    <t>40+21-48,8 "hloubení jam+hlobubení rýh-zásyp rýh</t>
  </si>
  <si>
    <t>-1135668595</t>
  </si>
  <si>
    <t>-445613718</t>
  </si>
  <si>
    <t>-1501889105</t>
  </si>
  <si>
    <t>12,2*1,75 'Přepočtené koeficientem množství</t>
  </si>
  <si>
    <t>174101101</t>
  </si>
  <si>
    <t>Zásyp jam, šachet rýh nebo kolem objektů sypaninou se zhutněním</t>
  </si>
  <si>
    <t>1883834034</t>
  </si>
  <si>
    <t>(1,5+6+1,5+25+8)*0,5*0,8 "délka*šířka*hloubka</t>
  </si>
  <si>
    <t>275313611</t>
  </si>
  <si>
    <t>Základové patky z betonu tř. C 16/20</t>
  </si>
  <si>
    <t>536816541</t>
  </si>
  <si>
    <t>Vodorovné konstrukce</t>
  </si>
  <si>
    <t>451572111</t>
  </si>
  <si>
    <t>Lože pod potrubí, stoky a drobné objekty v otevřeném výkopu z kameniva drobného těženého 0 až 4 mm</t>
  </si>
  <si>
    <t>-488611193</t>
  </si>
  <si>
    <t>(1,5+6+1,5+25+8)*0,5*0,2 "délka*šířka*hloubka</t>
  </si>
  <si>
    <t>Trubní vedení</t>
  </si>
  <si>
    <t>899722113</t>
  </si>
  <si>
    <t>Krytí potrubí z plastů výstražnou fólií z PVC šířky 34cm</t>
  </si>
  <si>
    <t>1066036275</t>
  </si>
  <si>
    <t>42+14</t>
  </si>
  <si>
    <t>99</t>
  </si>
  <si>
    <t>998231311</t>
  </si>
  <si>
    <t>Přesun hmot pro sadovnické a krajinářské úpravy vodorovně do 5000 m</t>
  </si>
  <si>
    <t>729089017</t>
  </si>
  <si>
    <t>PSV</t>
  </si>
  <si>
    <t>Práce a dodávky PSV</t>
  </si>
  <si>
    <t>741</t>
  </si>
  <si>
    <t>Elektroinstalace - silnoproud</t>
  </si>
  <si>
    <t>741810002</t>
  </si>
  <si>
    <t>Zkoušky a prohlídky elektrických rozvodů a zařízení celková prohlídka a vyhotovení revizní zprávy pro objem montážních prací přes 100 do 500 tis. Kč</t>
  </si>
  <si>
    <t>-1367961036</t>
  </si>
  <si>
    <t>741910131</t>
  </si>
  <si>
    <t>Montáž výložníků bez kabelových lávek a osazení úchytných prvků typových, šířky do 400 mm závěsných se závěsem a 1 oboustranným ramenem</t>
  </si>
  <si>
    <t>-1158733576</t>
  </si>
  <si>
    <t>348444710.1</t>
  </si>
  <si>
    <t xml:space="preserve">výložník pro osvětlení přechodu 3,5m
</t>
  </si>
  <si>
    <t>1373851220</t>
  </si>
  <si>
    <t>348444710.2</t>
  </si>
  <si>
    <t>výložník pro osvětlení přechodu 3m</t>
  </si>
  <si>
    <t>200139527</t>
  </si>
  <si>
    <t>348444710.3</t>
  </si>
  <si>
    <t>výložník pro osvětlení přechodu 2,5m</t>
  </si>
  <si>
    <t>-1897912999</t>
  </si>
  <si>
    <t>742</t>
  </si>
  <si>
    <t>Elektromontáže - rozvodný systém</t>
  </si>
  <si>
    <t>742112200</t>
  </si>
  <si>
    <t>Montáž rozvodnic oceloplechových nebo plastových bez zapojení vodičů pro síť veřejného osvětlení, typ KS 4</t>
  </si>
  <si>
    <t>CS ÚRS 2013 01</t>
  </si>
  <si>
    <t>-299285866</t>
  </si>
  <si>
    <t>1136641</t>
  </si>
  <si>
    <t>Svorky a svorkovnice Svorky řadové a stož STOZAROVA SVORKOVNICE SR721-14</t>
  </si>
  <si>
    <t>KS</t>
  </si>
  <si>
    <t>759851906</t>
  </si>
  <si>
    <t>742122001</t>
  </si>
  <si>
    <t>Montáž kabelové spojky nebo svorkovnice do 15 žil</t>
  </si>
  <si>
    <t>-1465939836</t>
  </si>
  <si>
    <t>1136641.R</t>
  </si>
  <si>
    <t>Kabelová spojka CYKY 4x10mm</t>
  </si>
  <si>
    <t>1047152882</t>
  </si>
  <si>
    <t>742993105.1</t>
  </si>
  <si>
    <t>Napojení nového rozvodu VO ve stávající lampě nebo rozvaděči</t>
  </si>
  <si>
    <t>kpl</t>
  </si>
  <si>
    <t>-1154093610</t>
  </si>
  <si>
    <t>742993105.2</t>
  </si>
  <si>
    <t>Odstranění stožáru VO a betonových patek, naložení na dopravní prostředek a přesun</t>
  </si>
  <si>
    <t>27664584</t>
  </si>
  <si>
    <t>Poznámka k položce:
4 x přesunutý stožár</t>
  </si>
  <si>
    <t>742993110.1</t>
  </si>
  <si>
    <t>Revize, seřízení a uvedení do provozu VO</t>
  </si>
  <si>
    <t>-31795630</t>
  </si>
  <si>
    <t>743</t>
  </si>
  <si>
    <t>Elektromontáže - hrubá montáž</t>
  </si>
  <si>
    <t>741110003</t>
  </si>
  <si>
    <t>Montáž trubek elektroinstalačních s nasunutím nebo našroubováním do krabic plastových tuhých, uložených pevně, vnější D přes 35 mm</t>
  </si>
  <si>
    <t>272438407</t>
  </si>
  <si>
    <t>60+8</t>
  </si>
  <si>
    <t>345713610</t>
  </si>
  <si>
    <t>trubka elektroinstalační tuhá dvouplášťová korugovaná D 41/50 mm, HDPE</t>
  </si>
  <si>
    <t>352218468</t>
  </si>
  <si>
    <t>345713680</t>
  </si>
  <si>
    <t>trubka elektroinstalační tuhá dvouplášťová korugovaná D 136/160 mm, HDPE</t>
  </si>
  <si>
    <t>-475957157</t>
  </si>
  <si>
    <t>743612111</t>
  </si>
  <si>
    <t>Montáž uzemňovacího vedení s upevněním, propojením a připojením pomocí svorek v zemi s izolací spojů vodičů FeZn pásku průřezu do 120 mm2 v městské zástavbě</t>
  </si>
  <si>
    <t>-641611264</t>
  </si>
  <si>
    <t>354420620</t>
  </si>
  <si>
    <t>pás zemnící 30 x 4 mm FeZn</t>
  </si>
  <si>
    <t>26369946</t>
  </si>
  <si>
    <t>744</t>
  </si>
  <si>
    <t>Elektromontáže - rozvody vodičů měděných</t>
  </si>
  <si>
    <t>744431100</t>
  </si>
  <si>
    <t>Montáž kabelů měděných do l kV bez ukončení, uložených volně sk. 1 - CYKY, NYM, NYY, YSLY, počtu a průřezu žil 2x1,5 až 6 mm2, 3x1,5 až 6 mm2, 4x1,5 až 4 mm2, 5x1,5 až 2,5 mm2, 7x1,5 až 2,5 mm2</t>
  </si>
  <si>
    <t>-2075538683</t>
  </si>
  <si>
    <t>341110300</t>
  </si>
  <si>
    <t>kabely silové s měděným jádrem pro jmenovité napětí 750 V CYKY -  RE průřez   Cu číslo  bázová cena mm2       kg/m      Kč/m 3 x 1,5     0,044       9,77</t>
  </si>
  <si>
    <t>-1965533289</t>
  </si>
  <si>
    <t>741122222</t>
  </si>
  <si>
    <t>Montáž kabelů měděných bez ukončení uložených volně nebo v liště plných kulatých (CYKY) počtu a průřezu žil 4x10 mm2</t>
  </si>
  <si>
    <t>348296941</t>
  </si>
  <si>
    <t>341110760</t>
  </si>
  <si>
    <t>kabel silový s Cu jádrem CYKY 4x10 mm2</t>
  </si>
  <si>
    <t>-945333307</t>
  </si>
  <si>
    <t>746</t>
  </si>
  <si>
    <t>Elektromontáže - soubory pro vodiče</t>
  </si>
  <si>
    <t>746212110</t>
  </si>
  <si>
    <t>Ukončení vodičů izolovaných s označením a zapojením na svorkovnici s otevřením a uzavřením krytu, průřezu žíly do 2,5 mm2</t>
  </si>
  <si>
    <t>-2097003980</t>
  </si>
  <si>
    <t>741130024</t>
  </si>
  <si>
    <t>Ukončení vodičů izolovaných s označením a zapojením na svorkovnici s otevřením a uzavřením krytu, průřezu žíly do 10 mm2</t>
  </si>
  <si>
    <t>-1087612250</t>
  </si>
  <si>
    <t>748</t>
  </si>
  <si>
    <t>Elektromontáže - osvětlovací zařízení a svítidla</t>
  </si>
  <si>
    <t>741373002</t>
  </si>
  <si>
    <t>Montáž svítidel výbojkových se zapojením vodičů průmyslových nebo venkovních na výložník</t>
  </si>
  <si>
    <t>-569846117</t>
  </si>
  <si>
    <t>347742000.1</t>
  </si>
  <si>
    <t>LED svítidlo pro osvětlení přechodu, 83W, 13 000lm, 5000K</t>
  </si>
  <si>
    <t>1011697657</t>
  </si>
  <si>
    <t>748719211</t>
  </si>
  <si>
    <t>Montáž stožárů osvětlení, bez zemních prací ostatních ocelových samostatně stojících, délky do 12 m</t>
  </si>
  <si>
    <t>77669922</t>
  </si>
  <si>
    <t>Poznámka k položce:
2 x nový
1 x přesunutý</t>
  </si>
  <si>
    <t>316741070.1</t>
  </si>
  <si>
    <t>stožár osvětlovací PC 6 -159/133/114 pozinkovaný -uliční</t>
  </si>
  <si>
    <t>-1520986661</t>
  </si>
  <si>
    <t>748739100</t>
  </si>
  <si>
    <t>Montáž patic stožárů osvětlení ostatních betonových</t>
  </si>
  <si>
    <t>277140311</t>
  </si>
  <si>
    <t>592133000.R</t>
  </si>
  <si>
    <t>patice stožáru osvětlení ostatní betonová</t>
  </si>
  <si>
    <t>1609266419</t>
  </si>
  <si>
    <t>Práce a dodávky M</t>
  </si>
  <si>
    <t>21-M</t>
  </si>
  <si>
    <t xml:space="preserve"> Elektromontáže</t>
  </si>
  <si>
    <t>210204201V</t>
  </si>
  <si>
    <t>Dodávka a montáž elektrovýzbroje stožárů osvětlení 1 okruh</t>
  </si>
  <si>
    <t>64</t>
  </si>
  <si>
    <t>-2125155914</t>
  </si>
  <si>
    <t>210204211V</t>
  </si>
  <si>
    <t>Dodávka a montáž drobného materiálu (svorky, stahováky, šrouby atd.)</t>
  </si>
  <si>
    <t>sada</t>
  </si>
  <si>
    <t>1409102826</t>
  </si>
  <si>
    <t xml:space="preserve">Poznámka k položce:
Ochranná manžeta stožáru plastová pr.133
Štítek označovací na stožár vč. osazení
Zinkový sprej
Opatření vodiče smršťovací bužírkou zž
Trubice smršťovací d 25 x 1000 m zž
</t>
  </si>
  <si>
    <t>58-M</t>
  </si>
  <si>
    <t>Revize vyhrazených technických zařízení</t>
  </si>
  <si>
    <t>580108011.R</t>
  </si>
  <si>
    <t>Ostatní elektrické spotřebiče a zdroje kontrola stavu stožárového svítidla parkového nebo sadového, o počtu světel přes 2</t>
  </si>
  <si>
    <t>1990871054</t>
  </si>
  <si>
    <t xml:space="preserve">VON - Vedlejší a ostatní náklady 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</si>
  <si>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</si>
  <si>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</si>
  <si>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</si>
  <si>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</si>
  <si>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</si>
  <si>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</si>
  <si>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</si>
  <si>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913111115.R</t>
  </si>
  <si>
    <t>Montáž a demontáž dočasných dopravních značek samostatných značek základních, včetně pronájmu a demontáže, včetně vyřízení všech potřebných povolení Dle PD po celou dobu výstavby</t>
  </si>
  <si>
    <t>353751588</t>
  </si>
  <si>
    <t>Poznámka k položce:
Zpracování DIO, vč. zařízení a odstranění přechodného dopravního značení. Zajištění vydání všech potřebných rozhodnutí a stanovení pro přechodnou úpravu provozu na pozemních komunikacích dle zpracované PD a dle vyjádření dotčených orgánů.
-          Soustavní péče zhotovitele o kvalitní přechodné značení
-          Zabezpečení změny dopravního značení</t>
  </si>
  <si>
    <t>VRN</t>
  </si>
  <si>
    <t>Vedlejší rozpočtové náklady</t>
  </si>
  <si>
    <t>012203000</t>
  </si>
  <si>
    <t>Průzkumné, geodetické a projektové práce geodetické práce při provádění stavby</t>
  </si>
  <si>
    <t>1024</t>
  </si>
  <si>
    <t>-302218191</t>
  </si>
  <si>
    <t>Poznámka k položce:
Veškeré geodetické činnosti spojené s vytyčením stavebních objektů, inženýrských objektů a inženýrských sítí (vč. úhrady za jejich vytýčení). Geodetické vytýčení staveniště v terénu před zahájením stavebních prací (směrové, výškové)</t>
  </si>
  <si>
    <t>012303000</t>
  </si>
  <si>
    <t xml:space="preserve">Geodetické práce po výstavbě - geodetické zaměření ve formátu Microstation
</t>
  </si>
  <si>
    <t>1414090405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</si>
  <si>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</t>
  </si>
  <si>
    <t>013244000</t>
  </si>
  <si>
    <t>Průzkumné, geodetické a projektové práce projektové práce dokumentace stavby (výkresová a textová) pro provádění stavby - Náklady na vyhotovení detailní realizační dokumentace stavby</t>
  </si>
  <si>
    <t>-971800849</t>
  </si>
  <si>
    <t>013254000</t>
  </si>
  <si>
    <t>Průzkumné, geodetické a projektové práce projektové práce dokumentace stavby (výkresová a textová) skutečného provedení stavby</t>
  </si>
  <si>
    <t>1720966629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</si>
  <si>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</si>
  <si>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013194000</t>
  </si>
  <si>
    <t>Doklady potřebné ke kolaudaci jinde neuvedené</t>
  </si>
  <si>
    <t>424120872</t>
  </si>
  <si>
    <t xml:space="preserve">Poznámka k položce:
Veškeré jiné administrativní a správní úkony vyplývající ze zadávací dokumentace veřejné zakázky nutné k řádnému dokončení a předání díla.
</t>
  </si>
  <si>
    <t>022002000</t>
  </si>
  <si>
    <t>Ochrana stávajících inženýrských sítí před poškozením</t>
  </si>
  <si>
    <t>243016214</t>
  </si>
  <si>
    <t>043002000-1</t>
  </si>
  <si>
    <t>Inženýrská činnost - zkouška modulu přetvárnosti</t>
  </si>
  <si>
    <t>-5897418</t>
  </si>
  <si>
    <t xml:space="preserve">Poznámka k položce:
Jedná se o kontrolní zkoušku pro potřebu objednatele. Povinné zkoušky k jednotlivým konstrukčním vrstvám včetně zemního tělesa komunikace v rozsahu dle platných ČSN jsou zahrnuty v příslušných položkách. </t>
  </si>
  <si>
    <t>043002000-2</t>
  </si>
  <si>
    <t>Inženýrská činnost - zkouška míry zhutnění</t>
  </si>
  <si>
    <t>81812742</t>
  </si>
  <si>
    <t>043002000-3</t>
  </si>
  <si>
    <t>Inženýrská činnost - zkouška vlhkosti</t>
  </si>
  <si>
    <t>-506146565</t>
  </si>
  <si>
    <t>043002000-4</t>
  </si>
  <si>
    <t>Inženýrská činnost - zkouška únosnosti zemní pláně</t>
  </si>
  <si>
    <t>901569041</t>
  </si>
  <si>
    <t>043002000-5</t>
  </si>
  <si>
    <t>Inženýrská činnost - zkouška nivelační</t>
  </si>
  <si>
    <t>899753192</t>
  </si>
  <si>
    <t>VRN1</t>
  </si>
  <si>
    <t>Průzkumné, geodetické a projektové práce</t>
  </si>
  <si>
    <t>011314000</t>
  </si>
  <si>
    <t>Náklady na zajištění záchranného archeologického výzkumu v průběhu realizace stavby</t>
  </si>
  <si>
    <t>2105333463</t>
  </si>
  <si>
    <t>013002000.1</t>
  </si>
  <si>
    <t>Hlavní tituly průvodních činností a nákladů průzkumné, geodetické a projektové práce projektové práce - geometrický plán pro KN včetně věcných břemen - je-li potřeba</t>
  </si>
  <si>
    <t>-1998459757</t>
  </si>
  <si>
    <t>VRN3</t>
  </si>
  <si>
    <t>Zařízení staveniště</t>
  </si>
  <si>
    <t>032002000</t>
  </si>
  <si>
    <t>Hlavní tituly průvodních činností a nákladů zařízení staveniště vybavení staveniště</t>
  </si>
  <si>
    <t>743885891</t>
  </si>
  <si>
    <t xml:space="preserve">Poznámka k položce:
Součástí položky je zejména :
- náklady na stavební buňky (kanceláře, stavební sklady, mobilní WC atd.)
- zřízení provozorních komunikací (lávky, můstky, zábrany atd.)
- skládky na staveništi
- zabezpečení staveniště (ohrazení prováděných objektů a osvětlení staveniště, atd.)
- kontejnery na odpad.
Součástí je také :
- zajištění bezpečnosti (BOZP) během výstavby
- zpracování plánu organizace výstavby aj."
Návrh zařízení staveniště provede dodavatel stavby, daný návrh zohlední do jednotkové ceny této položky.
</t>
  </si>
  <si>
    <t>034203000</t>
  </si>
  <si>
    <t>Zařízení staveniště zabezpečení staveniště oplocení staveniště - dodávka, montáž a demontáž</t>
  </si>
  <si>
    <t>808457206</t>
  </si>
  <si>
    <t>Poznámka k položce:
Staveništěm bude komunikace. Nebezpečná místa (zejména výkopy) budou ohrazena - zabezpečena proti pádu ve tmě nebo nevidomé osoby (zarážka pro bílou hůl ve výšce 100 - 250 mm), samotné označení výstražnými páskami je nedostačující.</t>
  </si>
  <si>
    <t>039002000</t>
  </si>
  <si>
    <t>Hlavní tituly průvodních činností a nákladů zařízení staveniště zrušení zařízení staveniště</t>
  </si>
  <si>
    <t>-1325806321</t>
  </si>
  <si>
    <t>Poznámka k položce:
Veškeré činnosti spojené se zrušením staveniště včetně uvedení částí neřešených projektovou dokumentací dotčených stavbou do původního stavu.</t>
  </si>
  <si>
    <t>VRN6</t>
  </si>
  <si>
    <t>Územní vlivy</t>
  </si>
  <si>
    <t>060001000</t>
  </si>
  <si>
    <t>Odvodnění staveniště</t>
  </si>
  <si>
    <t>-1046071079</t>
  </si>
  <si>
    <t>VRN7</t>
  </si>
  <si>
    <t>Provozní vlivy</t>
  </si>
  <si>
    <t>075002000</t>
  </si>
  <si>
    <t>Ochrana stávající zeleně</t>
  </si>
  <si>
    <t>1050212934</t>
  </si>
  <si>
    <t>VRN9</t>
  </si>
  <si>
    <t>Ostatní náklady</t>
  </si>
  <si>
    <t>091003000</t>
  </si>
  <si>
    <t>Náklady na případné zábory veřejného prostranství</t>
  </si>
  <si>
    <t>974723703</t>
  </si>
  <si>
    <t>092002000</t>
  </si>
  <si>
    <t>Čištění přilehlých komunikací, chodníků</t>
  </si>
  <si>
    <t>89224642</t>
  </si>
  <si>
    <t>Poznámka k položce:
Čištění bude prováděno při znečištění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</si>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</sst>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59" t="s">
        <v>16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7"/>
      <c r="AQ5" s="29"/>
      <c r="BE5" s="357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61" t="s">
        <v>19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7"/>
      <c r="AQ6" s="29"/>
      <c r="BE6" s="358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58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58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58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58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58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58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58"/>
      <c r="BS13" s="22" t="s">
        <v>8</v>
      </c>
    </row>
    <row r="14" spans="2:71" ht="15">
      <c r="B14" s="26"/>
      <c r="C14" s="27"/>
      <c r="D14" s="27"/>
      <c r="E14" s="362" t="s">
        <v>32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58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58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58"/>
      <c r="BS16" s="22" t="s">
        <v>6</v>
      </c>
    </row>
    <row r="17" spans="2:71" ht="18.4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58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58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58"/>
      <c r="BS19" s="22" t="s">
        <v>8</v>
      </c>
    </row>
    <row r="20" spans="2:71" ht="77.25" customHeight="1">
      <c r="B20" s="26"/>
      <c r="C20" s="27"/>
      <c r="D20" s="27"/>
      <c r="E20" s="364" t="s">
        <v>37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7"/>
      <c r="AP20" s="27"/>
      <c r="AQ20" s="29"/>
      <c r="BE20" s="358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58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58"/>
    </row>
    <row r="23" spans="2:57" s="1" customFormat="1" ht="25.9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65">
        <f>ROUND(AG51,2)</f>
        <v>0</v>
      </c>
      <c r="AL23" s="366"/>
      <c r="AM23" s="366"/>
      <c r="AN23" s="366"/>
      <c r="AO23" s="366"/>
      <c r="AP23" s="40"/>
      <c r="AQ23" s="43"/>
      <c r="BE23" s="358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58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67" t="s">
        <v>39</v>
      </c>
      <c r="M25" s="367"/>
      <c r="N25" s="367"/>
      <c r="O25" s="367"/>
      <c r="P25" s="40"/>
      <c r="Q25" s="40"/>
      <c r="R25" s="40"/>
      <c r="S25" s="40"/>
      <c r="T25" s="40"/>
      <c r="U25" s="40"/>
      <c r="V25" s="40"/>
      <c r="W25" s="367" t="s">
        <v>40</v>
      </c>
      <c r="X25" s="367"/>
      <c r="Y25" s="367"/>
      <c r="Z25" s="367"/>
      <c r="AA25" s="367"/>
      <c r="AB25" s="367"/>
      <c r="AC25" s="367"/>
      <c r="AD25" s="367"/>
      <c r="AE25" s="367"/>
      <c r="AF25" s="40"/>
      <c r="AG25" s="40"/>
      <c r="AH25" s="40"/>
      <c r="AI25" s="40"/>
      <c r="AJ25" s="40"/>
      <c r="AK25" s="367" t="s">
        <v>41</v>
      </c>
      <c r="AL25" s="367"/>
      <c r="AM25" s="367"/>
      <c r="AN25" s="367"/>
      <c r="AO25" s="367"/>
      <c r="AP25" s="40"/>
      <c r="AQ25" s="43"/>
      <c r="BE25" s="358"/>
    </row>
    <row r="26" spans="2:57" s="2" customFormat="1" ht="14.4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50">
        <v>0.21</v>
      </c>
      <c r="M26" s="351"/>
      <c r="N26" s="351"/>
      <c r="O26" s="351"/>
      <c r="P26" s="46"/>
      <c r="Q26" s="46"/>
      <c r="R26" s="46"/>
      <c r="S26" s="46"/>
      <c r="T26" s="46"/>
      <c r="U26" s="46"/>
      <c r="V26" s="46"/>
      <c r="W26" s="352">
        <f>ROUND(AZ51,2)</f>
        <v>0</v>
      </c>
      <c r="X26" s="351"/>
      <c r="Y26" s="351"/>
      <c r="Z26" s="351"/>
      <c r="AA26" s="351"/>
      <c r="AB26" s="351"/>
      <c r="AC26" s="351"/>
      <c r="AD26" s="351"/>
      <c r="AE26" s="351"/>
      <c r="AF26" s="46"/>
      <c r="AG26" s="46"/>
      <c r="AH26" s="46"/>
      <c r="AI26" s="46"/>
      <c r="AJ26" s="46"/>
      <c r="AK26" s="352">
        <f>ROUND(AV51,2)</f>
        <v>0</v>
      </c>
      <c r="AL26" s="351"/>
      <c r="AM26" s="351"/>
      <c r="AN26" s="351"/>
      <c r="AO26" s="351"/>
      <c r="AP26" s="46"/>
      <c r="AQ26" s="48"/>
      <c r="BE26" s="358"/>
    </row>
    <row r="27" spans="2:57" s="2" customFormat="1" ht="14.4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50">
        <v>0.15</v>
      </c>
      <c r="M27" s="351"/>
      <c r="N27" s="351"/>
      <c r="O27" s="351"/>
      <c r="P27" s="46"/>
      <c r="Q27" s="46"/>
      <c r="R27" s="46"/>
      <c r="S27" s="46"/>
      <c r="T27" s="46"/>
      <c r="U27" s="46"/>
      <c r="V27" s="46"/>
      <c r="W27" s="352">
        <f>ROUND(BA51,2)</f>
        <v>0</v>
      </c>
      <c r="X27" s="351"/>
      <c r="Y27" s="351"/>
      <c r="Z27" s="351"/>
      <c r="AA27" s="351"/>
      <c r="AB27" s="351"/>
      <c r="AC27" s="351"/>
      <c r="AD27" s="351"/>
      <c r="AE27" s="351"/>
      <c r="AF27" s="46"/>
      <c r="AG27" s="46"/>
      <c r="AH27" s="46"/>
      <c r="AI27" s="46"/>
      <c r="AJ27" s="46"/>
      <c r="AK27" s="352">
        <f>ROUND(AW51,2)</f>
        <v>0</v>
      </c>
      <c r="AL27" s="351"/>
      <c r="AM27" s="351"/>
      <c r="AN27" s="351"/>
      <c r="AO27" s="351"/>
      <c r="AP27" s="46"/>
      <c r="AQ27" s="48"/>
      <c r="BE27" s="358"/>
    </row>
    <row r="28" spans="2:57" s="2" customFormat="1" ht="14.45" customHeight="1" hidden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50">
        <v>0.21</v>
      </c>
      <c r="M28" s="351"/>
      <c r="N28" s="351"/>
      <c r="O28" s="351"/>
      <c r="P28" s="46"/>
      <c r="Q28" s="46"/>
      <c r="R28" s="46"/>
      <c r="S28" s="46"/>
      <c r="T28" s="46"/>
      <c r="U28" s="46"/>
      <c r="V28" s="46"/>
      <c r="W28" s="352">
        <f>ROUND(BB51,2)</f>
        <v>0</v>
      </c>
      <c r="X28" s="351"/>
      <c r="Y28" s="351"/>
      <c r="Z28" s="351"/>
      <c r="AA28" s="351"/>
      <c r="AB28" s="351"/>
      <c r="AC28" s="351"/>
      <c r="AD28" s="351"/>
      <c r="AE28" s="351"/>
      <c r="AF28" s="46"/>
      <c r="AG28" s="46"/>
      <c r="AH28" s="46"/>
      <c r="AI28" s="46"/>
      <c r="AJ28" s="46"/>
      <c r="AK28" s="352">
        <v>0</v>
      </c>
      <c r="AL28" s="351"/>
      <c r="AM28" s="351"/>
      <c r="AN28" s="351"/>
      <c r="AO28" s="351"/>
      <c r="AP28" s="46"/>
      <c r="AQ28" s="48"/>
      <c r="BE28" s="358"/>
    </row>
    <row r="29" spans="2:57" s="2" customFormat="1" ht="14.45" customHeight="1" hidden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50">
        <v>0.15</v>
      </c>
      <c r="M29" s="351"/>
      <c r="N29" s="351"/>
      <c r="O29" s="351"/>
      <c r="P29" s="46"/>
      <c r="Q29" s="46"/>
      <c r="R29" s="46"/>
      <c r="S29" s="46"/>
      <c r="T29" s="46"/>
      <c r="U29" s="46"/>
      <c r="V29" s="46"/>
      <c r="W29" s="352">
        <f>ROUND(BC51,2)</f>
        <v>0</v>
      </c>
      <c r="X29" s="351"/>
      <c r="Y29" s="351"/>
      <c r="Z29" s="351"/>
      <c r="AA29" s="351"/>
      <c r="AB29" s="351"/>
      <c r="AC29" s="351"/>
      <c r="AD29" s="351"/>
      <c r="AE29" s="351"/>
      <c r="AF29" s="46"/>
      <c r="AG29" s="46"/>
      <c r="AH29" s="46"/>
      <c r="AI29" s="46"/>
      <c r="AJ29" s="46"/>
      <c r="AK29" s="352">
        <v>0</v>
      </c>
      <c r="AL29" s="351"/>
      <c r="AM29" s="351"/>
      <c r="AN29" s="351"/>
      <c r="AO29" s="351"/>
      <c r="AP29" s="46"/>
      <c r="AQ29" s="48"/>
      <c r="BE29" s="358"/>
    </row>
    <row r="30" spans="2:57" s="2" customFormat="1" ht="14.45" customHeight="1" hidden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50">
        <v>0</v>
      </c>
      <c r="M30" s="351"/>
      <c r="N30" s="351"/>
      <c r="O30" s="351"/>
      <c r="P30" s="46"/>
      <c r="Q30" s="46"/>
      <c r="R30" s="46"/>
      <c r="S30" s="46"/>
      <c r="T30" s="46"/>
      <c r="U30" s="46"/>
      <c r="V30" s="46"/>
      <c r="W30" s="352">
        <f>ROUND(BD51,2)</f>
        <v>0</v>
      </c>
      <c r="X30" s="351"/>
      <c r="Y30" s="351"/>
      <c r="Z30" s="351"/>
      <c r="AA30" s="351"/>
      <c r="AB30" s="351"/>
      <c r="AC30" s="351"/>
      <c r="AD30" s="351"/>
      <c r="AE30" s="351"/>
      <c r="AF30" s="46"/>
      <c r="AG30" s="46"/>
      <c r="AH30" s="46"/>
      <c r="AI30" s="46"/>
      <c r="AJ30" s="46"/>
      <c r="AK30" s="352">
        <v>0</v>
      </c>
      <c r="AL30" s="351"/>
      <c r="AM30" s="351"/>
      <c r="AN30" s="351"/>
      <c r="AO30" s="351"/>
      <c r="AP30" s="46"/>
      <c r="AQ30" s="48"/>
      <c r="BE30" s="358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58"/>
    </row>
    <row r="32" spans="2:57" s="1" customFormat="1" ht="25.9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53" t="s">
        <v>50</v>
      </c>
      <c r="Y32" s="354"/>
      <c r="Z32" s="354"/>
      <c r="AA32" s="354"/>
      <c r="AB32" s="354"/>
      <c r="AC32" s="51"/>
      <c r="AD32" s="51"/>
      <c r="AE32" s="51"/>
      <c r="AF32" s="51"/>
      <c r="AG32" s="51"/>
      <c r="AH32" s="51"/>
      <c r="AI32" s="51"/>
      <c r="AJ32" s="51"/>
      <c r="AK32" s="355">
        <f>SUM(AK23:AK30)</f>
        <v>0</v>
      </c>
      <c r="AL32" s="354"/>
      <c r="AM32" s="354"/>
      <c r="AN32" s="354"/>
      <c r="AO32" s="356"/>
      <c r="AP32" s="49"/>
      <c r="AQ32" s="53"/>
      <c r="BE32" s="358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3/2020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6" t="str">
        <f>K6</f>
        <v>Chodník a přechod pro chodce, lokalita Pražská - Příbramská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Hořovice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8" t="str">
        <f>IF(AN8="","",AN8)</f>
        <v>11.3.2020</v>
      </c>
      <c r="AN44" s="338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Hořovice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39" t="str">
        <f>IF(E17="","",E17)</f>
        <v>Ing. Robert Juřina</v>
      </c>
      <c r="AN46" s="339"/>
      <c r="AO46" s="339"/>
      <c r="AP46" s="339"/>
      <c r="AQ46" s="61"/>
      <c r="AR46" s="59"/>
      <c r="AS46" s="340" t="s">
        <v>52</v>
      </c>
      <c r="AT46" s="341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2"/>
      <c r="AT47" s="343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4"/>
      <c r="AT48" s="345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6" t="s">
        <v>53</v>
      </c>
      <c r="D49" s="347"/>
      <c r="E49" s="347"/>
      <c r="F49" s="347"/>
      <c r="G49" s="347"/>
      <c r="H49" s="77"/>
      <c r="I49" s="348" t="s">
        <v>54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9" t="s">
        <v>55</v>
      </c>
      <c r="AH49" s="347"/>
      <c r="AI49" s="347"/>
      <c r="AJ49" s="347"/>
      <c r="AK49" s="347"/>
      <c r="AL49" s="347"/>
      <c r="AM49" s="347"/>
      <c r="AN49" s="348" t="s">
        <v>56</v>
      </c>
      <c r="AO49" s="347"/>
      <c r="AP49" s="347"/>
      <c r="AQ49" s="78" t="s">
        <v>57</v>
      </c>
      <c r="AR49" s="59"/>
      <c r="AS49" s="79" t="s">
        <v>58</v>
      </c>
      <c r="AT49" s="80" t="s">
        <v>59</v>
      </c>
      <c r="AU49" s="80" t="s">
        <v>60</v>
      </c>
      <c r="AV49" s="80" t="s">
        <v>61</v>
      </c>
      <c r="AW49" s="80" t="s">
        <v>62</v>
      </c>
      <c r="AX49" s="80" t="s">
        <v>63</v>
      </c>
      <c r="AY49" s="80" t="s">
        <v>64</v>
      </c>
      <c r="AZ49" s="80" t="s">
        <v>65</v>
      </c>
      <c r="BA49" s="80" t="s">
        <v>66</v>
      </c>
      <c r="BB49" s="80" t="s">
        <v>67</v>
      </c>
      <c r="BC49" s="80" t="s">
        <v>68</v>
      </c>
      <c r="BD49" s="81" t="s">
        <v>69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34">
        <f>ROUND(SUM(AG52:AG56),2)</f>
        <v>0</v>
      </c>
      <c r="AH51" s="334"/>
      <c r="AI51" s="334"/>
      <c r="AJ51" s="334"/>
      <c r="AK51" s="334"/>
      <c r="AL51" s="334"/>
      <c r="AM51" s="334"/>
      <c r="AN51" s="335">
        <f aca="true" t="shared" si="0" ref="AN51:AN56">SUM(AG51,AT51)</f>
        <v>0</v>
      </c>
      <c r="AO51" s="335"/>
      <c r="AP51" s="335"/>
      <c r="AQ51" s="87" t="s">
        <v>21</v>
      </c>
      <c r="AR51" s="69"/>
      <c r="AS51" s="88">
        <f>ROUND(SUM(AS52:AS56),2)</f>
        <v>0</v>
      </c>
      <c r="AT51" s="89">
        <f aca="true" t="shared" si="1" ref="AT51:AT56">ROUND(SUM(AV51:AW51),2)</f>
        <v>0</v>
      </c>
      <c r="AU51" s="90">
        <f>ROUND(SUM(AU52:AU56),5)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ROUND(SUM(AZ52:AZ56),2)</f>
        <v>0</v>
      </c>
      <c r="BA51" s="89">
        <f>ROUND(SUM(BA52:BA56),2)</f>
        <v>0</v>
      </c>
      <c r="BB51" s="89">
        <f>ROUND(SUM(BB52:BB56),2)</f>
        <v>0</v>
      </c>
      <c r="BC51" s="89">
        <f>ROUND(SUM(BC52:BC56),2)</f>
        <v>0</v>
      </c>
      <c r="BD51" s="91">
        <f>ROUND(SUM(BD52:BD56),2)</f>
        <v>0</v>
      </c>
      <c r="BS51" s="92" t="s">
        <v>71</v>
      </c>
      <c r="BT51" s="92" t="s">
        <v>72</v>
      </c>
      <c r="BU51" s="93" t="s">
        <v>73</v>
      </c>
      <c r="BV51" s="92" t="s">
        <v>74</v>
      </c>
      <c r="BW51" s="92" t="s">
        <v>7</v>
      </c>
      <c r="BX51" s="92" t="s">
        <v>75</v>
      </c>
      <c r="CL51" s="92" t="s">
        <v>21</v>
      </c>
    </row>
    <row r="52" spans="1:91" s="5" customFormat="1" ht="22.5" customHeight="1">
      <c r="A52" s="94" t="s">
        <v>76</v>
      </c>
      <c r="B52" s="95"/>
      <c r="C52" s="96"/>
      <c r="D52" s="333" t="s">
        <v>77</v>
      </c>
      <c r="E52" s="333"/>
      <c r="F52" s="333"/>
      <c r="G52" s="333"/>
      <c r="H52" s="333"/>
      <c r="I52" s="97"/>
      <c r="J52" s="333" t="s">
        <v>78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1">
        <f>'SO 101 - Přechod pro chodce'!J27</f>
        <v>0</v>
      </c>
      <c r="AH52" s="332"/>
      <c r="AI52" s="332"/>
      <c r="AJ52" s="332"/>
      <c r="AK52" s="332"/>
      <c r="AL52" s="332"/>
      <c r="AM52" s="332"/>
      <c r="AN52" s="331">
        <f t="shared" si="0"/>
        <v>0</v>
      </c>
      <c r="AO52" s="332"/>
      <c r="AP52" s="332"/>
      <c r="AQ52" s="98" t="s">
        <v>79</v>
      </c>
      <c r="AR52" s="99"/>
      <c r="AS52" s="100">
        <v>0</v>
      </c>
      <c r="AT52" s="101">
        <f t="shared" si="1"/>
        <v>0</v>
      </c>
      <c r="AU52" s="102">
        <f>'SO 101 - Přechod pro chodce'!P83</f>
        <v>0</v>
      </c>
      <c r="AV52" s="101">
        <f>'SO 101 - Přechod pro chodce'!J30</f>
        <v>0</v>
      </c>
      <c r="AW52" s="101">
        <f>'SO 101 - Přechod pro chodce'!J31</f>
        <v>0</v>
      </c>
      <c r="AX52" s="101">
        <f>'SO 101 - Přechod pro chodce'!J32</f>
        <v>0</v>
      </c>
      <c r="AY52" s="101">
        <f>'SO 101 - Přechod pro chodce'!J33</f>
        <v>0</v>
      </c>
      <c r="AZ52" s="101">
        <f>'SO 101 - Přechod pro chodce'!F30</f>
        <v>0</v>
      </c>
      <c r="BA52" s="101">
        <f>'SO 101 - Přechod pro chodce'!F31</f>
        <v>0</v>
      </c>
      <c r="BB52" s="101">
        <f>'SO 101 - Přechod pro chodce'!F32</f>
        <v>0</v>
      </c>
      <c r="BC52" s="101">
        <f>'SO 101 - Přechod pro chodce'!F33</f>
        <v>0</v>
      </c>
      <c r="BD52" s="103">
        <f>'SO 101 - Přechod pro chodce'!F34</f>
        <v>0</v>
      </c>
      <c r="BT52" s="104" t="s">
        <v>80</v>
      </c>
      <c r="BV52" s="104" t="s">
        <v>74</v>
      </c>
      <c r="BW52" s="104" t="s">
        <v>81</v>
      </c>
      <c r="BX52" s="104" t="s">
        <v>7</v>
      </c>
      <c r="CL52" s="104" t="s">
        <v>82</v>
      </c>
      <c r="CM52" s="104" t="s">
        <v>83</v>
      </c>
    </row>
    <row r="53" spans="1:91" s="5" customFormat="1" ht="37.5" customHeight="1">
      <c r="A53" s="94" t="s">
        <v>76</v>
      </c>
      <c r="B53" s="95"/>
      <c r="C53" s="96"/>
      <c r="D53" s="333" t="s">
        <v>84</v>
      </c>
      <c r="E53" s="333"/>
      <c r="F53" s="333"/>
      <c r="G53" s="333"/>
      <c r="H53" s="333"/>
      <c r="I53" s="97"/>
      <c r="J53" s="333" t="s">
        <v>85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1">
        <f>'SO 102 a 103 - Chodník'!J27</f>
        <v>0</v>
      </c>
      <c r="AH53" s="332"/>
      <c r="AI53" s="332"/>
      <c r="AJ53" s="332"/>
      <c r="AK53" s="332"/>
      <c r="AL53" s="332"/>
      <c r="AM53" s="332"/>
      <c r="AN53" s="331">
        <f t="shared" si="0"/>
        <v>0</v>
      </c>
      <c r="AO53" s="332"/>
      <c r="AP53" s="332"/>
      <c r="AQ53" s="98" t="s">
        <v>79</v>
      </c>
      <c r="AR53" s="99"/>
      <c r="AS53" s="100">
        <v>0</v>
      </c>
      <c r="AT53" s="101">
        <f t="shared" si="1"/>
        <v>0</v>
      </c>
      <c r="AU53" s="102">
        <f>'SO 102 a 103 - Chodník'!P83</f>
        <v>0</v>
      </c>
      <c r="AV53" s="101">
        <f>'SO 102 a 103 - Chodník'!J30</f>
        <v>0</v>
      </c>
      <c r="AW53" s="101">
        <f>'SO 102 a 103 - Chodník'!J31</f>
        <v>0</v>
      </c>
      <c r="AX53" s="101">
        <f>'SO 102 a 103 - Chodník'!J32</f>
        <v>0</v>
      </c>
      <c r="AY53" s="101">
        <f>'SO 102 a 103 - Chodník'!J33</f>
        <v>0</v>
      </c>
      <c r="AZ53" s="101">
        <f>'SO 102 a 103 - Chodník'!F30</f>
        <v>0</v>
      </c>
      <c r="BA53" s="101">
        <f>'SO 102 a 103 - Chodník'!F31</f>
        <v>0</v>
      </c>
      <c r="BB53" s="101">
        <f>'SO 102 a 103 - Chodník'!F32</f>
        <v>0</v>
      </c>
      <c r="BC53" s="101">
        <f>'SO 102 a 103 - Chodník'!F33</f>
        <v>0</v>
      </c>
      <c r="BD53" s="103">
        <f>'SO 102 a 103 - Chodník'!F34</f>
        <v>0</v>
      </c>
      <c r="BT53" s="104" t="s">
        <v>80</v>
      </c>
      <c r="BV53" s="104" t="s">
        <v>74</v>
      </c>
      <c r="BW53" s="104" t="s">
        <v>86</v>
      </c>
      <c r="BX53" s="104" t="s">
        <v>7</v>
      </c>
      <c r="CL53" s="104" t="s">
        <v>82</v>
      </c>
      <c r="CM53" s="104" t="s">
        <v>83</v>
      </c>
    </row>
    <row r="54" spans="1:91" s="5" customFormat="1" ht="22.5" customHeight="1">
      <c r="A54" s="94" t="s">
        <v>76</v>
      </c>
      <c r="B54" s="95"/>
      <c r="C54" s="96"/>
      <c r="D54" s="333" t="s">
        <v>87</v>
      </c>
      <c r="E54" s="333"/>
      <c r="F54" s="333"/>
      <c r="G54" s="333"/>
      <c r="H54" s="333"/>
      <c r="I54" s="97"/>
      <c r="J54" s="333" t="s">
        <v>88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1">
        <f>'SO 104 - Místo pro přechá...'!J27</f>
        <v>0</v>
      </c>
      <c r="AH54" s="332"/>
      <c r="AI54" s="332"/>
      <c r="AJ54" s="332"/>
      <c r="AK54" s="332"/>
      <c r="AL54" s="332"/>
      <c r="AM54" s="332"/>
      <c r="AN54" s="331">
        <f t="shared" si="0"/>
        <v>0</v>
      </c>
      <c r="AO54" s="332"/>
      <c r="AP54" s="332"/>
      <c r="AQ54" s="98" t="s">
        <v>79</v>
      </c>
      <c r="AR54" s="99"/>
      <c r="AS54" s="100">
        <v>0</v>
      </c>
      <c r="AT54" s="101">
        <f t="shared" si="1"/>
        <v>0</v>
      </c>
      <c r="AU54" s="102">
        <f>'SO 104 - Místo pro přechá...'!P83</f>
        <v>0</v>
      </c>
      <c r="AV54" s="101">
        <f>'SO 104 - Místo pro přechá...'!J30</f>
        <v>0</v>
      </c>
      <c r="AW54" s="101">
        <f>'SO 104 - Místo pro přechá...'!J31</f>
        <v>0</v>
      </c>
      <c r="AX54" s="101">
        <f>'SO 104 - Místo pro přechá...'!J32</f>
        <v>0</v>
      </c>
      <c r="AY54" s="101">
        <f>'SO 104 - Místo pro přechá...'!J33</f>
        <v>0</v>
      </c>
      <c r="AZ54" s="101">
        <f>'SO 104 - Místo pro přechá...'!F30</f>
        <v>0</v>
      </c>
      <c r="BA54" s="101">
        <f>'SO 104 - Místo pro přechá...'!F31</f>
        <v>0</v>
      </c>
      <c r="BB54" s="101">
        <f>'SO 104 - Místo pro přechá...'!F32</f>
        <v>0</v>
      </c>
      <c r="BC54" s="101">
        <f>'SO 104 - Místo pro přechá...'!F33</f>
        <v>0</v>
      </c>
      <c r="BD54" s="103">
        <f>'SO 104 - Místo pro přechá...'!F34</f>
        <v>0</v>
      </c>
      <c r="BT54" s="104" t="s">
        <v>80</v>
      </c>
      <c r="BV54" s="104" t="s">
        <v>74</v>
      </c>
      <c r="BW54" s="104" t="s">
        <v>89</v>
      </c>
      <c r="BX54" s="104" t="s">
        <v>7</v>
      </c>
      <c r="CL54" s="104" t="s">
        <v>82</v>
      </c>
      <c r="CM54" s="104" t="s">
        <v>83</v>
      </c>
    </row>
    <row r="55" spans="1:91" s="5" customFormat="1" ht="22.5" customHeight="1">
      <c r="A55" s="94" t="s">
        <v>76</v>
      </c>
      <c r="B55" s="95"/>
      <c r="C55" s="96"/>
      <c r="D55" s="333" t="s">
        <v>90</v>
      </c>
      <c r="E55" s="333"/>
      <c r="F55" s="333"/>
      <c r="G55" s="333"/>
      <c r="H55" s="333"/>
      <c r="I55" s="97"/>
      <c r="J55" s="333" t="s">
        <v>91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1">
        <f>'SO 401 - Veřejné osvětlení '!J27</f>
        <v>0</v>
      </c>
      <c r="AH55" s="332"/>
      <c r="AI55" s="332"/>
      <c r="AJ55" s="332"/>
      <c r="AK55" s="332"/>
      <c r="AL55" s="332"/>
      <c r="AM55" s="332"/>
      <c r="AN55" s="331">
        <f t="shared" si="0"/>
        <v>0</v>
      </c>
      <c r="AO55" s="332"/>
      <c r="AP55" s="332"/>
      <c r="AQ55" s="98" t="s">
        <v>92</v>
      </c>
      <c r="AR55" s="99"/>
      <c r="AS55" s="100">
        <v>0</v>
      </c>
      <c r="AT55" s="101">
        <f t="shared" si="1"/>
        <v>0</v>
      </c>
      <c r="AU55" s="102">
        <f>'SO 401 - Veřejné osvětlení '!P92</f>
        <v>0</v>
      </c>
      <c r="AV55" s="101">
        <f>'SO 401 - Veřejné osvětlení '!J30</f>
        <v>0</v>
      </c>
      <c r="AW55" s="101">
        <f>'SO 401 - Veřejné osvětlení '!J31</f>
        <v>0</v>
      </c>
      <c r="AX55" s="101">
        <f>'SO 401 - Veřejné osvětlení '!J32</f>
        <v>0</v>
      </c>
      <c r="AY55" s="101">
        <f>'SO 401 - Veřejné osvětlení '!J33</f>
        <v>0</v>
      </c>
      <c r="AZ55" s="101">
        <f>'SO 401 - Veřejné osvětlení '!F30</f>
        <v>0</v>
      </c>
      <c r="BA55" s="101">
        <f>'SO 401 - Veřejné osvětlení '!F31</f>
        <v>0</v>
      </c>
      <c r="BB55" s="101">
        <f>'SO 401 - Veřejné osvětlení '!F32</f>
        <v>0</v>
      </c>
      <c r="BC55" s="101">
        <f>'SO 401 - Veřejné osvětlení '!F33</f>
        <v>0</v>
      </c>
      <c r="BD55" s="103">
        <f>'SO 401 - Veřejné osvětlení '!F34</f>
        <v>0</v>
      </c>
      <c r="BT55" s="104" t="s">
        <v>80</v>
      </c>
      <c r="BV55" s="104" t="s">
        <v>74</v>
      </c>
      <c r="BW55" s="104" t="s">
        <v>93</v>
      </c>
      <c r="BX55" s="104" t="s">
        <v>7</v>
      </c>
      <c r="CL55" s="104" t="s">
        <v>94</v>
      </c>
      <c r="CM55" s="104" t="s">
        <v>83</v>
      </c>
    </row>
    <row r="56" spans="1:91" s="5" customFormat="1" ht="22.5" customHeight="1">
      <c r="A56" s="94" t="s">
        <v>76</v>
      </c>
      <c r="B56" s="95"/>
      <c r="C56" s="96"/>
      <c r="D56" s="333" t="s">
        <v>95</v>
      </c>
      <c r="E56" s="333"/>
      <c r="F56" s="333"/>
      <c r="G56" s="333"/>
      <c r="H56" s="333"/>
      <c r="I56" s="97"/>
      <c r="J56" s="333" t="s">
        <v>96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1">
        <f>'VON - Vedlejší a ostatní ...'!J27</f>
        <v>0</v>
      </c>
      <c r="AH56" s="332"/>
      <c r="AI56" s="332"/>
      <c r="AJ56" s="332"/>
      <c r="AK56" s="332"/>
      <c r="AL56" s="332"/>
      <c r="AM56" s="332"/>
      <c r="AN56" s="331">
        <f t="shared" si="0"/>
        <v>0</v>
      </c>
      <c r="AO56" s="332"/>
      <c r="AP56" s="332"/>
      <c r="AQ56" s="98" t="s">
        <v>95</v>
      </c>
      <c r="AR56" s="99"/>
      <c r="AS56" s="105">
        <v>0</v>
      </c>
      <c r="AT56" s="106">
        <f t="shared" si="1"/>
        <v>0</v>
      </c>
      <c r="AU56" s="107">
        <f>'VON - Vedlejší a ostatní ...'!P85</f>
        <v>0</v>
      </c>
      <c r="AV56" s="106">
        <f>'VON - Vedlejší a ostatní ...'!J30</f>
        <v>0</v>
      </c>
      <c r="AW56" s="106">
        <f>'VON - Vedlejší a ostatní ...'!J31</f>
        <v>0</v>
      </c>
      <c r="AX56" s="106">
        <f>'VON - Vedlejší a ostatní ...'!J32</f>
        <v>0</v>
      </c>
      <c r="AY56" s="106">
        <f>'VON - Vedlejší a ostatní ...'!J33</f>
        <v>0</v>
      </c>
      <c r="AZ56" s="106">
        <f>'VON - Vedlejší a ostatní ...'!F30</f>
        <v>0</v>
      </c>
      <c r="BA56" s="106">
        <f>'VON - Vedlejší a ostatní ...'!F31</f>
        <v>0</v>
      </c>
      <c r="BB56" s="106">
        <f>'VON - Vedlejší a ostatní ...'!F32</f>
        <v>0</v>
      </c>
      <c r="BC56" s="106">
        <f>'VON - Vedlejší a ostatní ...'!F33</f>
        <v>0</v>
      </c>
      <c r="BD56" s="108">
        <f>'VON - Vedlejší a ostatní ...'!F34</f>
        <v>0</v>
      </c>
      <c r="BT56" s="104" t="s">
        <v>80</v>
      </c>
      <c r="BV56" s="104" t="s">
        <v>74</v>
      </c>
      <c r="BW56" s="104" t="s">
        <v>97</v>
      </c>
      <c r="BX56" s="104" t="s">
        <v>7</v>
      </c>
      <c r="CL56" s="104" t="s">
        <v>21</v>
      </c>
      <c r="CM56" s="104" t="s">
        <v>83</v>
      </c>
    </row>
    <row r="57" spans="2:44" s="1" customFormat="1" ht="30" customHeight="1">
      <c r="B57" s="39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59"/>
    </row>
    <row r="58" spans="2:44" s="1" customFormat="1" ht="6.95" customHeight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9"/>
    </row>
  </sheetData>
  <sheetProtection password="CC35" sheet="1" objects="1" scenarios="1" formatCells="0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J52:AF52"/>
    <mergeCell ref="AN53:AP53"/>
    <mergeCell ref="AG53:AM53"/>
    <mergeCell ref="D53:H53"/>
    <mergeCell ref="J53:AF53"/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</mergeCells>
  <hyperlinks>
    <hyperlink ref="K1:S1" location="C2" display="1) Rekapitulace stavby"/>
    <hyperlink ref="W1:AI1" location="C51" display="2) Rekapitulace objektů stavby a soupisů prací"/>
    <hyperlink ref="A52" location="'SO 101 - Přechod pro chodce'!C2" display="/"/>
    <hyperlink ref="A53" location="'SO 102 a 103 - Chodník'!C2" display="/"/>
    <hyperlink ref="A54" location="'SO 104 - Místo pro přechá...'!C2" display="/"/>
    <hyperlink ref="A55" location="'SO 401 - Veřejné osvětlení '!C2" display="/"/>
    <hyperlink ref="A56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98</v>
      </c>
      <c r="G1" s="371" t="s">
        <v>99</v>
      </c>
      <c r="H1" s="371"/>
      <c r="I1" s="113"/>
      <c r="J1" s="112" t="s">
        <v>100</v>
      </c>
      <c r="K1" s="111" t="s">
        <v>101</v>
      </c>
      <c r="L1" s="112" t="s">
        <v>102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81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83</v>
      </c>
    </row>
    <row r="4" spans="2:46" ht="36.95" customHeight="1">
      <c r="B4" s="26"/>
      <c r="C4" s="27"/>
      <c r="D4" s="28" t="s">
        <v>103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Chodník a přechod pro chodce, lokalita Pražská - Příbramská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104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105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82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11.3.2020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20" customHeight="1">
      <c r="B24" s="119"/>
      <c r="C24" s="120"/>
      <c r="D24" s="120"/>
      <c r="E24" s="364" t="s">
        <v>106</v>
      </c>
      <c r="F24" s="364"/>
      <c r="G24" s="364"/>
      <c r="H24" s="36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ROUND(SUM(BE83:BE168),2)</f>
        <v>0</v>
      </c>
      <c r="G30" s="40"/>
      <c r="H30" s="40"/>
      <c r="I30" s="129">
        <v>0.21</v>
      </c>
      <c r="J30" s="128">
        <f>ROUND(ROUND((SUM(BE83:BE168)),2)*I30,2)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ROUND(SUM(BF83:BF168),2)</f>
        <v>0</v>
      </c>
      <c r="G31" s="40"/>
      <c r="H31" s="40"/>
      <c r="I31" s="129">
        <v>0.15</v>
      </c>
      <c r="J31" s="128">
        <f>ROUND(ROUND((SUM(BF83:BF168)),2)*I31,2)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45</v>
      </c>
      <c r="F32" s="128">
        <f>ROUND(SUM(BG83:BG168),2)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46</v>
      </c>
      <c r="F33" s="128">
        <f>ROUND(SUM(BH83:BH168),2)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47</v>
      </c>
      <c r="F34" s="128">
        <f>ROUND(SUM(BI83:BI168),2)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Chodník a přechod pro chodce, lokalita Pražská - Příbramská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104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101 - Přechod pro chodce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Hořovice</v>
      </c>
      <c r="G49" s="40"/>
      <c r="H49" s="40"/>
      <c r="I49" s="117" t="s">
        <v>25</v>
      </c>
      <c r="J49" s="118" t="str">
        <f>IF(J12="","",J12)</f>
        <v>11.3.2020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Město Hořovice</v>
      </c>
      <c r="G51" s="40"/>
      <c r="H51" s="40"/>
      <c r="I51" s="117" t="s">
        <v>33</v>
      </c>
      <c r="J51" s="33" t="str">
        <f>E21</f>
        <v>Ing. Robert Juřina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108</v>
      </c>
      <c r="D54" s="130"/>
      <c r="E54" s="130"/>
      <c r="F54" s="130"/>
      <c r="G54" s="130"/>
      <c r="H54" s="130"/>
      <c r="I54" s="143"/>
      <c r="J54" s="144" t="s">
        <v>109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110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111</v>
      </c>
    </row>
    <row r="57" spans="2:11" s="7" customFormat="1" ht="24.95" customHeight="1">
      <c r="B57" s="147"/>
      <c r="C57" s="148"/>
      <c r="D57" s="149" t="s">
        <v>112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113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114</v>
      </c>
      <c r="E59" s="157"/>
      <c r="F59" s="157"/>
      <c r="G59" s="157"/>
      <c r="H59" s="157"/>
      <c r="I59" s="158"/>
      <c r="J59" s="159">
        <f>J107</f>
        <v>0</v>
      </c>
      <c r="K59" s="160"/>
    </row>
    <row r="60" spans="2:11" s="8" customFormat="1" ht="19.9" customHeight="1">
      <c r="B60" s="154"/>
      <c r="C60" s="155"/>
      <c r="D60" s="156" t="s">
        <v>115</v>
      </c>
      <c r="E60" s="157"/>
      <c r="F60" s="157"/>
      <c r="G60" s="157"/>
      <c r="H60" s="157"/>
      <c r="I60" s="158"/>
      <c r="J60" s="159">
        <f>J111</f>
        <v>0</v>
      </c>
      <c r="K60" s="160"/>
    </row>
    <row r="61" spans="2:11" s="8" customFormat="1" ht="19.9" customHeight="1">
      <c r="B61" s="154"/>
      <c r="C61" s="155"/>
      <c r="D61" s="156" t="s">
        <v>116</v>
      </c>
      <c r="E61" s="157"/>
      <c r="F61" s="157"/>
      <c r="G61" s="157"/>
      <c r="H61" s="157"/>
      <c r="I61" s="158"/>
      <c r="J61" s="159">
        <f>J132</f>
        <v>0</v>
      </c>
      <c r="K61" s="160"/>
    </row>
    <row r="62" spans="2:11" s="8" customFormat="1" ht="14.85" customHeight="1">
      <c r="B62" s="154"/>
      <c r="C62" s="155"/>
      <c r="D62" s="156" t="s">
        <v>117</v>
      </c>
      <c r="E62" s="157"/>
      <c r="F62" s="157"/>
      <c r="G62" s="157"/>
      <c r="H62" s="157"/>
      <c r="I62" s="158"/>
      <c r="J62" s="159">
        <f>J159</f>
        <v>0</v>
      </c>
      <c r="K62" s="160"/>
    </row>
    <row r="63" spans="2:11" s="8" customFormat="1" ht="19.9" customHeight="1">
      <c r="B63" s="154"/>
      <c r="C63" s="155"/>
      <c r="D63" s="156" t="s">
        <v>118</v>
      </c>
      <c r="E63" s="157"/>
      <c r="F63" s="157"/>
      <c r="G63" s="157"/>
      <c r="H63" s="157"/>
      <c r="I63" s="158"/>
      <c r="J63" s="159">
        <f>J167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119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Chodník a přechod pro chodce, lokalita Pražská - Příbramská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104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36" t="str">
        <f>E9</f>
        <v>SO 101 - Přechod pro chodce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>Hořovice</v>
      </c>
      <c r="G77" s="61"/>
      <c r="H77" s="61"/>
      <c r="I77" s="163" t="s">
        <v>25</v>
      </c>
      <c r="J77" s="71" t="str">
        <f>IF(J12="","",J12)</f>
        <v>11.3.2020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27</v>
      </c>
      <c r="D79" s="61"/>
      <c r="E79" s="61"/>
      <c r="F79" s="162" t="str">
        <f>E15</f>
        <v>Město Hořovice</v>
      </c>
      <c r="G79" s="61"/>
      <c r="H79" s="61"/>
      <c r="I79" s="163" t="s">
        <v>33</v>
      </c>
      <c r="J79" s="162" t="str">
        <f>E21</f>
        <v>Ing. Robert Juřina</v>
      </c>
      <c r="K79" s="61"/>
      <c r="L79" s="59"/>
    </row>
    <row r="80" spans="2:12" s="1" customFormat="1" ht="14.45" customHeight="1">
      <c r="B80" s="39"/>
      <c r="C80" s="63" t="s">
        <v>31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120</v>
      </c>
      <c r="D82" s="166" t="s">
        <v>57</v>
      </c>
      <c r="E82" s="166" t="s">
        <v>53</v>
      </c>
      <c r="F82" s="166" t="s">
        <v>121</v>
      </c>
      <c r="G82" s="166" t="s">
        <v>122</v>
      </c>
      <c r="H82" s="166" t="s">
        <v>123</v>
      </c>
      <c r="I82" s="167" t="s">
        <v>124</v>
      </c>
      <c r="J82" s="166" t="s">
        <v>109</v>
      </c>
      <c r="K82" s="168" t="s">
        <v>125</v>
      </c>
      <c r="L82" s="169"/>
      <c r="M82" s="79" t="s">
        <v>126</v>
      </c>
      <c r="N82" s="80" t="s">
        <v>42</v>
      </c>
      <c r="O82" s="80" t="s">
        <v>127</v>
      </c>
      <c r="P82" s="80" t="s">
        <v>128</v>
      </c>
      <c r="Q82" s="80" t="s">
        <v>129</v>
      </c>
      <c r="R82" s="80" t="s">
        <v>130</v>
      </c>
      <c r="S82" s="80" t="s">
        <v>131</v>
      </c>
      <c r="T82" s="81" t="s">
        <v>132</v>
      </c>
    </row>
    <row r="83" spans="2:63" s="1" customFormat="1" ht="29.25" customHeight="1">
      <c r="B83" s="39"/>
      <c r="C83" s="85" t="s">
        <v>110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15.4258445</v>
      </c>
      <c r="S83" s="83"/>
      <c r="T83" s="172">
        <f>T84</f>
        <v>14.292000000000002</v>
      </c>
      <c r="AT83" s="22" t="s">
        <v>71</v>
      </c>
      <c r="AU83" s="22" t="s">
        <v>111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71</v>
      </c>
      <c r="E84" s="177" t="s">
        <v>133</v>
      </c>
      <c r="F84" s="177" t="s">
        <v>134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P85+P107+P111+P132+P167</f>
        <v>0</v>
      </c>
      <c r="Q84" s="182"/>
      <c r="R84" s="183">
        <f>R85+R107+R111+R132+R167</f>
        <v>15.4258445</v>
      </c>
      <c r="S84" s="182"/>
      <c r="T84" s="184">
        <f>T85+T107+T111+T132+T167</f>
        <v>14.292000000000002</v>
      </c>
      <c r="AR84" s="185" t="s">
        <v>80</v>
      </c>
      <c r="AT84" s="186" t="s">
        <v>71</v>
      </c>
      <c r="AU84" s="186" t="s">
        <v>72</v>
      </c>
      <c r="AY84" s="185" t="s">
        <v>135</v>
      </c>
      <c r="BK84" s="187">
        <f>BK85+BK107+BK111+BK132+BK167</f>
        <v>0</v>
      </c>
    </row>
    <row r="85" spans="2:63" s="10" customFormat="1" ht="19.9" customHeight="1">
      <c r="B85" s="174"/>
      <c r="C85" s="175"/>
      <c r="D85" s="188" t="s">
        <v>71</v>
      </c>
      <c r="E85" s="189" t="s">
        <v>80</v>
      </c>
      <c r="F85" s="189" t="s">
        <v>136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SUM(P86:P106)</f>
        <v>0</v>
      </c>
      <c r="Q85" s="182"/>
      <c r="R85" s="183">
        <f>SUM(R86:R106)</f>
        <v>0</v>
      </c>
      <c r="S85" s="182"/>
      <c r="T85" s="184">
        <f>SUM(T86:T106)</f>
        <v>13.492</v>
      </c>
      <c r="AR85" s="185" t="s">
        <v>80</v>
      </c>
      <c r="AT85" s="186" t="s">
        <v>71</v>
      </c>
      <c r="AU85" s="186" t="s">
        <v>80</v>
      </c>
      <c r="AY85" s="185" t="s">
        <v>135</v>
      </c>
      <c r="BK85" s="187">
        <f>SUM(BK86:BK106)</f>
        <v>0</v>
      </c>
    </row>
    <row r="86" spans="2:65" s="1" customFormat="1" ht="44.25" customHeight="1">
      <c r="B86" s="39"/>
      <c r="C86" s="191" t="s">
        <v>80</v>
      </c>
      <c r="D86" s="191" t="s">
        <v>137</v>
      </c>
      <c r="E86" s="192" t="s">
        <v>138</v>
      </c>
      <c r="F86" s="193" t="s">
        <v>139</v>
      </c>
      <c r="G86" s="194" t="s">
        <v>140</v>
      </c>
      <c r="H86" s="195">
        <v>25</v>
      </c>
      <c r="I86" s="196"/>
      <c r="J86" s="197">
        <f>ROUND(I86*H86,2)</f>
        <v>0</v>
      </c>
      <c r="K86" s="193" t="s">
        <v>141</v>
      </c>
      <c r="L86" s="59"/>
      <c r="M86" s="198" t="s">
        <v>21</v>
      </c>
      <c r="N86" s="199" t="s">
        <v>43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0.26</v>
      </c>
      <c r="T86" s="201">
        <f>S86*H86</f>
        <v>6.5</v>
      </c>
      <c r="AR86" s="22" t="s">
        <v>142</v>
      </c>
      <c r="AT86" s="22" t="s">
        <v>137</v>
      </c>
      <c r="AU86" s="22" t="s">
        <v>83</v>
      </c>
      <c r="AY86" s="22" t="s">
        <v>135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80</v>
      </c>
      <c r="BK86" s="202">
        <f>ROUND(I86*H86,2)</f>
        <v>0</v>
      </c>
      <c r="BL86" s="22" t="s">
        <v>142</v>
      </c>
      <c r="BM86" s="22" t="s">
        <v>143</v>
      </c>
    </row>
    <row r="87" spans="2:47" s="1" customFormat="1" ht="27">
      <c r="B87" s="39"/>
      <c r="C87" s="61"/>
      <c r="D87" s="203" t="s">
        <v>144</v>
      </c>
      <c r="E87" s="61"/>
      <c r="F87" s="204" t="s">
        <v>145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144</v>
      </c>
      <c r="AU87" s="22" t="s">
        <v>83</v>
      </c>
    </row>
    <row r="88" spans="2:65" s="1" customFormat="1" ht="44.25" customHeight="1">
      <c r="B88" s="39"/>
      <c r="C88" s="191" t="s">
        <v>83</v>
      </c>
      <c r="D88" s="191" t="s">
        <v>137</v>
      </c>
      <c r="E88" s="192" t="s">
        <v>146</v>
      </c>
      <c r="F88" s="193" t="s">
        <v>147</v>
      </c>
      <c r="G88" s="194" t="s">
        <v>140</v>
      </c>
      <c r="H88" s="195">
        <v>5.75</v>
      </c>
      <c r="I88" s="196"/>
      <c r="J88" s="197">
        <f>ROUND(I88*H88,2)</f>
        <v>0</v>
      </c>
      <c r="K88" s="193" t="s">
        <v>141</v>
      </c>
      <c r="L88" s="59"/>
      <c r="M88" s="198" t="s">
        <v>21</v>
      </c>
      <c r="N88" s="199" t="s">
        <v>43</v>
      </c>
      <c r="O88" s="40"/>
      <c r="P88" s="200">
        <f>O88*H88</f>
        <v>0</v>
      </c>
      <c r="Q88" s="200">
        <v>0</v>
      </c>
      <c r="R88" s="200">
        <f>Q88*H88</f>
        <v>0</v>
      </c>
      <c r="S88" s="200">
        <v>0.316</v>
      </c>
      <c r="T88" s="201">
        <f>S88*H88</f>
        <v>1.817</v>
      </c>
      <c r="AR88" s="22" t="s">
        <v>142</v>
      </c>
      <c r="AT88" s="22" t="s">
        <v>137</v>
      </c>
      <c r="AU88" s="22" t="s">
        <v>83</v>
      </c>
      <c r="AY88" s="22" t="s">
        <v>135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2" t="s">
        <v>80</v>
      </c>
      <c r="BK88" s="202">
        <f>ROUND(I88*H88,2)</f>
        <v>0</v>
      </c>
      <c r="BL88" s="22" t="s">
        <v>142</v>
      </c>
      <c r="BM88" s="22" t="s">
        <v>148</v>
      </c>
    </row>
    <row r="89" spans="2:51" s="11" customFormat="1" ht="13.5">
      <c r="B89" s="206"/>
      <c r="C89" s="207"/>
      <c r="D89" s="203" t="s">
        <v>149</v>
      </c>
      <c r="E89" s="208" t="s">
        <v>21</v>
      </c>
      <c r="F89" s="209" t="s">
        <v>150</v>
      </c>
      <c r="G89" s="207"/>
      <c r="H89" s="210">
        <v>5.75</v>
      </c>
      <c r="I89" s="211"/>
      <c r="J89" s="207"/>
      <c r="K89" s="207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149</v>
      </c>
      <c r="AU89" s="216" t="s">
        <v>83</v>
      </c>
      <c r="AV89" s="11" t="s">
        <v>83</v>
      </c>
      <c r="AW89" s="11" t="s">
        <v>35</v>
      </c>
      <c r="AX89" s="11" t="s">
        <v>80</v>
      </c>
      <c r="AY89" s="216" t="s">
        <v>135</v>
      </c>
    </row>
    <row r="90" spans="2:65" s="1" customFormat="1" ht="31.5" customHeight="1">
      <c r="B90" s="39"/>
      <c r="C90" s="191" t="s">
        <v>151</v>
      </c>
      <c r="D90" s="191" t="s">
        <v>137</v>
      </c>
      <c r="E90" s="192" t="s">
        <v>152</v>
      </c>
      <c r="F90" s="193" t="s">
        <v>153</v>
      </c>
      <c r="G90" s="194" t="s">
        <v>154</v>
      </c>
      <c r="H90" s="195">
        <v>8</v>
      </c>
      <c r="I90" s="196"/>
      <c r="J90" s="197">
        <f>ROUND(I90*H90,2)</f>
        <v>0</v>
      </c>
      <c r="K90" s="193" t="s">
        <v>141</v>
      </c>
      <c r="L90" s="59"/>
      <c r="M90" s="198" t="s">
        <v>21</v>
      </c>
      <c r="N90" s="199" t="s">
        <v>43</v>
      </c>
      <c r="O90" s="40"/>
      <c r="P90" s="200">
        <f>O90*H90</f>
        <v>0</v>
      </c>
      <c r="Q90" s="200">
        <v>0</v>
      </c>
      <c r="R90" s="200">
        <f>Q90*H90</f>
        <v>0</v>
      </c>
      <c r="S90" s="200">
        <v>0.23</v>
      </c>
      <c r="T90" s="201">
        <f>S90*H90</f>
        <v>1.84</v>
      </c>
      <c r="AR90" s="22" t="s">
        <v>142</v>
      </c>
      <c r="AT90" s="22" t="s">
        <v>137</v>
      </c>
      <c r="AU90" s="22" t="s">
        <v>83</v>
      </c>
      <c r="AY90" s="22" t="s">
        <v>135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2" t="s">
        <v>80</v>
      </c>
      <c r="BK90" s="202">
        <f>ROUND(I90*H90,2)</f>
        <v>0</v>
      </c>
      <c r="BL90" s="22" t="s">
        <v>142</v>
      </c>
      <c r="BM90" s="22" t="s">
        <v>155</v>
      </c>
    </row>
    <row r="91" spans="2:47" s="1" customFormat="1" ht="27">
      <c r="B91" s="39"/>
      <c r="C91" s="61"/>
      <c r="D91" s="203" t="s">
        <v>144</v>
      </c>
      <c r="E91" s="61"/>
      <c r="F91" s="204" t="s">
        <v>145</v>
      </c>
      <c r="G91" s="61"/>
      <c r="H91" s="61"/>
      <c r="I91" s="161"/>
      <c r="J91" s="61"/>
      <c r="K91" s="61"/>
      <c r="L91" s="59"/>
      <c r="M91" s="205"/>
      <c r="N91" s="40"/>
      <c r="O91" s="40"/>
      <c r="P91" s="40"/>
      <c r="Q91" s="40"/>
      <c r="R91" s="40"/>
      <c r="S91" s="40"/>
      <c r="T91" s="76"/>
      <c r="AT91" s="22" t="s">
        <v>144</v>
      </c>
      <c r="AU91" s="22" t="s">
        <v>83</v>
      </c>
    </row>
    <row r="92" spans="2:65" s="1" customFormat="1" ht="31.5" customHeight="1">
      <c r="B92" s="39"/>
      <c r="C92" s="191" t="s">
        <v>142</v>
      </c>
      <c r="D92" s="191" t="s">
        <v>137</v>
      </c>
      <c r="E92" s="192" t="s">
        <v>156</v>
      </c>
      <c r="F92" s="193" t="s">
        <v>157</v>
      </c>
      <c r="G92" s="194" t="s">
        <v>154</v>
      </c>
      <c r="H92" s="195">
        <v>11.5</v>
      </c>
      <c r="I92" s="196"/>
      <c r="J92" s="197">
        <f>ROUND(I92*H92,2)</f>
        <v>0</v>
      </c>
      <c r="K92" s="193" t="s">
        <v>141</v>
      </c>
      <c r="L92" s="59"/>
      <c r="M92" s="198" t="s">
        <v>21</v>
      </c>
      <c r="N92" s="199" t="s">
        <v>43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0.29</v>
      </c>
      <c r="T92" s="201">
        <f>S92*H92</f>
        <v>3.335</v>
      </c>
      <c r="AR92" s="22" t="s">
        <v>142</v>
      </c>
      <c r="AT92" s="22" t="s">
        <v>137</v>
      </c>
      <c r="AU92" s="22" t="s">
        <v>83</v>
      </c>
      <c r="AY92" s="22" t="s">
        <v>135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80</v>
      </c>
      <c r="BK92" s="202">
        <f>ROUND(I92*H92,2)</f>
        <v>0</v>
      </c>
      <c r="BL92" s="22" t="s">
        <v>142</v>
      </c>
      <c r="BM92" s="22" t="s">
        <v>158</v>
      </c>
    </row>
    <row r="93" spans="2:47" s="1" customFormat="1" ht="27">
      <c r="B93" s="39"/>
      <c r="C93" s="61"/>
      <c r="D93" s="203" t="s">
        <v>144</v>
      </c>
      <c r="E93" s="61"/>
      <c r="F93" s="204" t="s">
        <v>145</v>
      </c>
      <c r="G93" s="61"/>
      <c r="H93" s="61"/>
      <c r="I93" s="161"/>
      <c r="J93" s="61"/>
      <c r="K93" s="61"/>
      <c r="L93" s="59"/>
      <c r="M93" s="205"/>
      <c r="N93" s="40"/>
      <c r="O93" s="40"/>
      <c r="P93" s="40"/>
      <c r="Q93" s="40"/>
      <c r="R93" s="40"/>
      <c r="S93" s="40"/>
      <c r="T93" s="76"/>
      <c r="AT93" s="22" t="s">
        <v>144</v>
      </c>
      <c r="AU93" s="22" t="s">
        <v>83</v>
      </c>
    </row>
    <row r="94" spans="2:65" s="1" customFormat="1" ht="44.25" customHeight="1">
      <c r="B94" s="39"/>
      <c r="C94" s="191" t="s">
        <v>159</v>
      </c>
      <c r="D94" s="191" t="s">
        <v>137</v>
      </c>
      <c r="E94" s="192" t="s">
        <v>160</v>
      </c>
      <c r="F94" s="193" t="s">
        <v>161</v>
      </c>
      <c r="G94" s="194" t="s">
        <v>154</v>
      </c>
      <c r="H94" s="195">
        <v>25</v>
      </c>
      <c r="I94" s="196"/>
      <c r="J94" s="197">
        <f>ROUND(I94*H94,2)</f>
        <v>0</v>
      </c>
      <c r="K94" s="193" t="s">
        <v>141</v>
      </c>
      <c r="L94" s="59"/>
      <c r="M94" s="198" t="s">
        <v>21</v>
      </c>
      <c r="N94" s="199" t="s">
        <v>43</v>
      </c>
      <c r="O94" s="40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2" t="s">
        <v>142</v>
      </c>
      <c r="AT94" s="22" t="s">
        <v>137</v>
      </c>
      <c r="AU94" s="22" t="s">
        <v>83</v>
      </c>
      <c r="AY94" s="22" t="s">
        <v>135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2" t="s">
        <v>80</v>
      </c>
      <c r="BK94" s="202">
        <f>ROUND(I94*H94,2)</f>
        <v>0</v>
      </c>
      <c r="BL94" s="22" t="s">
        <v>142</v>
      </c>
      <c r="BM94" s="22" t="s">
        <v>162</v>
      </c>
    </row>
    <row r="95" spans="2:51" s="11" customFormat="1" ht="13.5">
      <c r="B95" s="206"/>
      <c r="C95" s="207"/>
      <c r="D95" s="203" t="s">
        <v>149</v>
      </c>
      <c r="E95" s="208" t="s">
        <v>21</v>
      </c>
      <c r="F95" s="209" t="s">
        <v>163</v>
      </c>
      <c r="G95" s="207"/>
      <c r="H95" s="210">
        <v>25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149</v>
      </c>
      <c r="AU95" s="216" t="s">
        <v>83</v>
      </c>
      <c r="AV95" s="11" t="s">
        <v>83</v>
      </c>
      <c r="AW95" s="11" t="s">
        <v>35</v>
      </c>
      <c r="AX95" s="11" t="s">
        <v>80</v>
      </c>
      <c r="AY95" s="216" t="s">
        <v>135</v>
      </c>
    </row>
    <row r="96" spans="2:65" s="1" customFormat="1" ht="22.5" customHeight="1">
      <c r="B96" s="39"/>
      <c r="C96" s="191" t="s">
        <v>164</v>
      </c>
      <c r="D96" s="191" t="s">
        <v>137</v>
      </c>
      <c r="E96" s="192" t="s">
        <v>165</v>
      </c>
      <c r="F96" s="193" t="s">
        <v>166</v>
      </c>
      <c r="G96" s="194" t="s">
        <v>167</v>
      </c>
      <c r="H96" s="195">
        <v>2.25</v>
      </c>
      <c r="I96" s="196"/>
      <c r="J96" s="197">
        <f>ROUND(I96*H96,2)</f>
        <v>0</v>
      </c>
      <c r="K96" s="193" t="s">
        <v>141</v>
      </c>
      <c r="L96" s="59"/>
      <c r="M96" s="198" t="s">
        <v>21</v>
      </c>
      <c r="N96" s="199" t="s">
        <v>43</v>
      </c>
      <c r="O96" s="40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2" t="s">
        <v>142</v>
      </c>
      <c r="AT96" s="22" t="s">
        <v>137</v>
      </c>
      <c r="AU96" s="22" t="s">
        <v>83</v>
      </c>
      <c r="AY96" s="22" t="s">
        <v>135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80</v>
      </c>
      <c r="BK96" s="202">
        <f>ROUND(I96*H96,2)</f>
        <v>0</v>
      </c>
      <c r="BL96" s="22" t="s">
        <v>142</v>
      </c>
      <c r="BM96" s="22" t="s">
        <v>168</v>
      </c>
    </row>
    <row r="97" spans="2:47" s="1" customFormat="1" ht="27">
      <c r="B97" s="39"/>
      <c r="C97" s="61"/>
      <c r="D97" s="217" t="s">
        <v>144</v>
      </c>
      <c r="E97" s="61"/>
      <c r="F97" s="218" t="s">
        <v>169</v>
      </c>
      <c r="G97" s="61"/>
      <c r="H97" s="61"/>
      <c r="I97" s="161"/>
      <c r="J97" s="61"/>
      <c r="K97" s="61"/>
      <c r="L97" s="59"/>
      <c r="M97" s="205"/>
      <c r="N97" s="40"/>
      <c r="O97" s="40"/>
      <c r="P97" s="40"/>
      <c r="Q97" s="40"/>
      <c r="R97" s="40"/>
      <c r="S97" s="40"/>
      <c r="T97" s="76"/>
      <c r="AT97" s="22" t="s">
        <v>144</v>
      </c>
      <c r="AU97" s="22" t="s">
        <v>83</v>
      </c>
    </row>
    <row r="98" spans="2:51" s="11" customFormat="1" ht="13.5">
      <c r="B98" s="206"/>
      <c r="C98" s="207"/>
      <c r="D98" s="203" t="s">
        <v>149</v>
      </c>
      <c r="E98" s="208" t="s">
        <v>21</v>
      </c>
      <c r="F98" s="209" t="s">
        <v>170</v>
      </c>
      <c r="G98" s="207"/>
      <c r="H98" s="210">
        <v>2.25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149</v>
      </c>
      <c r="AU98" s="216" t="s">
        <v>83</v>
      </c>
      <c r="AV98" s="11" t="s">
        <v>83</v>
      </c>
      <c r="AW98" s="11" t="s">
        <v>35</v>
      </c>
      <c r="AX98" s="11" t="s">
        <v>80</v>
      </c>
      <c r="AY98" s="216" t="s">
        <v>135</v>
      </c>
    </row>
    <row r="99" spans="2:65" s="1" customFormat="1" ht="31.5" customHeight="1">
      <c r="B99" s="39"/>
      <c r="C99" s="191" t="s">
        <v>171</v>
      </c>
      <c r="D99" s="191" t="s">
        <v>137</v>
      </c>
      <c r="E99" s="192" t="s">
        <v>172</v>
      </c>
      <c r="F99" s="193" t="s">
        <v>173</v>
      </c>
      <c r="G99" s="194" t="s">
        <v>167</v>
      </c>
      <c r="H99" s="195">
        <v>2.25</v>
      </c>
      <c r="I99" s="196"/>
      <c r="J99" s="197">
        <f>ROUND(I99*H99,2)</f>
        <v>0</v>
      </c>
      <c r="K99" s="193" t="s">
        <v>141</v>
      </c>
      <c r="L99" s="59"/>
      <c r="M99" s="198" t="s">
        <v>21</v>
      </c>
      <c r="N99" s="199" t="s">
        <v>43</v>
      </c>
      <c r="O99" s="40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2" t="s">
        <v>142</v>
      </c>
      <c r="AT99" s="22" t="s">
        <v>137</v>
      </c>
      <c r="AU99" s="22" t="s">
        <v>83</v>
      </c>
      <c r="AY99" s="22" t="s">
        <v>135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2" t="s">
        <v>80</v>
      </c>
      <c r="BK99" s="202">
        <f>ROUND(I99*H99,2)</f>
        <v>0</v>
      </c>
      <c r="BL99" s="22" t="s">
        <v>142</v>
      </c>
      <c r="BM99" s="22" t="s">
        <v>174</v>
      </c>
    </row>
    <row r="100" spans="2:51" s="11" customFormat="1" ht="13.5">
      <c r="B100" s="206"/>
      <c r="C100" s="207"/>
      <c r="D100" s="203" t="s">
        <v>149</v>
      </c>
      <c r="E100" s="208" t="s">
        <v>21</v>
      </c>
      <c r="F100" s="209" t="s">
        <v>175</v>
      </c>
      <c r="G100" s="207"/>
      <c r="H100" s="210">
        <v>2.25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149</v>
      </c>
      <c r="AU100" s="216" t="s">
        <v>83</v>
      </c>
      <c r="AV100" s="11" t="s">
        <v>83</v>
      </c>
      <c r="AW100" s="11" t="s">
        <v>35</v>
      </c>
      <c r="AX100" s="11" t="s">
        <v>80</v>
      </c>
      <c r="AY100" s="216" t="s">
        <v>135</v>
      </c>
    </row>
    <row r="101" spans="2:65" s="1" customFormat="1" ht="22.5" customHeight="1">
      <c r="B101" s="39"/>
      <c r="C101" s="191" t="s">
        <v>176</v>
      </c>
      <c r="D101" s="191" t="s">
        <v>137</v>
      </c>
      <c r="E101" s="192" t="s">
        <v>177</v>
      </c>
      <c r="F101" s="193" t="s">
        <v>178</v>
      </c>
      <c r="G101" s="194" t="s">
        <v>167</v>
      </c>
      <c r="H101" s="195">
        <v>2.25</v>
      </c>
      <c r="I101" s="196"/>
      <c r="J101" s="197">
        <f>ROUND(I101*H101,2)</f>
        <v>0</v>
      </c>
      <c r="K101" s="193" t="s">
        <v>141</v>
      </c>
      <c r="L101" s="59"/>
      <c r="M101" s="198" t="s">
        <v>21</v>
      </c>
      <c r="N101" s="199" t="s">
        <v>43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142</v>
      </c>
      <c r="AT101" s="22" t="s">
        <v>137</v>
      </c>
      <c r="AU101" s="22" t="s">
        <v>83</v>
      </c>
      <c r="AY101" s="22" t="s">
        <v>135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80</v>
      </c>
      <c r="BK101" s="202">
        <f>ROUND(I101*H101,2)</f>
        <v>0</v>
      </c>
      <c r="BL101" s="22" t="s">
        <v>142</v>
      </c>
      <c r="BM101" s="22" t="s">
        <v>179</v>
      </c>
    </row>
    <row r="102" spans="2:65" s="1" customFormat="1" ht="22.5" customHeight="1">
      <c r="B102" s="39"/>
      <c r="C102" s="191" t="s">
        <v>180</v>
      </c>
      <c r="D102" s="191" t="s">
        <v>137</v>
      </c>
      <c r="E102" s="192" t="s">
        <v>181</v>
      </c>
      <c r="F102" s="193" t="s">
        <v>182</v>
      </c>
      <c r="G102" s="194" t="s">
        <v>183</v>
      </c>
      <c r="H102" s="195">
        <v>3.938</v>
      </c>
      <c r="I102" s="196"/>
      <c r="J102" s="197">
        <f>ROUND(I102*H102,2)</f>
        <v>0</v>
      </c>
      <c r="K102" s="193" t="s">
        <v>141</v>
      </c>
      <c r="L102" s="59"/>
      <c r="M102" s="198" t="s">
        <v>21</v>
      </c>
      <c r="N102" s="199" t="s">
        <v>43</v>
      </c>
      <c r="O102" s="40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2" t="s">
        <v>142</v>
      </c>
      <c r="AT102" s="22" t="s">
        <v>137</v>
      </c>
      <c r="AU102" s="22" t="s">
        <v>83</v>
      </c>
      <c r="AY102" s="22" t="s">
        <v>135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80</v>
      </c>
      <c r="BK102" s="202">
        <f>ROUND(I102*H102,2)</f>
        <v>0</v>
      </c>
      <c r="BL102" s="22" t="s">
        <v>142</v>
      </c>
      <c r="BM102" s="22" t="s">
        <v>184</v>
      </c>
    </row>
    <row r="103" spans="2:51" s="11" customFormat="1" ht="13.5">
      <c r="B103" s="206"/>
      <c r="C103" s="207"/>
      <c r="D103" s="203" t="s">
        <v>149</v>
      </c>
      <c r="E103" s="207"/>
      <c r="F103" s="209" t="s">
        <v>185</v>
      </c>
      <c r="G103" s="207"/>
      <c r="H103" s="210">
        <v>3.938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149</v>
      </c>
      <c r="AU103" s="216" t="s">
        <v>83</v>
      </c>
      <c r="AV103" s="11" t="s">
        <v>83</v>
      </c>
      <c r="AW103" s="11" t="s">
        <v>6</v>
      </c>
      <c r="AX103" s="11" t="s">
        <v>80</v>
      </c>
      <c r="AY103" s="216" t="s">
        <v>135</v>
      </c>
    </row>
    <row r="104" spans="2:65" s="1" customFormat="1" ht="22.5" customHeight="1">
      <c r="B104" s="39"/>
      <c r="C104" s="191" t="s">
        <v>186</v>
      </c>
      <c r="D104" s="191" t="s">
        <v>137</v>
      </c>
      <c r="E104" s="192" t="s">
        <v>187</v>
      </c>
      <c r="F104" s="193" t="s">
        <v>188</v>
      </c>
      <c r="G104" s="194" t="s">
        <v>140</v>
      </c>
      <c r="H104" s="195">
        <v>5.75</v>
      </c>
      <c r="I104" s="196"/>
      <c r="J104" s="197">
        <f>ROUND(I104*H104,2)</f>
        <v>0</v>
      </c>
      <c r="K104" s="193" t="s">
        <v>141</v>
      </c>
      <c r="L104" s="59"/>
      <c r="M104" s="198" t="s">
        <v>21</v>
      </c>
      <c r="N104" s="199" t="s">
        <v>43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142</v>
      </c>
      <c r="AT104" s="22" t="s">
        <v>137</v>
      </c>
      <c r="AU104" s="22" t="s">
        <v>83</v>
      </c>
      <c r="AY104" s="22" t="s">
        <v>135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80</v>
      </c>
      <c r="BK104" s="202">
        <f>ROUND(I104*H104,2)</f>
        <v>0</v>
      </c>
      <c r="BL104" s="22" t="s">
        <v>142</v>
      </c>
      <c r="BM104" s="22" t="s">
        <v>189</v>
      </c>
    </row>
    <row r="105" spans="2:51" s="11" customFormat="1" ht="13.5">
      <c r="B105" s="206"/>
      <c r="C105" s="207"/>
      <c r="D105" s="217" t="s">
        <v>149</v>
      </c>
      <c r="E105" s="219" t="s">
        <v>21</v>
      </c>
      <c r="F105" s="220" t="s">
        <v>150</v>
      </c>
      <c r="G105" s="207"/>
      <c r="H105" s="221">
        <v>5.75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149</v>
      </c>
      <c r="AU105" s="216" t="s">
        <v>83</v>
      </c>
      <c r="AV105" s="11" t="s">
        <v>83</v>
      </c>
      <c r="AW105" s="11" t="s">
        <v>35</v>
      </c>
      <c r="AX105" s="11" t="s">
        <v>72</v>
      </c>
      <c r="AY105" s="216" t="s">
        <v>135</v>
      </c>
    </row>
    <row r="106" spans="2:51" s="12" customFormat="1" ht="13.5">
      <c r="B106" s="222"/>
      <c r="C106" s="223"/>
      <c r="D106" s="217" t="s">
        <v>149</v>
      </c>
      <c r="E106" s="224" t="s">
        <v>21</v>
      </c>
      <c r="F106" s="225" t="s">
        <v>190</v>
      </c>
      <c r="G106" s="223"/>
      <c r="H106" s="226">
        <v>5.75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149</v>
      </c>
      <c r="AU106" s="232" t="s">
        <v>83</v>
      </c>
      <c r="AV106" s="12" t="s">
        <v>142</v>
      </c>
      <c r="AW106" s="12" t="s">
        <v>35</v>
      </c>
      <c r="AX106" s="12" t="s">
        <v>80</v>
      </c>
      <c r="AY106" s="232" t="s">
        <v>135</v>
      </c>
    </row>
    <row r="107" spans="2:63" s="10" customFormat="1" ht="29.85" customHeight="1">
      <c r="B107" s="174"/>
      <c r="C107" s="175"/>
      <c r="D107" s="188" t="s">
        <v>71</v>
      </c>
      <c r="E107" s="189" t="s">
        <v>83</v>
      </c>
      <c r="F107" s="189" t="s">
        <v>191</v>
      </c>
      <c r="G107" s="175"/>
      <c r="H107" s="175"/>
      <c r="I107" s="178"/>
      <c r="J107" s="190">
        <f>BK107</f>
        <v>0</v>
      </c>
      <c r="K107" s="175"/>
      <c r="L107" s="180"/>
      <c r="M107" s="181"/>
      <c r="N107" s="182"/>
      <c r="O107" s="182"/>
      <c r="P107" s="183">
        <f>SUM(P108:P110)</f>
        <v>0</v>
      </c>
      <c r="Q107" s="182"/>
      <c r="R107" s="183">
        <f>SUM(R108:R110)</f>
        <v>6.1575</v>
      </c>
      <c r="S107" s="182"/>
      <c r="T107" s="184">
        <f>SUM(T108:T110)</f>
        <v>0</v>
      </c>
      <c r="AR107" s="185" t="s">
        <v>80</v>
      </c>
      <c r="AT107" s="186" t="s">
        <v>71</v>
      </c>
      <c r="AU107" s="186" t="s">
        <v>80</v>
      </c>
      <c r="AY107" s="185" t="s">
        <v>135</v>
      </c>
      <c r="BK107" s="187">
        <f>SUM(BK108:BK110)</f>
        <v>0</v>
      </c>
    </row>
    <row r="108" spans="2:65" s="1" customFormat="1" ht="44.25" customHeight="1">
      <c r="B108" s="39"/>
      <c r="C108" s="191" t="s">
        <v>192</v>
      </c>
      <c r="D108" s="191" t="s">
        <v>137</v>
      </c>
      <c r="E108" s="192" t="s">
        <v>193</v>
      </c>
      <c r="F108" s="193" t="s">
        <v>194</v>
      </c>
      <c r="G108" s="194" t="s">
        <v>154</v>
      </c>
      <c r="H108" s="195">
        <v>25</v>
      </c>
      <c r="I108" s="196"/>
      <c r="J108" s="197">
        <f>ROUND(I108*H108,2)</f>
        <v>0</v>
      </c>
      <c r="K108" s="193" t="s">
        <v>141</v>
      </c>
      <c r="L108" s="59"/>
      <c r="M108" s="198" t="s">
        <v>21</v>
      </c>
      <c r="N108" s="199" t="s">
        <v>43</v>
      </c>
      <c r="O108" s="40"/>
      <c r="P108" s="200">
        <f>O108*H108</f>
        <v>0</v>
      </c>
      <c r="Q108" s="200">
        <v>0.2463</v>
      </c>
      <c r="R108" s="200">
        <f>Q108*H108</f>
        <v>6.1575</v>
      </c>
      <c r="S108" s="200">
        <v>0</v>
      </c>
      <c r="T108" s="201">
        <f>S108*H108</f>
        <v>0</v>
      </c>
      <c r="AR108" s="22" t="s">
        <v>142</v>
      </c>
      <c r="AT108" s="22" t="s">
        <v>137</v>
      </c>
      <c r="AU108" s="22" t="s">
        <v>83</v>
      </c>
      <c r="AY108" s="22" t="s">
        <v>135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80</v>
      </c>
      <c r="BK108" s="202">
        <f>ROUND(I108*H108,2)</f>
        <v>0</v>
      </c>
      <c r="BL108" s="22" t="s">
        <v>142</v>
      </c>
      <c r="BM108" s="22" t="s">
        <v>195</v>
      </c>
    </row>
    <row r="109" spans="2:47" s="1" customFormat="1" ht="27">
      <c r="B109" s="39"/>
      <c r="C109" s="61"/>
      <c r="D109" s="217" t="s">
        <v>144</v>
      </c>
      <c r="E109" s="61"/>
      <c r="F109" s="218" t="s">
        <v>196</v>
      </c>
      <c r="G109" s="61"/>
      <c r="H109" s="61"/>
      <c r="I109" s="161"/>
      <c r="J109" s="61"/>
      <c r="K109" s="61"/>
      <c r="L109" s="59"/>
      <c r="M109" s="205"/>
      <c r="N109" s="40"/>
      <c r="O109" s="40"/>
      <c r="P109" s="40"/>
      <c r="Q109" s="40"/>
      <c r="R109" s="40"/>
      <c r="S109" s="40"/>
      <c r="T109" s="76"/>
      <c r="AT109" s="22" t="s">
        <v>144</v>
      </c>
      <c r="AU109" s="22" t="s">
        <v>83</v>
      </c>
    </row>
    <row r="110" spans="2:51" s="11" customFormat="1" ht="13.5">
      <c r="B110" s="206"/>
      <c r="C110" s="207"/>
      <c r="D110" s="217" t="s">
        <v>149</v>
      </c>
      <c r="E110" s="219" t="s">
        <v>21</v>
      </c>
      <c r="F110" s="220" t="s">
        <v>163</v>
      </c>
      <c r="G110" s="207"/>
      <c r="H110" s="221">
        <v>25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149</v>
      </c>
      <c r="AU110" s="216" t="s">
        <v>83</v>
      </c>
      <c r="AV110" s="11" t="s">
        <v>83</v>
      </c>
      <c r="AW110" s="11" t="s">
        <v>35</v>
      </c>
      <c r="AX110" s="11" t="s">
        <v>80</v>
      </c>
      <c r="AY110" s="216" t="s">
        <v>135</v>
      </c>
    </row>
    <row r="111" spans="2:63" s="10" customFormat="1" ht="29.85" customHeight="1">
      <c r="B111" s="174"/>
      <c r="C111" s="175"/>
      <c r="D111" s="188" t="s">
        <v>71</v>
      </c>
      <c r="E111" s="189" t="s">
        <v>159</v>
      </c>
      <c r="F111" s="189" t="s">
        <v>197</v>
      </c>
      <c r="G111" s="175"/>
      <c r="H111" s="175"/>
      <c r="I111" s="178"/>
      <c r="J111" s="190">
        <f>BK111</f>
        <v>0</v>
      </c>
      <c r="K111" s="175"/>
      <c r="L111" s="180"/>
      <c r="M111" s="181"/>
      <c r="N111" s="182"/>
      <c r="O111" s="182"/>
      <c r="P111" s="183">
        <f>SUM(P112:P131)</f>
        <v>0</v>
      </c>
      <c r="Q111" s="182"/>
      <c r="R111" s="183">
        <f>SUM(R112:R131)</f>
        <v>3.686004</v>
      </c>
      <c r="S111" s="182"/>
      <c r="T111" s="184">
        <f>SUM(T112:T131)</f>
        <v>0</v>
      </c>
      <c r="AR111" s="185" t="s">
        <v>80</v>
      </c>
      <c r="AT111" s="186" t="s">
        <v>71</v>
      </c>
      <c r="AU111" s="186" t="s">
        <v>80</v>
      </c>
      <c r="AY111" s="185" t="s">
        <v>135</v>
      </c>
      <c r="BK111" s="187">
        <f>SUM(BK112:BK131)</f>
        <v>0</v>
      </c>
    </row>
    <row r="112" spans="2:65" s="1" customFormat="1" ht="31.5" customHeight="1">
      <c r="B112" s="39"/>
      <c r="C112" s="191" t="s">
        <v>198</v>
      </c>
      <c r="D112" s="191" t="s">
        <v>137</v>
      </c>
      <c r="E112" s="192" t="s">
        <v>199</v>
      </c>
      <c r="F112" s="193" t="s">
        <v>200</v>
      </c>
      <c r="G112" s="194" t="s">
        <v>140</v>
      </c>
      <c r="H112" s="195">
        <v>5.75</v>
      </c>
      <c r="I112" s="196"/>
      <c r="J112" s="197">
        <f>ROUND(I112*H112,2)</f>
        <v>0</v>
      </c>
      <c r="K112" s="193" t="s">
        <v>141</v>
      </c>
      <c r="L112" s="59"/>
      <c r="M112" s="198" t="s">
        <v>21</v>
      </c>
      <c r="N112" s="199" t="s">
        <v>43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2" t="s">
        <v>142</v>
      </c>
      <c r="AT112" s="22" t="s">
        <v>137</v>
      </c>
      <c r="AU112" s="22" t="s">
        <v>83</v>
      </c>
      <c r="AY112" s="22" t="s">
        <v>135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80</v>
      </c>
      <c r="BK112" s="202">
        <f>ROUND(I112*H112,2)</f>
        <v>0</v>
      </c>
      <c r="BL112" s="22" t="s">
        <v>142</v>
      </c>
      <c r="BM112" s="22" t="s">
        <v>201</v>
      </c>
    </row>
    <row r="113" spans="2:51" s="11" customFormat="1" ht="13.5">
      <c r="B113" s="206"/>
      <c r="C113" s="207"/>
      <c r="D113" s="203" t="s">
        <v>149</v>
      </c>
      <c r="E113" s="208" t="s">
        <v>21</v>
      </c>
      <c r="F113" s="209" t="s">
        <v>150</v>
      </c>
      <c r="G113" s="207"/>
      <c r="H113" s="210">
        <v>5.75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149</v>
      </c>
      <c r="AU113" s="216" t="s">
        <v>83</v>
      </c>
      <c r="AV113" s="11" t="s">
        <v>83</v>
      </c>
      <c r="AW113" s="11" t="s">
        <v>35</v>
      </c>
      <c r="AX113" s="11" t="s">
        <v>80</v>
      </c>
      <c r="AY113" s="216" t="s">
        <v>135</v>
      </c>
    </row>
    <row r="114" spans="2:65" s="1" customFormat="1" ht="22.5" customHeight="1">
      <c r="B114" s="39"/>
      <c r="C114" s="191" t="s">
        <v>202</v>
      </c>
      <c r="D114" s="191" t="s">
        <v>137</v>
      </c>
      <c r="E114" s="192" t="s">
        <v>203</v>
      </c>
      <c r="F114" s="193" t="s">
        <v>204</v>
      </c>
      <c r="G114" s="194" t="s">
        <v>140</v>
      </c>
      <c r="H114" s="195">
        <v>5.75</v>
      </c>
      <c r="I114" s="196"/>
      <c r="J114" s="197">
        <f>ROUND(I114*H114,2)</f>
        <v>0</v>
      </c>
      <c r="K114" s="193" t="s">
        <v>141</v>
      </c>
      <c r="L114" s="59"/>
      <c r="M114" s="198" t="s">
        <v>21</v>
      </c>
      <c r="N114" s="199" t="s">
        <v>43</v>
      </c>
      <c r="O114" s="40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2" t="s">
        <v>142</v>
      </c>
      <c r="AT114" s="22" t="s">
        <v>137</v>
      </c>
      <c r="AU114" s="22" t="s">
        <v>83</v>
      </c>
      <c r="AY114" s="22" t="s">
        <v>135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2" t="s">
        <v>80</v>
      </c>
      <c r="BK114" s="202">
        <f>ROUND(I114*H114,2)</f>
        <v>0</v>
      </c>
      <c r="BL114" s="22" t="s">
        <v>142</v>
      </c>
      <c r="BM114" s="22" t="s">
        <v>205</v>
      </c>
    </row>
    <row r="115" spans="2:51" s="11" customFormat="1" ht="13.5">
      <c r="B115" s="206"/>
      <c r="C115" s="207"/>
      <c r="D115" s="203" t="s">
        <v>149</v>
      </c>
      <c r="E115" s="208" t="s">
        <v>21</v>
      </c>
      <c r="F115" s="209" t="s">
        <v>150</v>
      </c>
      <c r="G115" s="207"/>
      <c r="H115" s="210">
        <v>5.75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149</v>
      </c>
      <c r="AU115" s="216" t="s">
        <v>83</v>
      </c>
      <c r="AV115" s="11" t="s">
        <v>83</v>
      </c>
      <c r="AW115" s="11" t="s">
        <v>35</v>
      </c>
      <c r="AX115" s="11" t="s">
        <v>80</v>
      </c>
      <c r="AY115" s="216" t="s">
        <v>135</v>
      </c>
    </row>
    <row r="116" spans="2:65" s="1" customFormat="1" ht="31.5" customHeight="1">
      <c r="B116" s="39"/>
      <c r="C116" s="191" t="s">
        <v>206</v>
      </c>
      <c r="D116" s="191" t="s">
        <v>137</v>
      </c>
      <c r="E116" s="192" t="s">
        <v>207</v>
      </c>
      <c r="F116" s="193" t="s">
        <v>208</v>
      </c>
      <c r="G116" s="194" t="s">
        <v>140</v>
      </c>
      <c r="H116" s="195">
        <v>11.5</v>
      </c>
      <c r="I116" s="196"/>
      <c r="J116" s="197">
        <f>ROUND(I116*H116,2)</f>
        <v>0</v>
      </c>
      <c r="K116" s="193" t="s">
        <v>141</v>
      </c>
      <c r="L116" s="59"/>
      <c r="M116" s="198" t="s">
        <v>21</v>
      </c>
      <c r="N116" s="199" t="s">
        <v>43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142</v>
      </c>
      <c r="AT116" s="22" t="s">
        <v>137</v>
      </c>
      <c r="AU116" s="22" t="s">
        <v>83</v>
      </c>
      <c r="AY116" s="22" t="s">
        <v>135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80</v>
      </c>
      <c r="BK116" s="202">
        <f>ROUND(I116*H116,2)</f>
        <v>0</v>
      </c>
      <c r="BL116" s="22" t="s">
        <v>142</v>
      </c>
      <c r="BM116" s="22" t="s">
        <v>209</v>
      </c>
    </row>
    <row r="117" spans="2:47" s="1" customFormat="1" ht="27">
      <c r="B117" s="39"/>
      <c r="C117" s="61"/>
      <c r="D117" s="217" t="s">
        <v>144</v>
      </c>
      <c r="E117" s="61"/>
      <c r="F117" s="218" t="s">
        <v>210</v>
      </c>
      <c r="G117" s="61"/>
      <c r="H117" s="61"/>
      <c r="I117" s="161"/>
      <c r="J117" s="61"/>
      <c r="K117" s="61"/>
      <c r="L117" s="59"/>
      <c r="M117" s="205"/>
      <c r="N117" s="40"/>
      <c r="O117" s="40"/>
      <c r="P117" s="40"/>
      <c r="Q117" s="40"/>
      <c r="R117" s="40"/>
      <c r="S117" s="40"/>
      <c r="T117" s="76"/>
      <c r="AT117" s="22" t="s">
        <v>144</v>
      </c>
      <c r="AU117" s="22" t="s">
        <v>83</v>
      </c>
    </row>
    <row r="118" spans="2:51" s="11" customFormat="1" ht="13.5">
      <c r="B118" s="206"/>
      <c r="C118" s="207"/>
      <c r="D118" s="217" t="s">
        <v>149</v>
      </c>
      <c r="E118" s="219" t="s">
        <v>21</v>
      </c>
      <c r="F118" s="220" t="s">
        <v>150</v>
      </c>
      <c r="G118" s="207"/>
      <c r="H118" s="221">
        <v>5.75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149</v>
      </c>
      <c r="AU118" s="216" t="s">
        <v>83</v>
      </c>
      <c r="AV118" s="11" t="s">
        <v>83</v>
      </c>
      <c r="AW118" s="11" t="s">
        <v>35</v>
      </c>
      <c r="AX118" s="11" t="s">
        <v>80</v>
      </c>
      <c r="AY118" s="216" t="s">
        <v>135</v>
      </c>
    </row>
    <row r="119" spans="2:51" s="11" customFormat="1" ht="13.5">
      <c r="B119" s="206"/>
      <c r="C119" s="207"/>
      <c r="D119" s="203" t="s">
        <v>149</v>
      </c>
      <c r="E119" s="207"/>
      <c r="F119" s="209" t="s">
        <v>211</v>
      </c>
      <c r="G119" s="207"/>
      <c r="H119" s="210">
        <v>11.5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149</v>
      </c>
      <c r="AU119" s="216" t="s">
        <v>83</v>
      </c>
      <c r="AV119" s="11" t="s">
        <v>83</v>
      </c>
      <c r="AW119" s="11" t="s">
        <v>6</v>
      </c>
      <c r="AX119" s="11" t="s">
        <v>80</v>
      </c>
      <c r="AY119" s="216" t="s">
        <v>135</v>
      </c>
    </row>
    <row r="120" spans="2:65" s="1" customFormat="1" ht="31.5" customHeight="1">
      <c r="B120" s="39"/>
      <c r="C120" s="191" t="s">
        <v>10</v>
      </c>
      <c r="D120" s="191" t="s">
        <v>137</v>
      </c>
      <c r="E120" s="192" t="s">
        <v>212</v>
      </c>
      <c r="F120" s="193" t="s">
        <v>213</v>
      </c>
      <c r="G120" s="194" t="s">
        <v>140</v>
      </c>
      <c r="H120" s="195">
        <v>5.75</v>
      </c>
      <c r="I120" s="196"/>
      <c r="J120" s="197">
        <f>ROUND(I120*H120,2)</f>
        <v>0</v>
      </c>
      <c r="K120" s="193" t="s">
        <v>141</v>
      </c>
      <c r="L120" s="59"/>
      <c r="M120" s="198" t="s">
        <v>21</v>
      </c>
      <c r="N120" s="199" t="s">
        <v>43</v>
      </c>
      <c r="O120" s="40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2" t="s">
        <v>142</v>
      </c>
      <c r="AT120" s="22" t="s">
        <v>137</v>
      </c>
      <c r="AU120" s="22" t="s">
        <v>83</v>
      </c>
      <c r="AY120" s="22" t="s">
        <v>135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80</v>
      </c>
      <c r="BK120" s="202">
        <f>ROUND(I120*H120,2)</f>
        <v>0</v>
      </c>
      <c r="BL120" s="22" t="s">
        <v>142</v>
      </c>
      <c r="BM120" s="22" t="s">
        <v>214</v>
      </c>
    </row>
    <row r="121" spans="2:51" s="11" customFormat="1" ht="13.5">
      <c r="B121" s="206"/>
      <c r="C121" s="207"/>
      <c r="D121" s="203" t="s">
        <v>149</v>
      </c>
      <c r="E121" s="208" t="s">
        <v>21</v>
      </c>
      <c r="F121" s="209" t="s">
        <v>150</v>
      </c>
      <c r="G121" s="207"/>
      <c r="H121" s="210">
        <v>5.75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149</v>
      </c>
      <c r="AU121" s="216" t="s">
        <v>83</v>
      </c>
      <c r="AV121" s="11" t="s">
        <v>83</v>
      </c>
      <c r="AW121" s="11" t="s">
        <v>35</v>
      </c>
      <c r="AX121" s="11" t="s">
        <v>80</v>
      </c>
      <c r="AY121" s="216" t="s">
        <v>135</v>
      </c>
    </row>
    <row r="122" spans="2:65" s="1" customFormat="1" ht="31.5" customHeight="1">
      <c r="B122" s="39"/>
      <c r="C122" s="191" t="s">
        <v>215</v>
      </c>
      <c r="D122" s="191" t="s">
        <v>137</v>
      </c>
      <c r="E122" s="192" t="s">
        <v>216</v>
      </c>
      <c r="F122" s="193" t="s">
        <v>217</v>
      </c>
      <c r="G122" s="194" t="s">
        <v>140</v>
      </c>
      <c r="H122" s="195">
        <v>5.75</v>
      </c>
      <c r="I122" s="196"/>
      <c r="J122" s="197">
        <f>ROUND(I122*H122,2)</f>
        <v>0</v>
      </c>
      <c r="K122" s="193" t="s">
        <v>141</v>
      </c>
      <c r="L122" s="59"/>
      <c r="M122" s="198" t="s">
        <v>21</v>
      </c>
      <c r="N122" s="199" t="s">
        <v>43</v>
      </c>
      <c r="O122" s="40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2" t="s">
        <v>142</v>
      </c>
      <c r="AT122" s="22" t="s">
        <v>137</v>
      </c>
      <c r="AU122" s="22" t="s">
        <v>83</v>
      </c>
      <c r="AY122" s="22" t="s">
        <v>135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80</v>
      </c>
      <c r="BK122" s="202">
        <f>ROUND(I122*H122,2)</f>
        <v>0</v>
      </c>
      <c r="BL122" s="22" t="s">
        <v>142</v>
      </c>
      <c r="BM122" s="22" t="s">
        <v>218</v>
      </c>
    </row>
    <row r="123" spans="2:51" s="11" customFormat="1" ht="13.5">
      <c r="B123" s="206"/>
      <c r="C123" s="207"/>
      <c r="D123" s="203" t="s">
        <v>149</v>
      </c>
      <c r="E123" s="208" t="s">
        <v>21</v>
      </c>
      <c r="F123" s="209" t="s">
        <v>150</v>
      </c>
      <c r="G123" s="207"/>
      <c r="H123" s="210">
        <v>5.75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149</v>
      </c>
      <c r="AU123" s="216" t="s">
        <v>83</v>
      </c>
      <c r="AV123" s="11" t="s">
        <v>83</v>
      </c>
      <c r="AW123" s="11" t="s">
        <v>35</v>
      </c>
      <c r="AX123" s="11" t="s">
        <v>80</v>
      </c>
      <c r="AY123" s="216" t="s">
        <v>135</v>
      </c>
    </row>
    <row r="124" spans="2:65" s="1" customFormat="1" ht="57" customHeight="1">
      <c r="B124" s="39"/>
      <c r="C124" s="191" t="s">
        <v>219</v>
      </c>
      <c r="D124" s="191" t="s">
        <v>137</v>
      </c>
      <c r="E124" s="192" t="s">
        <v>220</v>
      </c>
      <c r="F124" s="193" t="s">
        <v>221</v>
      </c>
      <c r="G124" s="194" t="s">
        <v>140</v>
      </c>
      <c r="H124" s="195">
        <v>25</v>
      </c>
      <c r="I124" s="196"/>
      <c r="J124" s="197">
        <f>ROUND(I124*H124,2)</f>
        <v>0</v>
      </c>
      <c r="K124" s="193" t="s">
        <v>141</v>
      </c>
      <c r="L124" s="59"/>
      <c r="M124" s="198" t="s">
        <v>21</v>
      </c>
      <c r="N124" s="199" t="s">
        <v>43</v>
      </c>
      <c r="O124" s="40"/>
      <c r="P124" s="200">
        <f>O124*H124</f>
        <v>0</v>
      </c>
      <c r="Q124" s="200">
        <v>0.08565</v>
      </c>
      <c r="R124" s="200">
        <f>Q124*H124</f>
        <v>2.1412500000000003</v>
      </c>
      <c r="S124" s="200">
        <v>0</v>
      </c>
      <c r="T124" s="201">
        <f>S124*H124</f>
        <v>0</v>
      </c>
      <c r="AR124" s="22" t="s">
        <v>142</v>
      </c>
      <c r="AT124" s="22" t="s">
        <v>137</v>
      </c>
      <c r="AU124" s="22" t="s">
        <v>83</v>
      </c>
      <c r="AY124" s="22" t="s">
        <v>135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80</v>
      </c>
      <c r="BK124" s="202">
        <f>ROUND(I124*H124,2)</f>
        <v>0</v>
      </c>
      <c r="BL124" s="22" t="s">
        <v>142</v>
      </c>
      <c r="BM124" s="22" t="s">
        <v>222</v>
      </c>
    </row>
    <row r="125" spans="2:47" s="1" customFormat="1" ht="27">
      <c r="B125" s="39"/>
      <c r="C125" s="61"/>
      <c r="D125" s="203" t="s">
        <v>144</v>
      </c>
      <c r="E125" s="61"/>
      <c r="F125" s="204" t="s">
        <v>223</v>
      </c>
      <c r="G125" s="61"/>
      <c r="H125" s="61"/>
      <c r="I125" s="161"/>
      <c r="J125" s="61"/>
      <c r="K125" s="61"/>
      <c r="L125" s="59"/>
      <c r="M125" s="205"/>
      <c r="N125" s="40"/>
      <c r="O125" s="40"/>
      <c r="P125" s="40"/>
      <c r="Q125" s="40"/>
      <c r="R125" s="40"/>
      <c r="S125" s="40"/>
      <c r="T125" s="76"/>
      <c r="AT125" s="22" t="s">
        <v>144</v>
      </c>
      <c r="AU125" s="22" t="s">
        <v>83</v>
      </c>
    </row>
    <row r="126" spans="2:65" s="1" customFormat="1" ht="22.5" customHeight="1">
      <c r="B126" s="39"/>
      <c r="C126" s="233" t="s">
        <v>224</v>
      </c>
      <c r="D126" s="233" t="s">
        <v>225</v>
      </c>
      <c r="E126" s="234" t="s">
        <v>226</v>
      </c>
      <c r="F126" s="235" t="s">
        <v>227</v>
      </c>
      <c r="G126" s="236" t="s">
        <v>140</v>
      </c>
      <c r="H126" s="237">
        <v>11.418</v>
      </c>
      <c r="I126" s="238"/>
      <c r="J126" s="239">
        <f>ROUND(I126*H126,2)</f>
        <v>0</v>
      </c>
      <c r="K126" s="235" t="s">
        <v>21</v>
      </c>
      <c r="L126" s="240"/>
      <c r="M126" s="241" t="s">
        <v>21</v>
      </c>
      <c r="N126" s="242" t="s">
        <v>43</v>
      </c>
      <c r="O126" s="40"/>
      <c r="P126" s="200">
        <f>O126*H126</f>
        <v>0</v>
      </c>
      <c r="Q126" s="200">
        <v>0.131</v>
      </c>
      <c r="R126" s="200">
        <f>Q126*H126</f>
        <v>1.495758</v>
      </c>
      <c r="S126" s="200">
        <v>0</v>
      </c>
      <c r="T126" s="201">
        <f>S126*H126</f>
        <v>0</v>
      </c>
      <c r="AR126" s="22" t="s">
        <v>176</v>
      </c>
      <c r="AT126" s="22" t="s">
        <v>225</v>
      </c>
      <c r="AU126" s="22" t="s">
        <v>83</v>
      </c>
      <c r="AY126" s="22" t="s">
        <v>135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80</v>
      </c>
      <c r="BK126" s="202">
        <f>ROUND(I126*H126,2)</f>
        <v>0</v>
      </c>
      <c r="BL126" s="22" t="s">
        <v>142</v>
      </c>
      <c r="BM126" s="22" t="s">
        <v>228</v>
      </c>
    </row>
    <row r="127" spans="2:47" s="1" customFormat="1" ht="40.5">
      <c r="B127" s="39"/>
      <c r="C127" s="61"/>
      <c r="D127" s="217" t="s">
        <v>144</v>
      </c>
      <c r="E127" s="61"/>
      <c r="F127" s="218" t="s">
        <v>229</v>
      </c>
      <c r="G127" s="61"/>
      <c r="H127" s="61"/>
      <c r="I127" s="161"/>
      <c r="J127" s="61"/>
      <c r="K127" s="61"/>
      <c r="L127" s="59"/>
      <c r="M127" s="205"/>
      <c r="N127" s="40"/>
      <c r="O127" s="40"/>
      <c r="P127" s="40"/>
      <c r="Q127" s="40"/>
      <c r="R127" s="40"/>
      <c r="S127" s="40"/>
      <c r="T127" s="76"/>
      <c r="AT127" s="22" t="s">
        <v>144</v>
      </c>
      <c r="AU127" s="22" t="s">
        <v>83</v>
      </c>
    </row>
    <row r="128" spans="2:51" s="11" customFormat="1" ht="13.5">
      <c r="B128" s="206"/>
      <c r="C128" s="207"/>
      <c r="D128" s="203" t="s">
        <v>149</v>
      </c>
      <c r="E128" s="207"/>
      <c r="F128" s="209" t="s">
        <v>230</v>
      </c>
      <c r="G128" s="207"/>
      <c r="H128" s="210">
        <v>11.418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149</v>
      </c>
      <c r="AU128" s="216" t="s">
        <v>83</v>
      </c>
      <c r="AV128" s="11" t="s">
        <v>83</v>
      </c>
      <c r="AW128" s="11" t="s">
        <v>6</v>
      </c>
      <c r="AX128" s="11" t="s">
        <v>80</v>
      </c>
      <c r="AY128" s="216" t="s">
        <v>135</v>
      </c>
    </row>
    <row r="129" spans="2:65" s="1" customFormat="1" ht="57" customHeight="1">
      <c r="B129" s="39"/>
      <c r="C129" s="191" t="s">
        <v>231</v>
      </c>
      <c r="D129" s="191" t="s">
        <v>137</v>
      </c>
      <c r="E129" s="192" t="s">
        <v>232</v>
      </c>
      <c r="F129" s="193" t="s">
        <v>233</v>
      </c>
      <c r="G129" s="194" t="s">
        <v>140</v>
      </c>
      <c r="H129" s="195">
        <v>25</v>
      </c>
      <c r="I129" s="196"/>
      <c r="J129" s="197">
        <f>ROUND(I129*H129,2)</f>
        <v>0</v>
      </c>
      <c r="K129" s="193" t="s">
        <v>141</v>
      </c>
      <c r="L129" s="59"/>
      <c r="M129" s="198" t="s">
        <v>21</v>
      </c>
      <c r="N129" s="199" t="s">
        <v>43</v>
      </c>
      <c r="O129" s="40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2" t="s">
        <v>142</v>
      </c>
      <c r="AT129" s="22" t="s">
        <v>137</v>
      </c>
      <c r="AU129" s="22" t="s">
        <v>83</v>
      </c>
      <c r="AY129" s="22" t="s">
        <v>135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80</v>
      </c>
      <c r="BK129" s="202">
        <f>ROUND(I129*H129,2)</f>
        <v>0</v>
      </c>
      <c r="BL129" s="22" t="s">
        <v>142</v>
      </c>
      <c r="BM129" s="22" t="s">
        <v>234</v>
      </c>
    </row>
    <row r="130" spans="2:65" s="1" customFormat="1" ht="22.5" customHeight="1">
      <c r="B130" s="39"/>
      <c r="C130" s="191" t="s">
        <v>235</v>
      </c>
      <c r="D130" s="191" t="s">
        <v>137</v>
      </c>
      <c r="E130" s="192" t="s">
        <v>236</v>
      </c>
      <c r="F130" s="193" t="s">
        <v>237</v>
      </c>
      <c r="G130" s="194" t="s">
        <v>154</v>
      </c>
      <c r="H130" s="195">
        <v>13.61</v>
      </c>
      <c r="I130" s="196"/>
      <c r="J130" s="197">
        <f>ROUND(I130*H130,2)</f>
        <v>0</v>
      </c>
      <c r="K130" s="193" t="s">
        <v>141</v>
      </c>
      <c r="L130" s="59"/>
      <c r="M130" s="198" t="s">
        <v>21</v>
      </c>
      <c r="N130" s="199" t="s">
        <v>43</v>
      </c>
      <c r="O130" s="40"/>
      <c r="P130" s="200">
        <f>O130*H130</f>
        <v>0</v>
      </c>
      <c r="Q130" s="200">
        <v>0.0036</v>
      </c>
      <c r="R130" s="200">
        <f>Q130*H130</f>
        <v>0.048996</v>
      </c>
      <c r="S130" s="200">
        <v>0</v>
      </c>
      <c r="T130" s="201">
        <f>S130*H130</f>
        <v>0</v>
      </c>
      <c r="AR130" s="22" t="s">
        <v>142</v>
      </c>
      <c r="AT130" s="22" t="s">
        <v>137</v>
      </c>
      <c r="AU130" s="22" t="s">
        <v>83</v>
      </c>
      <c r="AY130" s="22" t="s">
        <v>135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80</v>
      </c>
      <c r="BK130" s="202">
        <f>ROUND(I130*H130,2)</f>
        <v>0</v>
      </c>
      <c r="BL130" s="22" t="s">
        <v>142</v>
      </c>
      <c r="BM130" s="22" t="s">
        <v>238</v>
      </c>
    </row>
    <row r="131" spans="2:51" s="11" customFormat="1" ht="13.5">
      <c r="B131" s="206"/>
      <c r="C131" s="207"/>
      <c r="D131" s="217" t="s">
        <v>149</v>
      </c>
      <c r="E131" s="219" t="s">
        <v>21</v>
      </c>
      <c r="F131" s="220" t="s">
        <v>239</v>
      </c>
      <c r="G131" s="207"/>
      <c r="H131" s="221">
        <v>13.61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149</v>
      </c>
      <c r="AU131" s="216" t="s">
        <v>83</v>
      </c>
      <c r="AV131" s="11" t="s">
        <v>83</v>
      </c>
      <c r="AW131" s="11" t="s">
        <v>35</v>
      </c>
      <c r="AX131" s="11" t="s">
        <v>80</v>
      </c>
      <c r="AY131" s="216" t="s">
        <v>135</v>
      </c>
    </row>
    <row r="132" spans="2:63" s="10" customFormat="1" ht="29.85" customHeight="1">
      <c r="B132" s="174"/>
      <c r="C132" s="175"/>
      <c r="D132" s="188" t="s">
        <v>71</v>
      </c>
      <c r="E132" s="189" t="s">
        <v>180</v>
      </c>
      <c r="F132" s="189" t="s">
        <v>240</v>
      </c>
      <c r="G132" s="175"/>
      <c r="H132" s="175"/>
      <c r="I132" s="178"/>
      <c r="J132" s="190">
        <f>BK132</f>
        <v>0</v>
      </c>
      <c r="K132" s="175"/>
      <c r="L132" s="180"/>
      <c r="M132" s="181"/>
      <c r="N132" s="182"/>
      <c r="O132" s="182"/>
      <c r="P132" s="183">
        <f>P133+SUM(P134:P159)</f>
        <v>0</v>
      </c>
      <c r="Q132" s="182"/>
      <c r="R132" s="183">
        <f>R133+SUM(R134:R159)</f>
        <v>5.5823405</v>
      </c>
      <c r="S132" s="182"/>
      <c r="T132" s="184">
        <f>T133+SUM(T134:T159)</f>
        <v>0.8</v>
      </c>
      <c r="AR132" s="185" t="s">
        <v>80</v>
      </c>
      <c r="AT132" s="186" t="s">
        <v>71</v>
      </c>
      <c r="AU132" s="186" t="s">
        <v>80</v>
      </c>
      <c r="AY132" s="185" t="s">
        <v>135</v>
      </c>
      <c r="BK132" s="187">
        <f>BK133+SUM(BK134:BK159)</f>
        <v>0</v>
      </c>
    </row>
    <row r="133" spans="2:65" s="1" customFormat="1" ht="31.5" customHeight="1">
      <c r="B133" s="39"/>
      <c r="C133" s="191" t="s">
        <v>9</v>
      </c>
      <c r="D133" s="191" t="s">
        <v>137</v>
      </c>
      <c r="E133" s="192" t="s">
        <v>241</v>
      </c>
      <c r="F133" s="193" t="s">
        <v>242</v>
      </c>
      <c r="G133" s="194" t="s">
        <v>243</v>
      </c>
      <c r="H133" s="195">
        <v>2</v>
      </c>
      <c r="I133" s="196"/>
      <c r="J133" s="197">
        <f>ROUND(I133*H133,2)</f>
        <v>0</v>
      </c>
      <c r="K133" s="193" t="s">
        <v>141</v>
      </c>
      <c r="L133" s="59"/>
      <c r="M133" s="198" t="s">
        <v>21</v>
      </c>
      <c r="N133" s="199" t="s">
        <v>43</v>
      </c>
      <c r="O133" s="40"/>
      <c r="P133" s="200">
        <f>O133*H133</f>
        <v>0</v>
      </c>
      <c r="Q133" s="200">
        <v>0.0007</v>
      </c>
      <c r="R133" s="200">
        <f>Q133*H133</f>
        <v>0.0014</v>
      </c>
      <c r="S133" s="200">
        <v>0</v>
      </c>
      <c r="T133" s="201">
        <f>S133*H133</f>
        <v>0</v>
      </c>
      <c r="AR133" s="22" t="s">
        <v>142</v>
      </c>
      <c r="AT133" s="22" t="s">
        <v>137</v>
      </c>
      <c r="AU133" s="22" t="s">
        <v>83</v>
      </c>
      <c r="AY133" s="22" t="s">
        <v>135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2" t="s">
        <v>80</v>
      </c>
      <c r="BK133" s="202">
        <f>ROUND(I133*H133,2)</f>
        <v>0</v>
      </c>
      <c r="BL133" s="22" t="s">
        <v>142</v>
      </c>
      <c r="BM133" s="22" t="s">
        <v>244</v>
      </c>
    </row>
    <row r="134" spans="2:47" s="1" customFormat="1" ht="27">
      <c r="B134" s="39"/>
      <c r="C134" s="61"/>
      <c r="D134" s="203" t="s">
        <v>144</v>
      </c>
      <c r="E134" s="61"/>
      <c r="F134" s="204" t="s">
        <v>245</v>
      </c>
      <c r="G134" s="61"/>
      <c r="H134" s="61"/>
      <c r="I134" s="161"/>
      <c r="J134" s="61"/>
      <c r="K134" s="61"/>
      <c r="L134" s="59"/>
      <c r="M134" s="205"/>
      <c r="N134" s="40"/>
      <c r="O134" s="40"/>
      <c r="P134" s="40"/>
      <c r="Q134" s="40"/>
      <c r="R134" s="40"/>
      <c r="S134" s="40"/>
      <c r="T134" s="76"/>
      <c r="AT134" s="22" t="s">
        <v>144</v>
      </c>
      <c r="AU134" s="22" t="s">
        <v>83</v>
      </c>
    </row>
    <row r="135" spans="2:65" s="1" customFormat="1" ht="22.5" customHeight="1">
      <c r="B135" s="39"/>
      <c r="C135" s="233" t="s">
        <v>246</v>
      </c>
      <c r="D135" s="233" t="s">
        <v>225</v>
      </c>
      <c r="E135" s="234" t="s">
        <v>247</v>
      </c>
      <c r="F135" s="235" t="s">
        <v>248</v>
      </c>
      <c r="G135" s="236" t="s">
        <v>243</v>
      </c>
      <c r="H135" s="237">
        <v>2</v>
      </c>
      <c r="I135" s="238"/>
      <c r="J135" s="239">
        <f>ROUND(I135*H135,2)</f>
        <v>0</v>
      </c>
      <c r="K135" s="235" t="s">
        <v>141</v>
      </c>
      <c r="L135" s="240"/>
      <c r="M135" s="241" t="s">
        <v>21</v>
      </c>
      <c r="N135" s="242" t="s">
        <v>43</v>
      </c>
      <c r="O135" s="40"/>
      <c r="P135" s="200">
        <f>O135*H135</f>
        <v>0</v>
      </c>
      <c r="Q135" s="200">
        <v>0.003</v>
      </c>
      <c r="R135" s="200">
        <f>Q135*H135</f>
        <v>0.006</v>
      </c>
      <c r="S135" s="200">
        <v>0</v>
      </c>
      <c r="T135" s="201">
        <f>S135*H135</f>
        <v>0</v>
      </c>
      <c r="AR135" s="22" t="s">
        <v>176</v>
      </c>
      <c r="AT135" s="22" t="s">
        <v>225</v>
      </c>
      <c r="AU135" s="22" t="s">
        <v>83</v>
      </c>
      <c r="AY135" s="22" t="s">
        <v>135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80</v>
      </c>
      <c r="BK135" s="202">
        <f>ROUND(I135*H135,2)</f>
        <v>0</v>
      </c>
      <c r="BL135" s="22" t="s">
        <v>142</v>
      </c>
      <c r="BM135" s="22" t="s">
        <v>249</v>
      </c>
    </row>
    <row r="136" spans="2:47" s="1" customFormat="1" ht="27">
      <c r="B136" s="39"/>
      <c r="C136" s="61"/>
      <c r="D136" s="203" t="s">
        <v>144</v>
      </c>
      <c r="E136" s="61"/>
      <c r="F136" s="204" t="s">
        <v>250</v>
      </c>
      <c r="G136" s="61"/>
      <c r="H136" s="61"/>
      <c r="I136" s="161"/>
      <c r="J136" s="61"/>
      <c r="K136" s="61"/>
      <c r="L136" s="59"/>
      <c r="M136" s="205"/>
      <c r="N136" s="40"/>
      <c r="O136" s="40"/>
      <c r="P136" s="40"/>
      <c r="Q136" s="40"/>
      <c r="R136" s="40"/>
      <c r="S136" s="40"/>
      <c r="T136" s="76"/>
      <c r="AT136" s="22" t="s">
        <v>144</v>
      </c>
      <c r="AU136" s="22" t="s">
        <v>83</v>
      </c>
    </row>
    <row r="137" spans="2:65" s="1" customFormat="1" ht="31.5" customHeight="1">
      <c r="B137" s="39"/>
      <c r="C137" s="191" t="s">
        <v>251</v>
      </c>
      <c r="D137" s="191" t="s">
        <v>137</v>
      </c>
      <c r="E137" s="192" t="s">
        <v>252</v>
      </c>
      <c r="F137" s="193" t="s">
        <v>253</v>
      </c>
      <c r="G137" s="194" t="s">
        <v>140</v>
      </c>
      <c r="H137" s="195">
        <v>12.17</v>
      </c>
      <c r="I137" s="196"/>
      <c r="J137" s="197">
        <f>ROUND(I137*H137,2)</f>
        <v>0</v>
      </c>
      <c r="K137" s="193" t="s">
        <v>141</v>
      </c>
      <c r="L137" s="59"/>
      <c r="M137" s="198" t="s">
        <v>21</v>
      </c>
      <c r="N137" s="199" t="s">
        <v>43</v>
      </c>
      <c r="O137" s="40"/>
      <c r="P137" s="200">
        <f>O137*H137</f>
        <v>0</v>
      </c>
      <c r="Q137" s="200">
        <v>0.0026</v>
      </c>
      <c r="R137" s="200">
        <f>Q137*H137</f>
        <v>0.031641999999999997</v>
      </c>
      <c r="S137" s="200">
        <v>0</v>
      </c>
      <c r="T137" s="201">
        <f>S137*H137</f>
        <v>0</v>
      </c>
      <c r="AR137" s="22" t="s">
        <v>142</v>
      </c>
      <c r="AT137" s="22" t="s">
        <v>137</v>
      </c>
      <c r="AU137" s="22" t="s">
        <v>83</v>
      </c>
      <c r="AY137" s="22" t="s">
        <v>135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80</v>
      </c>
      <c r="BK137" s="202">
        <f>ROUND(I137*H137,2)</f>
        <v>0</v>
      </c>
      <c r="BL137" s="22" t="s">
        <v>142</v>
      </c>
      <c r="BM137" s="22" t="s">
        <v>254</v>
      </c>
    </row>
    <row r="138" spans="2:51" s="11" customFormat="1" ht="13.5">
      <c r="B138" s="206"/>
      <c r="C138" s="207"/>
      <c r="D138" s="203" t="s">
        <v>149</v>
      </c>
      <c r="E138" s="208" t="s">
        <v>21</v>
      </c>
      <c r="F138" s="209" t="s">
        <v>255</v>
      </c>
      <c r="G138" s="207"/>
      <c r="H138" s="210">
        <v>12.17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149</v>
      </c>
      <c r="AU138" s="216" t="s">
        <v>83</v>
      </c>
      <c r="AV138" s="11" t="s">
        <v>83</v>
      </c>
      <c r="AW138" s="11" t="s">
        <v>35</v>
      </c>
      <c r="AX138" s="11" t="s">
        <v>80</v>
      </c>
      <c r="AY138" s="216" t="s">
        <v>135</v>
      </c>
    </row>
    <row r="139" spans="2:65" s="1" customFormat="1" ht="31.5" customHeight="1">
      <c r="B139" s="39"/>
      <c r="C139" s="191" t="s">
        <v>256</v>
      </c>
      <c r="D139" s="191" t="s">
        <v>137</v>
      </c>
      <c r="E139" s="192" t="s">
        <v>257</v>
      </c>
      <c r="F139" s="193" t="s">
        <v>258</v>
      </c>
      <c r="G139" s="194" t="s">
        <v>140</v>
      </c>
      <c r="H139" s="195">
        <v>12.17</v>
      </c>
      <c r="I139" s="196"/>
      <c r="J139" s="197">
        <f>ROUND(I139*H139,2)</f>
        <v>0</v>
      </c>
      <c r="K139" s="193" t="s">
        <v>141</v>
      </c>
      <c r="L139" s="59"/>
      <c r="M139" s="198" t="s">
        <v>21</v>
      </c>
      <c r="N139" s="199" t="s">
        <v>43</v>
      </c>
      <c r="O139" s="40"/>
      <c r="P139" s="200">
        <f>O139*H139</f>
        <v>0</v>
      </c>
      <c r="Q139" s="200">
        <v>1E-05</v>
      </c>
      <c r="R139" s="200">
        <f>Q139*H139</f>
        <v>0.0001217</v>
      </c>
      <c r="S139" s="200">
        <v>0</v>
      </c>
      <c r="T139" s="201">
        <f>S139*H139</f>
        <v>0</v>
      </c>
      <c r="AR139" s="22" t="s">
        <v>142</v>
      </c>
      <c r="AT139" s="22" t="s">
        <v>137</v>
      </c>
      <c r="AU139" s="22" t="s">
        <v>83</v>
      </c>
      <c r="AY139" s="22" t="s">
        <v>135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2" t="s">
        <v>80</v>
      </c>
      <c r="BK139" s="202">
        <f>ROUND(I139*H139,2)</f>
        <v>0</v>
      </c>
      <c r="BL139" s="22" t="s">
        <v>142</v>
      </c>
      <c r="BM139" s="22" t="s">
        <v>259</v>
      </c>
    </row>
    <row r="140" spans="2:51" s="11" customFormat="1" ht="13.5">
      <c r="B140" s="206"/>
      <c r="C140" s="207"/>
      <c r="D140" s="203" t="s">
        <v>149</v>
      </c>
      <c r="E140" s="208" t="s">
        <v>21</v>
      </c>
      <c r="F140" s="209" t="s">
        <v>255</v>
      </c>
      <c r="G140" s="207"/>
      <c r="H140" s="210">
        <v>12.17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149</v>
      </c>
      <c r="AU140" s="216" t="s">
        <v>83</v>
      </c>
      <c r="AV140" s="11" t="s">
        <v>83</v>
      </c>
      <c r="AW140" s="11" t="s">
        <v>35</v>
      </c>
      <c r="AX140" s="11" t="s">
        <v>80</v>
      </c>
      <c r="AY140" s="216" t="s">
        <v>135</v>
      </c>
    </row>
    <row r="141" spans="2:65" s="1" customFormat="1" ht="44.25" customHeight="1">
      <c r="B141" s="39"/>
      <c r="C141" s="191" t="s">
        <v>163</v>
      </c>
      <c r="D141" s="191" t="s">
        <v>137</v>
      </c>
      <c r="E141" s="192" t="s">
        <v>260</v>
      </c>
      <c r="F141" s="193" t="s">
        <v>261</v>
      </c>
      <c r="G141" s="194" t="s">
        <v>154</v>
      </c>
      <c r="H141" s="195">
        <v>11.5</v>
      </c>
      <c r="I141" s="196"/>
      <c r="J141" s="197">
        <f>ROUND(I141*H141,2)</f>
        <v>0</v>
      </c>
      <c r="K141" s="193" t="s">
        <v>21</v>
      </c>
      <c r="L141" s="59"/>
      <c r="M141" s="198" t="s">
        <v>21</v>
      </c>
      <c r="N141" s="199" t="s">
        <v>43</v>
      </c>
      <c r="O141" s="40"/>
      <c r="P141" s="200">
        <f>O141*H141</f>
        <v>0</v>
      </c>
      <c r="Q141" s="200">
        <v>0.1554</v>
      </c>
      <c r="R141" s="200">
        <f>Q141*H141</f>
        <v>1.7871000000000001</v>
      </c>
      <c r="S141" s="200">
        <v>0</v>
      </c>
      <c r="T141" s="201">
        <f>S141*H141</f>
        <v>0</v>
      </c>
      <c r="AR141" s="22" t="s">
        <v>142</v>
      </c>
      <c r="AT141" s="22" t="s">
        <v>137</v>
      </c>
      <c r="AU141" s="22" t="s">
        <v>83</v>
      </c>
      <c r="AY141" s="22" t="s">
        <v>135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80</v>
      </c>
      <c r="BK141" s="202">
        <f>ROUND(I141*H141,2)</f>
        <v>0</v>
      </c>
      <c r="BL141" s="22" t="s">
        <v>142</v>
      </c>
      <c r="BM141" s="22" t="s">
        <v>262</v>
      </c>
    </row>
    <row r="142" spans="2:51" s="11" customFormat="1" ht="13.5">
      <c r="B142" s="206"/>
      <c r="C142" s="207"/>
      <c r="D142" s="217" t="s">
        <v>149</v>
      </c>
      <c r="E142" s="219" t="s">
        <v>21</v>
      </c>
      <c r="F142" s="220" t="s">
        <v>263</v>
      </c>
      <c r="G142" s="207"/>
      <c r="H142" s="221">
        <v>2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149</v>
      </c>
      <c r="AU142" s="216" t="s">
        <v>83</v>
      </c>
      <c r="AV142" s="11" t="s">
        <v>83</v>
      </c>
      <c r="AW142" s="11" t="s">
        <v>35</v>
      </c>
      <c r="AX142" s="11" t="s">
        <v>72</v>
      </c>
      <c r="AY142" s="216" t="s">
        <v>135</v>
      </c>
    </row>
    <row r="143" spans="2:51" s="11" customFormat="1" ht="13.5">
      <c r="B143" s="206"/>
      <c r="C143" s="207"/>
      <c r="D143" s="203" t="s">
        <v>149</v>
      </c>
      <c r="E143" s="208" t="s">
        <v>21</v>
      </c>
      <c r="F143" s="209" t="s">
        <v>264</v>
      </c>
      <c r="G143" s="207"/>
      <c r="H143" s="210">
        <v>9.5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149</v>
      </c>
      <c r="AU143" s="216" t="s">
        <v>83</v>
      </c>
      <c r="AV143" s="11" t="s">
        <v>83</v>
      </c>
      <c r="AW143" s="11" t="s">
        <v>35</v>
      </c>
      <c r="AX143" s="11" t="s">
        <v>72</v>
      </c>
      <c r="AY143" s="216" t="s">
        <v>135</v>
      </c>
    </row>
    <row r="144" spans="2:65" s="1" customFormat="1" ht="22.5" customHeight="1">
      <c r="B144" s="39"/>
      <c r="C144" s="233" t="s">
        <v>265</v>
      </c>
      <c r="D144" s="233" t="s">
        <v>225</v>
      </c>
      <c r="E144" s="234" t="s">
        <v>266</v>
      </c>
      <c r="F144" s="235" t="s">
        <v>267</v>
      </c>
      <c r="G144" s="236" t="s">
        <v>243</v>
      </c>
      <c r="H144" s="237">
        <v>2</v>
      </c>
      <c r="I144" s="238"/>
      <c r="J144" s="239">
        <f>ROUND(I144*H144,2)</f>
        <v>0</v>
      </c>
      <c r="K144" s="235" t="s">
        <v>141</v>
      </c>
      <c r="L144" s="240"/>
      <c r="M144" s="241" t="s">
        <v>21</v>
      </c>
      <c r="N144" s="242" t="s">
        <v>43</v>
      </c>
      <c r="O144" s="40"/>
      <c r="P144" s="200">
        <f>O144*H144</f>
        <v>0</v>
      </c>
      <c r="Q144" s="200">
        <v>0.064</v>
      </c>
      <c r="R144" s="200">
        <f>Q144*H144</f>
        <v>0.128</v>
      </c>
      <c r="S144" s="200">
        <v>0</v>
      </c>
      <c r="T144" s="201">
        <f>S144*H144</f>
        <v>0</v>
      </c>
      <c r="AR144" s="22" t="s">
        <v>176</v>
      </c>
      <c r="AT144" s="22" t="s">
        <v>225</v>
      </c>
      <c r="AU144" s="22" t="s">
        <v>83</v>
      </c>
      <c r="AY144" s="22" t="s">
        <v>135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80</v>
      </c>
      <c r="BK144" s="202">
        <f>ROUND(I144*H144,2)</f>
        <v>0</v>
      </c>
      <c r="BL144" s="22" t="s">
        <v>142</v>
      </c>
      <c r="BM144" s="22" t="s">
        <v>268</v>
      </c>
    </row>
    <row r="145" spans="2:65" s="1" customFormat="1" ht="22.5" customHeight="1">
      <c r="B145" s="39"/>
      <c r="C145" s="233" t="s">
        <v>269</v>
      </c>
      <c r="D145" s="233" t="s">
        <v>225</v>
      </c>
      <c r="E145" s="234" t="s">
        <v>270</v>
      </c>
      <c r="F145" s="235" t="s">
        <v>271</v>
      </c>
      <c r="G145" s="236" t="s">
        <v>243</v>
      </c>
      <c r="H145" s="237">
        <v>9.975</v>
      </c>
      <c r="I145" s="238"/>
      <c r="J145" s="239">
        <f>ROUND(I145*H145,2)</f>
        <v>0</v>
      </c>
      <c r="K145" s="235" t="s">
        <v>141</v>
      </c>
      <c r="L145" s="240"/>
      <c r="M145" s="241" t="s">
        <v>21</v>
      </c>
      <c r="N145" s="242" t="s">
        <v>43</v>
      </c>
      <c r="O145" s="40"/>
      <c r="P145" s="200">
        <f>O145*H145</f>
        <v>0</v>
      </c>
      <c r="Q145" s="200">
        <v>0.053</v>
      </c>
      <c r="R145" s="200">
        <f>Q145*H145</f>
        <v>0.528675</v>
      </c>
      <c r="S145" s="200">
        <v>0</v>
      </c>
      <c r="T145" s="201">
        <f>S145*H145</f>
        <v>0</v>
      </c>
      <c r="AR145" s="22" t="s">
        <v>176</v>
      </c>
      <c r="AT145" s="22" t="s">
        <v>225</v>
      </c>
      <c r="AU145" s="22" t="s">
        <v>83</v>
      </c>
      <c r="AY145" s="22" t="s">
        <v>135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80</v>
      </c>
      <c r="BK145" s="202">
        <f>ROUND(I145*H145,2)</f>
        <v>0</v>
      </c>
      <c r="BL145" s="22" t="s">
        <v>142</v>
      </c>
      <c r="BM145" s="22" t="s">
        <v>272</v>
      </c>
    </row>
    <row r="146" spans="2:47" s="1" customFormat="1" ht="27">
      <c r="B146" s="39"/>
      <c r="C146" s="61"/>
      <c r="D146" s="217" t="s">
        <v>144</v>
      </c>
      <c r="E146" s="61"/>
      <c r="F146" s="218" t="s">
        <v>273</v>
      </c>
      <c r="G146" s="61"/>
      <c r="H146" s="61"/>
      <c r="I146" s="161"/>
      <c r="J146" s="61"/>
      <c r="K146" s="61"/>
      <c r="L146" s="59"/>
      <c r="M146" s="205"/>
      <c r="N146" s="40"/>
      <c r="O146" s="40"/>
      <c r="P146" s="40"/>
      <c r="Q146" s="40"/>
      <c r="R146" s="40"/>
      <c r="S146" s="40"/>
      <c r="T146" s="76"/>
      <c r="AT146" s="22" t="s">
        <v>144</v>
      </c>
      <c r="AU146" s="22" t="s">
        <v>83</v>
      </c>
    </row>
    <row r="147" spans="2:51" s="11" customFormat="1" ht="13.5">
      <c r="B147" s="206"/>
      <c r="C147" s="207"/>
      <c r="D147" s="203" t="s">
        <v>149</v>
      </c>
      <c r="E147" s="207"/>
      <c r="F147" s="209" t="s">
        <v>274</v>
      </c>
      <c r="G147" s="207"/>
      <c r="H147" s="210">
        <v>9.975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149</v>
      </c>
      <c r="AU147" s="216" t="s">
        <v>83</v>
      </c>
      <c r="AV147" s="11" t="s">
        <v>83</v>
      </c>
      <c r="AW147" s="11" t="s">
        <v>6</v>
      </c>
      <c r="AX147" s="11" t="s">
        <v>80</v>
      </c>
      <c r="AY147" s="216" t="s">
        <v>135</v>
      </c>
    </row>
    <row r="148" spans="2:65" s="1" customFormat="1" ht="44.25" customHeight="1">
      <c r="B148" s="39"/>
      <c r="C148" s="191" t="s">
        <v>275</v>
      </c>
      <c r="D148" s="191" t="s">
        <v>137</v>
      </c>
      <c r="E148" s="192" t="s">
        <v>276</v>
      </c>
      <c r="F148" s="193" t="s">
        <v>277</v>
      </c>
      <c r="G148" s="194" t="s">
        <v>154</v>
      </c>
      <c r="H148" s="195">
        <v>8</v>
      </c>
      <c r="I148" s="196"/>
      <c r="J148" s="197">
        <f>ROUND(I148*H148,2)</f>
        <v>0</v>
      </c>
      <c r="K148" s="193" t="s">
        <v>141</v>
      </c>
      <c r="L148" s="59"/>
      <c r="M148" s="198" t="s">
        <v>21</v>
      </c>
      <c r="N148" s="199" t="s">
        <v>43</v>
      </c>
      <c r="O148" s="40"/>
      <c r="P148" s="200">
        <f>O148*H148</f>
        <v>0</v>
      </c>
      <c r="Q148" s="200">
        <v>0.16849</v>
      </c>
      <c r="R148" s="200">
        <f>Q148*H148</f>
        <v>1.34792</v>
      </c>
      <c r="S148" s="200">
        <v>0</v>
      </c>
      <c r="T148" s="201">
        <f>S148*H148</f>
        <v>0</v>
      </c>
      <c r="AR148" s="22" t="s">
        <v>142</v>
      </c>
      <c r="AT148" s="22" t="s">
        <v>137</v>
      </c>
      <c r="AU148" s="22" t="s">
        <v>83</v>
      </c>
      <c r="AY148" s="22" t="s">
        <v>135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80</v>
      </c>
      <c r="BK148" s="202">
        <f>ROUND(I148*H148,2)</f>
        <v>0</v>
      </c>
      <c r="BL148" s="22" t="s">
        <v>142</v>
      </c>
      <c r="BM148" s="22" t="s">
        <v>278</v>
      </c>
    </row>
    <row r="149" spans="2:47" s="1" customFormat="1" ht="27">
      <c r="B149" s="39"/>
      <c r="C149" s="61"/>
      <c r="D149" s="203" t="s">
        <v>144</v>
      </c>
      <c r="E149" s="61"/>
      <c r="F149" s="204" t="s">
        <v>279</v>
      </c>
      <c r="G149" s="61"/>
      <c r="H149" s="61"/>
      <c r="I149" s="161"/>
      <c r="J149" s="61"/>
      <c r="K149" s="61"/>
      <c r="L149" s="59"/>
      <c r="M149" s="205"/>
      <c r="N149" s="40"/>
      <c r="O149" s="40"/>
      <c r="P149" s="40"/>
      <c r="Q149" s="40"/>
      <c r="R149" s="40"/>
      <c r="S149" s="40"/>
      <c r="T149" s="76"/>
      <c r="AT149" s="22" t="s">
        <v>144</v>
      </c>
      <c r="AU149" s="22" t="s">
        <v>83</v>
      </c>
    </row>
    <row r="150" spans="2:65" s="1" customFormat="1" ht="31.5" customHeight="1">
      <c r="B150" s="39"/>
      <c r="C150" s="191" t="s">
        <v>280</v>
      </c>
      <c r="D150" s="191" t="s">
        <v>137</v>
      </c>
      <c r="E150" s="192" t="s">
        <v>281</v>
      </c>
      <c r="F150" s="193" t="s">
        <v>282</v>
      </c>
      <c r="G150" s="194" t="s">
        <v>167</v>
      </c>
      <c r="H150" s="195">
        <v>0.77</v>
      </c>
      <c r="I150" s="196"/>
      <c r="J150" s="197">
        <f>ROUND(I150*H150,2)</f>
        <v>0</v>
      </c>
      <c r="K150" s="193" t="s">
        <v>21</v>
      </c>
      <c r="L150" s="59"/>
      <c r="M150" s="198" t="s">
        <v>21</v>
      </c>
      <c r="N150" s="199" t="s">
        <v>43</v>
      </c>
      <c r="O150" s="40"/>
      <c r="P150" s="200">
        <f>O150*H150</f>
        <v>0</v>
      </c>
      <c r="Q150" s="200">
        <v>2.25634</v>
      </c>
      <c r="R150" s="200">
        <f>Q150*H150</f>
        <v>1.7373817999999999</v>
      </c>
      <c r="S150" s="200">
        <v>0</v>
      </c>
      <c r="T150" s="201">
        <f>S150*H150</f>
        <v>0</v>
      </c>
      <c r="AR150" s="22" t="s">
        <v>142</v>
      </c>
      <c r="AT150" s="22" t="s">
        <v>137</v>
      </c>
      <c r="AU150" s="22" t="s">
        <v>83</v>
      </c>
      <c r="AY150" s="22" t="s">
        <v>135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80</v>
      </c>
      <c r="BK150" s="202">
        <f>ROUND(I150*H150,2)</f>
        <v>0</v>
      </c>
      <c r="BL150" s="22" t="s">
        <v>142</v>
      </c>
      <c r="BM150" s="22" t="s">
        <v>283</v>
      </c>
    </row>
    <row r="151" spans="2:51" s="11" customFormat="1" ht="13.5">
      <c r="B151" s="206"/>
      <c r="C151" s="207"/>
      <c r="D151" s="203" t="s">
        <v>149</v>
      </c>
      <c r="E151" s="208" t="s">
        <v>21</v>
      </c>
      <c r="F151" s="209" t="s">
        <v>284</v>
      </c>
      <c r="G151" s="207"/>
      <c r="H151" s="210">
        <v>0.77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149</v>
      </c>
      <c r="AU151" s="216" t="s">
        <v>83</v>
      </c>
      <c r="AV151" s="11" t="s">
        <v>83</v>
      </c>
      <c r="AW151" s="11" t="s">
        <v>35</v>
      </c>
      <c r="AX151" s="11" t="s">
        <v>80</v>
      </c>
      <c r="AY151" s="216" t="s">
        <v>135</v>
      </c>
    </row>
    <row r="152" spans="2:65" s="1" customFormat="1" ht="31.5" customHeight="1">
      <c r="B152" s="39"/>
      <c r="C152" s="191" t="s">
        <v>285</v>
      </c>
      <c r="D152" s="191" t="s">
        <v>137</v>
      </c>
      <c r="E152" s="192" t="s">
        <v>286</v>
      </c>
      <c r="F152" s="193" t="s">
        <v>287</v>
      </c>
      <c r="G152" s="194" t="s">
        <v>140</v>
      </c>
      <c r="H152" s="195">
        <v>30</v>
      </c>
      <c r="I152" s="196"/>
      <c r="J152" s="197">
        <f>ROUND(I152*H152,2)</f>
        <v>0</v>
      </c>
      <c r="K152" s="193" t="s">
        <v>141</v>
      </c>
      <c r="L152" s="59"/>
      <c r="M152" s="198" t="s">
        <v>21</v>
      </c>
      <c r="N152" s="199" t="s">
        <v>43</v>
      </c>
      <c r="O152" s="40"/>
      <c r="P152" s="200">
        <f>O152*H152</f>
        <v>0</v>
      </c>
      <c r="Q152" s="200">
        <v>0.00047</v>
      </c>
      <c r="R152" s="200">
        <f>Q152*H152</f>
        <v>0.0141</v>
      </c>
      <c r="S152" s="200">
        <v>0</v>
      </c>
      <c r="T152" s="201">
        <f>S152*H152</f>
        <v>0</v>
      </c>
      <c r="AR152" s="22" t="s">
        <v>142</v>
      </c>
      <c r="AT152" s="22" t="s">
        <v>137</v>
      </c>
      <c r="AU152" s="22" t="s">
        <v>83</v>
      </c>
      <c r="AY152" s="22" t="s">
        <v>135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80</v>
      </c>
      <c r="BK152" s="202">
        <f>ROUND(I152*H152,2)</f>
        <v>0</v>
      </c>
      <c r="BL152" s="22" t="s">
        <v>142</v>
      </c>
      <c r="BM152" s="22" t="s">
        <v>288</v>
      </c>
    </row>
    <row r="153" spans="2:51" s="11" customFormat="1" ht="13.5">
      <c r="B153" s="206"/>
      <c r="C153" s="207"/>
      <c r="D153" s="203" t="s">
        <v>149</v>
      </c>
      <c r="E153" s="208" t="s">
        <v>21</v>
      </c>
      <c r="F153" s="209" t="s">
        <v>289</v>
      </c>
      <c r="G153" s="207"/>
      <c r="H153" s="210">
        <v>30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149</v>
      </c>
      <c r="AU153" s="216" t="s">
        <v>83</v>
      </c>
      <c r="AV153" s="11" t="s">
        <v>83</v>
      </c>
      <c r="AW153" s="11" t="s">
        <v>35</v>
      </c>
      <c r="AX153" s="11" t="s">
        <v>80</v>
      </c>
      <c r="AY153" s="216" t="s">
        <v>135</v>
      </c>
    </row>
    <row r="154" spans="2:65" s="1" customFormat="1" ht="22.5" customHeight="1">
      <c r="B154" s="39"/>
      <c r="C154" s="191" t="s">
        <v>290</v>
      </c>
      <c r="D154" s="191" t="s">
        <v>137</v>
      </c>
      <c r="E154" s="192" t="s">
        <v>291</v>
      </c>
      <c r="F154" s="193" t="s">
        <v>292</v>
      </c>
      <c r="G154" s="194" t="s">
        <v>154</v>
      </c>
      <c r="H154" s="195">
        <v>13.61</v>
      </c>
      <c r="I154" s="196"/>
      <c r="J154" s="197">
        <f>ROUND(I154*H154,2)</f>
        <v>0</v>
      </c>
      <c r="K154" s="193" t="s">
        <v>141</v>
      </c>
      <c r="L154" s="59"/>
      <c r="M154" s="198" t="s">
        <v>21</v>
      </c>
      <c r="N154" s="199" t="s">
        <v>43</v>
      </c>
      <c r="O154" s="40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2" t="s">
        <v>142</v>
      </c>
      <c r="AT154" s="22" t="s">
        <v>137</v>
      </c>
      <c r="AU154" s="22" t="s">
        <v>83</v>
      </c>
      <c r="AY154" s="22" t="s">
        <v>135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2" t="s">
        <v>80</v>
      </c>
      <c r="BK154" s="202">
        <f>ROUND(I154*H154,2)</f>
        <v>0</v>
      </c>
      <c r="BL154" s="22" t="s">
        <v>142</v>
      </c>
      <c r="BM154" s="22" t="s">
        <v>293</v>
      </c>
    </row>
    <row r="155" spans="2:51" s="11" customFormat="1" ht="13.5">
      <c r="B155" s="206"/>
      <c r="C155" s="207"/>
      <c r="D155" s="203" t="s">
        <v>149</v>
      </c>
      <c r="E155" s="208" t="s">
        <v>21</v>
      </c>
      <c r="F155" s="209" t="s">
        <v>239</v>
      </c>
      <c r="G155" s="207"/>
      <c r="H155" s="210">
        <v>13.61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149</v>
      </c>
      <c r="AU155" s="216" t="s">
        <v>83</v>
      </c>
      <c r="AV155" s="11" t="s">
        <v>83</v>
      </c>
      <c r="AW155" s="11" t="s">
        <v>35</v>
      </c>
      <c r="AX155" s="11" t="s">
        <v>80</v>
      </c>
      <c r="AY155" s="216" t="s">
        <v>135</v>
      </c>
    </row>
    <row r="156" spans="2:65" s="1" customFormat="1" ht="31.5" customHeight="1">
      <c r="B156" s="39"/>
      <c r="C156" s="191" t="s">
        <v>294</v>
      </c>
      <c r="D156" s="191" t="s">
        <v>137</v>
      </c>
      <c r="E156" s="192" t="s">
        <v>295</v>
      </c>
      <c r="F156" s="193" t="s">
        <v>296</v>
      </c>
      <c r="G156" s="194" t="s">
        <v>140</v>
      </c>
      <c r="H156" s="195">
        <v>40</v>
      </c>
      <c r="I156" s="196"/>
      <c r="J156" s="197">
        <f>ROUND(I156*H156,2)</f>
        <v>0</v>
      </c>
      <c r="K156" s="193" t="s">
        <v>141</v>
      </c>
      <c r="L156" s="59"/>
      <c r="M156" s="198" t="s">
        <v>21</v>
      </c>
      <c r="N156" s="199" t="s">
        <v>43</v>
      </c>
      <c r="O156" s="40"/>
      <c r="P156" s="200">
        <f>O156*H156</f>
        <v>0</v>
      </c>
      <c r="Q156" s="200">
        <v>0</v>
      </c>
      <c r="R156" s="200">
        <f>Q156*H156</f>
        <v>0</v>
      </c>
      <c r="S156" s="200">
        <v>0.02</v>
      </c>
      <c r="T156" s="201">
        <f>S156*H156</f>
        <v>0.8</v>
      </c>
      <c r="AR156" s="22" t="s">
        <v>142</v>
      </c>
      <c r="AT156" s="22" t="s">
        <v>137</v>
      </c>
      <c r="AU156" s="22" t="s">
        <v>83</v>
      </c>
      <c r="AY156" s="22" t="s">
        <v>135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2" t="s">
        <v>80</v>
      </c>
      <c r="BK156" s="202">
        <f>ROUND(I156*H156,2)</f>
        <v>0</v>
      </c>
      <c r="BL156" s="22" t="s">
        <v>142</v>
      </c>
      <c r="BM156" s="22" t="s">
        <v>297</v>
      </c>
    </row>
    <row r="157" spans="2:65" s="1" customFormat="1" ht="44.25" customHeight="1">
      <c r="B157" s="39"/>
      <c r="C157" s="191" t="s">
        <v>298</v>
      </c>
      <c r="D157" s="191" t="s">
        <v>137</v>
      </c>
      <c r="E157" s="192" t="s">
        <v>299</v>
      </c>
      <c r="F157" s="193" t="s">
        <v>300</v>
      </c>
      <c r="G157" s="194" t="s">
        <v>140</v>
      </c>
      <c r="H157" s="195">
        <v>25</v>
      </c>
      <c r="I157" s="196"/>
      <c r="J157" s="197">
        <f>ROUND(I157*H157,2)</f>
        <v>0</v>
      </c>
      <c r="K157" s="193" t="s">
        <v>141</v>
      </c>
      <c r="L157" s="59"/>
      <c r="M157" s="198" t="s">
        <v>21</v>
      </c>
      <c r="N157" s="199" t="s">
        <v>43</v>
      </c>
      <c r="O157" s="40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2" t="s">
        <v>142</v>
      </c>
      <c r="AT157" s="22" t="s">
        <v>137</v>
      </c>
      <c r="AU157" s="22" t="s">
        <v>83</v>
      </c>
      <c r="AY157" s="22" t="s">
        <v>135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80</v>
      </c>
      <c r="BK157" s="202">
        <f>ROUND(I157*H157,2)</f>
        <v>0</v>
      </c>
      <c r="BL157" s="22" t="s">
        <v>142</v>
      </c>
      <c r="BM157" s="22" t="s">
        <v>301</v>
      </c>
    </row>
    <row r="158" spans="2:47" s="1" customFormat="1" ht="27">
      <c r="B158" s="39"/>
      <c r="C158" s="61"/>
      <c r="D158" s="217" t="s">
        <v>144</v>
      </c>
      <c r="E158" s="61"/>
      <c r="F158" s="218" t="s">
        <v>302</v>
      </c>
      <c r="G158" s="61"/>
      <c r="H158" s="61"/>
      <c r="I158" s="161"/>
      <c r="J158" s="61"/>
      <c r="K158" s="61"/>
      <c r="L158" s="59"/>
      <c r="M158" s="205"/>
      <c r="N158" s="40"/>
      <c r="O158" s="40"/>
      <c r="P158" s="40"/>
      <c r="Q158" s="40"/>
      <c r="R158" s="40"/>
      <c r="S158" s="40"/>
      <c r="T158" s="76"/>
      <c r="AT158" s="22" t="s">
        <v>144</v>
      </c>
      <c r="AU158" s="22" t="s">
        <v>83</v>
      </c>
    </row>
    <row r="159" spans="2:63" s="10" customFormat="1" ht="22.35" customHeight="1">
      <c r="B159" s="174"/>
      <c r="C159" s="175"/>
      <c r="D159" s="188" t="s">
        <v>71</v>
      </c>
      <c r="E159" s="189" t="s">
        <v>303</v>
      </c>
      <c r="F159" s="189" t="s">
        <v>304</v>
      </c>
      <c r="G159" s="175"/>
      <c r="H159" s="175"/>
      <c r="I159" s="178"/>
      <c r="J159" s="190">
        <f>BK159</f>
        <v>0</v>
      </c>
      <c r="K159" s="175"/>
      <c r="L159" s="180"/>
      <c r="M159" s="181"/>
      <c r="N159" s="182"/>
      <c r="O159" s="182"/>
      <c r="P159" s="183">
        <f>SUM(P160:P166)</f>
        <v>0</v>
      </c>
      <c r="Q159" s="182"/>
      <c r="R159" s="183">
        <f>SUM(R160:R166)</f>
        <v>0</v>
      </c>
      <c r="S159" s="182"/>
      <c r="T159" s="184">
        <f>SUM(T160:T166)</f>
        <v>0</v>
      </c>
      <c r="AR159" s="185" t="s">
        <v>80</v>
      </c>
      <c r="AT159" s="186" t="s">
        <v>71</v>
      </c>
      <c r="AU159" s="186" t="s">
        <v>83</v>
      </c>
      <c r="AY159" s="185" t="s">
        <v>135</v>
      </c>
      <c r="BK159" s="187">
        <f>SUM(BK160:BK166)</f>
        <v>0</v>
      </c>
    </row>
    <row r="160" spans="2:65" s="1" customFormat="1" ht="22.5" customHeight="1">
      <c r="B160" s="39"/>
      <c r="C160" s="191" t="s">
        <v>305</v>
      </c>
      <c r="D160" s="191" t="s">
        <v>137</v>
      </c>
      <c r="E160" s="192" t="s">
        <v>306</v>
      </c>
      <c r="F160" s="193" t="s">
        <v>307</v>
      </c>
      <c r="G160" s="194" t="s">
        <v>183</v>
      </c>
      <c r="H160" s="195">
        <v>3.335</v>
      </c>
      <c r="I160" s="196"/>
      <c r="J160" s="197">
        <f>ROUND(I160*H160,2)</f>
        <v>0</v>
      </c>
      <c r="K160" s="193" t="s">
        <v>141</v>
      </c>
      <c r="L160" s="59"/>
      <c r="M160" s="198" t="s">
        <v>21</v>
      </c>
      <c r="N160" s="199" t="s">
        <v>43</v>
      </c>
      <c r="O160" s="40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2" t="s">
        <v>142</v>
      </c>
      <c r="AT160" s="22" t="s">
        <v>137</v>
      </c>
      <c r="AU160" s="22" t="s">
        <v>151</v>
      </c>
      <c r="AY160" s="22" t="s">
        <v>135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80</v>
      </c>
      <c r="BK160" s="202">
        <f>ROUND(I160*H160,2)</f>
        <v>0</v>
      </c>
      <c r="BL160" s="22" t="s">
        <v>142</v>
      </c>
      <c r="BM160" s="22" t="s">
        <v>308</v>
      </c>
    </row>
    <row r="161" spans="2:65" s="1" customFormat="1" ht="22.5" customHeight="1">
      <c r="B161" s="39"/>
      <c r="C161" s="191" t="s">
        <v>309</v>
      </c>
      <c r="D161" s="191" t="s">
        <v>137</v>
      </c>
      <c r="E161" s="192" t="s">
        <v>310</v>
      </c>
      <c r="F161" s="193" t="s">
        <v>311</v>
      </c>
      <c r="G161" s="194" t="s">
        <v>183</v>
      </c>
      <c r="H161" s="195">
        <v>1.817</v>
      </c>
      <c r="I161" s="196"/>
      <c r="J161" s="197">
        <f>ROUND(I161*H161,2)</f>
        <v>0</v>
      </c>
      <c r="K161" s="193" t="s">
        <v>141</v>
      </c>
      <c r="L161" s="59"/>
      <c r="M161" s="198" t="s">
        <v>21</v>
      </c>
      <c r="N161" s="199" t="s">
        <v>43</v>
      </c>
      <c r="O161" s="40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2" t="s">
        <v>142</v>
      </c>
      <c r="AT161" s="22" t="s">
        <v>137</v>
      </c>
      <c r="AU161" s="22" t="s">
        <v>151</v>
      </c>
      <c r="AY161" s="22" t="s">
        <v>135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80</v>
      </c>
      <c r="BK161" s="202">
        <f>ROUND(I161*H161,2)</f>
        <v>0</v>
      </c>
      <c r="BL161" s="22" t="s">
        <v>142</v>
      </c>
      <c r="BM161" s="22" t="s">
        <v>312</v>
      </c>
    </row>
    <row r="162" spans="2:51" s="11" customFormat="1" ht="13.5">
      <c r="B162" s="206"/>
      <c r="C162" s="207"/>
      <c r="D162" s="203" t="s">
        <v>149</v>
      </c>
      <c r="E162" s="208" t="s">
        <v>21</v>
      </c>
      <c r="F162" s="209" t="s">
        <v>313</v>
      </c>
      <c r="G162" s="207"/>
      <c r="H162" s="210">
        <v>1.817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149</v>
      </c>
      <c r="AU162" s="216" t="s">
        <v>151</v>
      </c>
      <c r="AV162" s="11" t="s">
        <v>83</v>
      </c>
      <c r="AW162" s="11" t="s">
        <v>35</v>
      </c>
      <c r="AX162" s="11" t="s">
        <v>80</v>
      </c>
      <c r="AY162" s="216" t="s">
        <v>135</v>
      </c>
    </row>
    <row r="163" spans="2:65" s="1" customFormat="1" ht="31.5" customHeight="1">
      <c r="B163" s="39"/>
      <c r="C163" s="191" t="s">
        <v>314</v>
      </c>
      <c r="D163" s="191" t="s">
        <v>137</v>
      </c>
      <c r="E163" s="192" t="s">
        <v>315</v>
      </c>
      <c r="F163" s="193" t="s">
        <v>316</v>
      </c>
      <c r="G163" s="194" t="s">
        <v>183</v>
      </c>
      <c r="H163" s="195">
        <v>5.152</v>
      </c>
      <c r="I163" s="196"/>
      <c r="J163" s="197">
        <f>ROUND(I163*H163,2)</f>
        <v>0</v>
      </c>
      <c r="K163" s="193" t="s">
        <v>141</v>
      </c>
      <c r="L163" s="59"/>
      <c r="M163" s="198" t="s">
        <v>21</v>
      </c>
      <c r="N163" s="199" t="s">
        <v>43</v>
      </c>
      <c r="O163" s="40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2" t="s">
        <v>142</v>
      </c>
      <c r="AT163" s="22" t="s">
        <v>137</v>
      </c>
      <c r="AU163" s="22" t="s">
        <v>151</v>
      </c>
      <c r="AY163" s="22" t="s">
        <v>135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80</v>
      </c>
      <c r="BK163" s="202">
        <f>ROUND(I163*H163,2)</f>
        <v>0</v>
      </c>
      <c r="BL163" s="22" t="s">
        <v>142</v>
      </c>
      <c r="BM163" s="22" t="s">
        <v>317</v>
      </c>
    </row>
    <row r="164" spans="2:51" s="11" customFormat="1" ht="13.5">
      <c r="B164" s="206"/>
      <c r="C164" s="207"/>
      <c r="D164" s="203" t="s">
        <v>149</v>
      </c>
      <c r="E164" s="208" t="s">
        <v>21</v>
      </c>
      <c r="F164" s="209" t="s">
        <v>318</v>
      </c>
      <c r="G164" s="207"/>
      <c r="H164" s="210">
        <v>5.152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149</v>
      </c>
      <c r="AU164" s="216" t="s">
        <v>151</v>
      </c>
      <c r="AV164" s="11" t="s">
        <v>83</v>
      </c>
      <c r="AW164" s="11" t="s">
        <v>35</v>
      </c>
      <c r="AX164" s="11" t="s">
        <v>80</v>
      </c>
      <c r="AY164" s="216" t="s">
        <v>135</v>
      </c>
    </row>
    <row r="165" spans="2:65" s="1" customFormat="1" ht="44.25" customHeight="1">
      <c r="B165" s="39"/>
      <c r="C165" s="191" t="s">
        <v>319</v>
      </c>
      <c r="D165" s="191" t="s">
        <v>137</v>
      </c>
      <c r="E165" s="192" t="s">
        <v>320</v>
      </c>
      <c r="F165" s="193" t="s">
        <v>321</v>
      </c>
      <c r="G165" s="194" t="s">
        <v>183</v>
      </c>
      <c r="H165" s="195">
        <v>46.368</v>
      </c>
      <c r="I165" s="196"/>
      <c r="J165" s="197">
        <f>ROUND(I165*H165,2)</f>
        <v>0</v>
      </c>
      <c r="K165" s="193" t="s">
        <v>141</v>
      </c>
      <c r="L165" s="59"/>
      <c r="M165" s="198" t="s">
        <v>21</v>
      </c>
      <c r="N165" s="199" t="s">
        <v>43</v>
      </c>
      <c r="O165" s="40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2" t="s">
        <v>142</v>
      </c>
      <c r="AT165" s="22" t="s">
        <v>137</v>
      </c>
      <c r="AU165" s="22" t="s">
        <v>151</v>
      </c>
      <c r="AY165" s="22" t="s">
        <v>135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2" t="s">
        <v>80</v>
      </c>
      <c r="BK165" s="202">
        <f>ROUND(I165*H165,2)</f>
        <v>0</v>
      </c>
      <c r="BL165" s="22" t="s">
        <v>142</v>
      </c>
      <c r="BM165" s="22" t="s">
        <v>322</v>
      </c>
    </row>
    <row r="166" spans="2:51" s="11" customFormat="1" ht="13.5">
      <c r="B166" s="206"/>
      <c r="C166" s="207"/>
      <c r="D166" s="217" t="s">
        <v>149</v>
      </c>
      <c r="E166" s="207"/>
      <c r="F166" s="220" t="s">
        <v>323</v>
      </c>
      <c r="G166" s="207"/>
      <c r="H166" s="221">
        <v>46.368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149</v>
      </c>
      <c r="AU166" s="216" t="s">
        <v>151</v>
      </c>
      <c r="AV166" s="11" t="s">
        <v>83</v>
      </c>
      <c r="AW166" s="11" t="s">
        <v>6</v>
      </c>
      <c r="AX166" s="11" t="s">
        <v>80</v>
      </c>
      <c r="AY166" s="216" t="s">
        <v>135</v>
      </c>
    </row>
    <row r="167" spans="2:63" s="10" customFormat="1" ht="29.85" customHeight="1">
      <c r="B167" s="174"/>
      <c r="C167" s="175"/>
      <c r="D167" s="188" t="s">
        <v>71</v>
      </c>
      <c r="E167" s="189" t="s">
        <v>324</v>
      </c>
      <c r="F167" s="189" t="s">
        <v>325</v>
      </c>
      <c r="G167" s="175"/>
      <c r="H167" s="175"/>
      <c r="I167" s="178"/>
      <c r="J167" s="190">
        <f>BK167</f>
        <v>0</v>
      </c>
      <c r="K167" s="175"/>
      <c r="L167" s="180"/>
      <c r="M167" s="181"/>
      <c r="N167" s="182"/>
      <c r="O167" s="182"/>
      <c r="P167" s="183">
        <f>P168</f>
        <v>0</v>
      </c>
      <c r="Q167" s="182"/>
      <c r="R167" s="183">
        <f>R168</f>
        <v>0</v>
      </c>
      <c r="S167" s="182"/>
      <c r="T167" s="184">
        <f>T168</f>
        <v>0</v>
      </c>
      <c r="AR167" s="185" t="s">
        <v>80</v>
      </c>
      <c r="AT167" s="186" t="s">
        <v>71</v>
      </c>
      <c r="AU167" s="186" t="s">
        <v>80</v>
      </c>
      <c r="AY167" s="185" t="s">
        <v>135</v>
      </c>
      <c r="BK167" s="187">
        <f>BK168</f>
        <v>0</v>
      </c>
    </row>
    <row r="168" spans="2:65" s="1" customFormat="1" ht="31.5" customHeight="1">
      <c r="B168" s="39"/>
      <c r="C168" s="191" t="s">
        <v>326</v>
      </c>
      <c r="D168" s="191" t="s">
        <v>137</v>
      </c>
      <c r="E168" s="192" t="s">
        <v>327</v>
      </c>
      <c r="F168" s="193" t="s">
        <v>328</v>
      </c>
      <c r="G168" s="194" t="s">
        <v>183</v>
      </c>
      <c r="H168" s="195">
        <v>15.426</v>
      </c>
      <c r="I168" s="196"/>
      <c r="J168" s="197">
        <f>ROUND(I168*H168,2)</f>
        <v>0</v>
      </c>
      <c r="K168" s="193" t="s">
        <v>141</v>
      </c>
      <c r="L168" s="59"/>
      <c r="M168" s="198" t="s">
        <v>21</v>
      </c>
      <c r="N168" s="243" t="s">
        <v>43</v>
      </c>
      <c r="O168" s="244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2" t="s">
        <v>142</v>
      </c>
      <c r="AT168" s="22" t="s">
        <v>137</v>
      </c>
      <c r="AU168" s="22" t="s">
        <v>83</v>
      </c>
      <c r="AY168" s="22" t="s">
        <v>135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2" t="s">
        <v>80</v>
      </c>
      <c r="BK168" s="202">
        <f>ROUND(I168*H168,2)</f>
        <v>0</v>
      </c>
      <c r="BL168" s="22" t="s">
        <v>142</v>
      </c>
      <c r="BM168" s="22" t="s">
        <v>329</v>
      </c>
    </row>
    <row r="169" spans="2:12" s="1" customFormat="1" ht="6.95" customHeight="1">
      <c r="B169" s="54"/>
      <c r="C169" s="55"/>
      <c r="D169" s="55"/>
      <c r="E169" s="55"/>
      <c r="F169" s="55"/>
      <c r="G169" s="55"/>
      <c r="H169" s="55"/>
      <c r="I169" s="137"/>
      <c r="J169" s="55"/>
      <c r="K169" s="55"/>
      <c r="L169" s="59"/>
    </row>
  </sheetData>
  <sheetProtection password="CC35" sheet="1" objects="1" scenarios="1" formatCells="0" formatColumns="0" formatRows="0" sort="0" autoFilter="0"/>
  <autoFilter ref="C82:K16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98</v>
      </c>
      <c r="G1" s="371" t="s">
        <v>99</v>
      </c>
      <c r="H1" s="371"/>
      <c r="I1" s="113"/>
      <c r="J1" s="112" t="s">
        <v>100</v>
      </c>
      <c r="K1" s="111" t="s">
        <v>101</v>
      </c>
      <c r="L1" s="112" t="s">
        <v>102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83</v>
      </c>
    </row>
    <row r="4" spans="2:46" ht="36.95" customHeight="1">
      <c r="B4" s="26"/>
      <c r="C4" s="27"/>
      <c r="D4" s="28" t="s">
        <v>103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Chodník a přechod pro chodce, lokalita Pražská - Příbramská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104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330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82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11.3.2020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20" customHeight="1">
      <c r="B24" s="119"/>
      <c r="C24" s="120"/>
      <c r="D24" s="120"/>
      <c r="E24" s="364" t="s">
        <v>106</v>
      </c>
      <c r="F24" s="364"/>
      <c r="G24" s="364"/>
      <c r="H24" s="36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ROUND(SUM(BE83:BE239),2)</f>
        <v>0</v>
      </c>
      <c r="G30" s="40"/>
      <c r="H30" s="40"/>
      <c r="I30" s="129">
        <v>0.21</v>
      </c>
      <c r="J30" s="128">
        <f>ROUND(ROUND((SUM(BE83:BE239)),2)*I30,2)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ROUND(SUM(BF83:BF239),2)</f>
        <v>0</v>
      </c>
      <c r="G31" s="40"/>
      <c r="H31" s="40"/>
      <c r="I31" s="129">
        <v>0.15</v>
      </c>
      <c r="J31" s="128">
        <f>ROUND(ROUND((SUM(BF83:BF239)),2)*I31,2)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45</v>
      </c>
      <c r="F32" s="128">
        <f>ROUND(SUM(BG83:BG239),2)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46</v>
      </c>
      <c r="F33" s="128">
        <f>ROUND(SUM(BH83:BH239),2)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47</v>
      </c>
      <c r="F34" s="128">
        <f>ROUND(SUM(BI83:BI239),2)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Chodník a přechod pro chodce, lokalita Pražská - Příbramská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104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102 a 103 - Chodník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Hořovice</v>
      </c>
      <c r="G49" s="40"/>
      <c r="H49" s="40"/>
      <c r="I49" s="117" t="s">
        <v>25</v>
      </c>
      <c r="J49" s="118" t="str">
        <f>IF(J12="","",J12)</f>
        <v>11.3.2020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Město Hořovice</v>
      </c>
      <c r="G51" s="40"/>
      <c r="H51" s="40"/>
      <c r="I51" s="117" t="s">
        <v>33</v>
      </c>
      <c r="J51" s="33" t="str">
        <f>E21</f>
        <v>Ing. Robert Juřina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108</v>
      </c>
      <c r="D54" s="130"/>
      <c r="E54" s="130"/>
      <c r="F54" s="130"/>
      <c r="G54" s="130"/>
      <c r="H54" s="130"/>
      <c r="I54" s="143"/>
      <c r="J54" s="144" t="s">
        <v>109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110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111</v>
      </c>
    </row>
    <row r="57" spans="2:11" s="7" customFormat="1" ht="24.95" customHeight="1">
      <c r="B57" s="147"/>
      <c r="C57" s="148"/>
      <c r="D57" s="149" t="s">
        <v>112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113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114</v>
      </c>
      <c r="E59" s="157"/>
      <c r="F59" s="157"/>
      <c r="G59" s="157"/>
      <c r="H59" s="157"/>
      <c r="I59" s="158"/>
      <c r="J59" s="159">
        <f>J138</f>
        <v>0</v>
      </c>
      <c r="K59" s="160"/>
    </row>
    <row r="60" spans="2:11" s="8" customFormat="1" ht="19.9" customHeight="1">
      <c r="B60" s="154"/>
      <c r="C60" s="155"/>
      <c r="D60" s="156" t="s">
        <v>115</v>
      </c>
      <c r="E60" s="157"/>
      <c r="F60" s="157"/>
      <c r="G60" s="157"/>
      <c r="H60" s="157"/>
      <c r="I60" s="158"/>
      <c r="J60" s="159">
        <f>J142</f>
        <v>0</v>
      </c>
      <c r="K60" s="160"/>
    </row>
    <row r="61" spans="2:11" s="8" customFormat="1" ht="19.9" customHeight="1">
      <c r="B61" s="154"/>
      <c r="C61" s="155"/>
      <c r="D61" s="156" t="s">
        <v>116</v>
      </c>
      <c r="E61" s="157"/>
      <c r="F61" s="157"/>
      <c r="G61" s="157"/>
      <c r="H61" s="157"/>
      <c r="I61" s="158"/>
      <c r="J61" s="159">
        <f>J174</f>
        <v>0</v>
      </c>
      <c r="K61" s="160"/>
    </row>
    <row r="62" spans="2:11" s="8" customFormat="1" ht="14.85" customHeight="1">
      <c r="B62" s="154"/>
      <c r="C62" s="155"/>
      <c r="D62" s="156" t="s">
        <v>117</v>
      </c>
      <c r="E62" s="157"/>
      <c r="F62" s="157"/>
      <c r="G62" s="157"/>
      <c r="H62" s="157"/>
      <c r="I62" s="158"/>
      <c r="J62" s="159">
        <f>J230</f>
        <v>0</v>
      </c>
      <c r="K62" s="160"/>
    </row>
    <row r="63" spans="2:11" s="8" customFormat="1" ht="19.9" customHeight="1">
      <c r="B63" s="154"/>
      <c r="C63" s="155"/>
      <c r="D63" s="156" t="s">
        <v>118</v>
      </c>
      <c r="E63" s="157"/>
      <c r="F63" s="157"/>
      <c r="G63" s="157"/>
      <c r="H63" s="157"/>
      <c r="I63" s="158"/>
      <c r="J63" s="159">
        <f>J237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119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Chodník a přechod pro chodce, lokalita Pražská - Příbramská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104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36" t="str">
        <f>E9</f>
        <v>SO 102 a 103 - Chodník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>Hořovice</v>
      </c>
      <c r="G77" s="61"/>
      <c r="H77" s="61"/>
      <c r="I77" s="163" t="s">
        <v>25</v>
      </c>
      <c r="J77" s="71" t="str">
        <f>IF(J12="","",J12)</f>
        <v>11.3.2020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27</v>
      </c>
      <c r="D79" s="61"/>
      <c r="E79" s="61"/>
      <c r="F79" s="162" t="str">
        <f>E15</f>
        <v>Město Hořovice</v>
      </c>
      <c r="G79" s="61"/>
      <c r="H79" s="61"/>
      <c r="I79" s="163" t="s">
        <v>33</v>
      </c>
      <c r="J79" s="162" t="str">
        <f>E21</f>
        <v>Ing. Robert Juřina</v>
      </c>
      <c r="K79" s="61"/>
      <c r="L79" s="59"/>
    </row>
    <row r="80" spans="2:12" s="1" customFormat="1" ht="14.45" customHeight="1">
      <c r="B80" s="39"/>
      <c r="C80" s="63" t="s">
        <v>31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120</v>
      </c>
      <c r="D82" s="166" t="s">
        <v>57</v>
      </c>
      <c r="E82" s="166" t="s">
        <v>53</v>
      </c>
      <c r="F82" s="166" t="s">
        <v>121</v>
      </c>
      <c r="G82" s="166" t="s">
        <v>122</v>
      </c>
      <c r="H82" s="166" t="s">
        <v>123</v>
      </c>
      <c r="I82" s="167" t="s">
        <v>124</v>
      </c>
      <c r="J82" s="166" t="s">
        <v>109</v>
      </c>
      <c r="K82" s="168" t="s">
        <v>125</v>
      </c>
      <c r="L82" s="169"/>
      <c r="M82" s="79" t="s">
        <v>126</v>
      </c>
      <c r="N82" s="80" t="s">
        <v>42</v>
      </c>
      <c r="O82" s="80" t="s">
        <v>127</v>
      </c>
      <c r="P82" s="80" t="s">
        <v>128</v>
      </c>
      <c r="Q82" s="80" t="s">
        <v>129</v>
      </c>
      <c r="R82" s="80" t="s">
        <v>130</v>
      </c>
      <c r="S82" s="80" t="s">
        <v>131</v>
      </c>
      <c r="T82" s="81" t="s">
        <v>132</v>
      </c>
    </row>
    <row r="83" spans="2:63" s="1" customFormat="1" ht="29.25" customHeight="1">
      <c r="B83" s="39"/>
      <c r="C83" s="85" t="s">
        <v>110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242.7977692</v>
      </c>
      <c r="S83" s="83"/>
      <c r="T83" s="172">
        <f>T84</f>
        <v>23.01292</v>
      </c>
      <c r="AT83" s="22" t="s">
        <v>71</v>
      </c>
      <c r="AU83" s="22" t="s">
        <v>111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71</v>
      </c>
      <c r="E84" s="177" t="s">
        <v>133</v>
      </c>
      <c r="F84" s="177" t="s">
        <v>134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P85+P138+P142+P174+P237</f>
        <v>0</v>
      </c>
      <c r="Q84" s="182"/>
      <c r="R84" s="183">
        <f>R85+R138+R142+R174+R237</f>
        <v>242.7977692</v>
      </c>
      <c r="S84" s="182"/>
      <c r="T84" s="184">
        <f>T85+T138+T142+T174+T237</f>
        <v>23.01292</v>
      </c>
      <c r="AR84" s="185" t="s">
        <v>80</v>
      </c>
      <c r="AT84" s="186" t="s">
        <v>71</v>
      </c>
      <c r="AU84" s="186" t="s">
        <v>72</v>
      </c>
      <c r="AY84" s="185" t="s">
        <v>135</v>
      </c>
      <c r="BK84" s="187">
        <f>BK85+BK138+BK142+BK174+BK237</f>
        <v>0</v>
      </c>
    </row>
    <row r="85" spans="2:63" s="10" customFormat="1" ht="19.9" customHeight="1">
      <c r="B85" s="174"/>
      <c r="C85" s="175"/>
      <c r="D85" s="188" t="s">
        <v>71</v>
      </c>
      <c r="E85" s="189" t="s">
        <v>80</v>
      </c>
      <c r="F85" s="189" t="s">
        <v>136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SUM(P86:P137)</f>
        <v>0</v>
      </c>
      <c r="Q85" s="182"/>
      <c r="R85" s="183">
        <f>SUM(R86:R137)</f>
        <v>0.27658</v>
      </c>
      <c r="S85" s="182"/>
      <c r="T85" s="184">
        <f>SUM(T86:T137)</f>
        <v>22.78192</v>
      </c>
      <c r="AR85" s="185" t="s">
        <v>80</v>
      </c>
      <c r="AT85" s="186" t="s">
        <v>71</v>
      </c>
      <c r="AU85" s="186" t="s">
        <v>80</v>
      </c>
      <c r="AY85" s="185" t="s">
        <v>135</v>
      </c>
      <c r="BK85" s="187">
        <f>SUM(BK86:BK137)</f>
        <v>0</v>
      </c>
    </row>
    <row r="86" spans="2:65" s="1" customFormat="1" ht="44.25" customHeight="1">
      <c r="B86" s="39"/>
      <c r="C86" s="191" t="s">
        <v>80</v>
      </c>
      <c r="D86" s="191" t="s">
        <v>137</v>
      </c>
      <c r="E86" s="192" t="s">
        <v>331</v>
      </c>
      <c r="F86" s="193" t="s">
        <v>332</v>
      </c>
      <c r="G86" s="194" t="s">
        <v>140</v>
      </c>
      <c r="H86" s="195">
        <v>45</v>
      </c>
      <c r="I86" s="196"/>
      <c r="J86" s="197">
        <f>ROUND(I86*H86,2)</f>
        <v>0</v>
      </c>
      <c r="K86" s="193" t="s">
        <v>141</v>
      </c>
      <c r="L86" s="59"/>
      <c r="M86" s="198" t="s">
        <v>21</v>
      </c>
      <c r="N86" s="199" t="s">
        <v>43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0.29</v>
      </c>
      <c r="T86" s="201">
        <f>S86*H86</f>
        <v>13.049999999999999</v>
      </c>
      <c r="AR86" s="22" t="s">
        <v>142</v>
      </c>
      <c r="AT86" s="22" t="s">
        <v>137</v>
      </c>
      <c r="AU86" s="22" t="s">
        <v>83</v>
      </c>
      <c r="AY86" s="22" t="s">
        <v>135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80</v>
      </c>
      <c r="BK86" s="202">
        <f>ROUND(I86*H86,2)</f>
        <v>0</v>
      </c>
      <c r="BL86" s="22" t="s">
        <v>142</v>
      </c>
      <c r="BM86" s="22" t="s">
        <v>333</v>
      </c>
    </row>
    <row r="87" spans="2:47" s="1" customFormat="1" ht="27">
      <c r="B87" s="39"/>
      <c r="C87" s="61"/>
      <c r="D87" s="217" t="s">
        <v>144</v>
      </c>
      <c r="E87" s="61"/>
      <c r="F87" s="218" t="s">
        <v>334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144</v>
      </c>
      <c r="AU87" s="22" t="s">
        <v>83</v>
      </c>
    </row>
    <row r="88" spans="2:51" s="11" customFormat="1" ht="13.5">
      <c r="B88" s="206"/>
      <c r="C88" s="207"/>
      <c r="D88" s="203" t="s">
        <v>149</v>
      </c>
      <c r="E88" s="208" t="s">
        <v>21</v>
      </c>
      <c r="F88" s="209" t="s">
        <v>335</v>
      </c>
      <c r="G88" s="207"/>
      <c r="H88" s="210">
        <v>45</v>
      </c>
      <c r="I88" s="211"/>
      <c r="J88" s="207"/>
      <c r="K88" s="207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149</v>
      </c>
      <c r="AU88" s="216" t="s">
        <v>83</v>
      </c>
      <c r="AV88" s="11" t="s">
        <v>83</v>
      </c>
      <c r="AW88" s="11" t="s">
        <v>35</v>
      </c>
      <c r="AX88" s="11" t="s">
        <v>80</v>
      </c>
      <c r="AY88" s="216" t="s">
        <v>135</v>
      </c>
    </row>
    <row r="89" spans="2:65" s="1" customFormat="1" ht="44.25" customHeight="1">
      <c r="B89" s="39"/>
      <c r="C89" s="191" t="s">
        <v>83</v>
      </c>
      <c r="D89" s="191" t="s">
        <v>137</v>
      </c>
      <c r="E89" s="192" t="s">
        <v>336</v>
      </c>
      <c r="F89" s="193" t="s">
        <v>337</v>
      </c>
      <c r="G89" s="194" t="s">
        <v>140</v>
      </c>
      <c r="H89" s="195">
        <v>45</v>
      </c>
      <c r="I89" s="196"/>
      <c r="J89" s="197">
        <f>ROUND(I89*H89,2)</f>
        <v>0</v>
      </c>
      <c r="K89" s="193" t="s">
        <v>141</v>
      </c>
      <c r="L89" s="59"/>
      <c r="M89" s="198" t="s">
        <v>21</v>
      </c>
      <c r="N89" s="199" t="s">
        <v>43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0.098</v>
      </c>
      <c r="T89" s="201">
        <f>S89*H89</f>
        <v>4.41</v>
      </c>
      <c r="AR89" s="22" t="s">
        <v>142</v>
      </c>
      <c r="AT89" s="22" t="s">
        <v>137</v>
      </c>
      <c r="AU89" s="22" t="s">
        <v>83</v>
      </c>
      <c r="AY89" s="22" t="s">
        <v>135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2" t="s">
        <v>80</v>
      </c>
      <c r="BK89" s="202">
        <f>ROUND(I89*H89,2)</f>
        <v>0</v>
      </c>
      <c r="BL89" s="22" t="s">
        <v>142</v>
      </c>
      <c r="BM89" s="22" t="s">
        <v>338</v>
      </c>
    </row>
    <row r="90" spans="2:47" s="1" customFormat="1" ht="27">
      <c r="B90" s="39"/>
      <c r="C90" s="61"/>
      <c r="D90" s="217" t="s">
        <v>144</v>
      </c>
      <c r="E90" s="61"/>
      <c r="F90" s="218" t="s">
        <v>334</v>
      </c>
      <c r="G90" s="61"/>
      <c r="H90" s="61"/>
      <c r="I90" s="161"/>
      <c r="J90" s="61"/>
      <c r="K90" s="61"/>
      <c r="L90" s="59"/>
      <c r="M90" s="205"/>
      <c r="N90" s="40"/>
      <c r="O90" s="40"/>
      <c r="P90" s="40"/>
      <c r="Q90" s="40"/>
      <c r="R90" s="40"/>
      <c r="S90" s="40"/>
      <c r="T90" s="76"/>
      <c r="AT90" s="22" t="s">
        <v>144</v>
      </c>
      <c r="AU90" s="22" t="s">
        <v>83</v>
      </c>
    </row>
    <row r="91" spans="2:51" s="11" customFormat="1" ht="13.5">
      <c r="B91" s="206"/>
      <c r="C91" s="207"/>
      <c r="D91" s="203" t="s">
        <v>149</v>
      </c>
      <c r="E91" s="208" t="s">
        <v>21</v>
      </c>
      <c r="F91" s="209" t="s">
        <v>339</v>
      </c>
      <c r="G91" s="207"/>
      <c r="H91" s="210">
        <v>45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149</v>
      </c>
      <c r="AU91" s="216" t="s">
        <v>83</v>
      </c>
      <c r="AV91" s="11" t="s">
        <v>83</v>
      </c>
      <c r="AW91" s="11" t="s">
        <v>35</v>
      </c>
      <c r="AX91" s="11" t="s">
        <v>80</v>
      </c>
      <c r="AY91" s="216" t="s">
        <v>135</v>
      </c>
    </row>
    <row r="92" spans="2:65" s="1" customFormat="1" ht="44.25" customHeight="1">
      <c r="B92" s="39"/>
      <c r="C92" s="191" t="s">
        <v>151</v>
      </c>
      <c r="D92" s="191" t="s">
        <v>137</v>
      </c>
      <c r="E92" s="192" t="s">
        <v>340</v>
      </c>
      <c r="F92" s="193" t="s">
        <v>341</v>
      </c>
      <c r="G92" s="194" t="s">
        <v>140</v>
      </c>
      <c r="H92" s="195">
        <v>7.5</v>
      </c>
      <c r="I92" s="196"/>
      <c r="J92" s="197">
        <f>ROUND(I92*H92,2)</f>
        <v>0</v>
      </c>
      <c r="K92" s="193" t="s">
        <v>141</v>
      </c>
      <c r="L92" s="59"/>
      <c r="M92" s="198" t="s">
        <v>21</v>
      </c>
      <c r="N92" s="199" t="s">
        <v>43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0.22</v>
      </c>
      <c r="T92" s="201">
        <f>S92*H92</f>
        <v>1.65</v>
      </c>
      <c r="AR92" s="22" t="s">
        <v>142</v>
      </c>
      <c r="AT92" s="22" t="s">
        <v>137</v>
      </c>
      <c r="AU92" s="22" t="s">
        <v>83</v>
      </c>
      <c r="AY92" s="22" t="s">
        <v>135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80</v>
      </c>
      <c r="BK92" s="202">
        <f>ROUND(I92*H92,2)</f>
        <v>0</v>
      </c>
      <c r="BL92" s="22" t="s">
        <v>142</v>
      </c>
      <c r="BM92" s="22" t="s">
        <v>342</v>
      </c>
    </row>
    <row r="93" spans="2:47" s="1" customFormat="1" ht="27">
      <c r="B93" s="39"/>
      <c r="C93" s="61"/>
      <c r="D93" s="217" t="s">
        <v>144</v>
      </c>
      <c r="E93" s="61"/>
      <c r="F93" s="218" t="s">
        <v>145</v>
      </c>
      <c r="G93" s="61"/>
      <c r="H93" s="61"/>
      <c r="I93" s="161"/>
      <c r="J93" s="61"/>
      <c r="K93" s="61"/>
      <c r="L93" s="59"/>
      <c r="M93" s="205"/>
      <c r="N93" s="40"/>
      <c r="O93" s="40"/>
      <c r="P93" s="40"/>
      <c r="Q93" s="40"/>
      <c r="R93" s="40"/>
      <c r="S93" s="40"/>
      <c r="T93" s="76"/>
      <c r="AT93" s="22" t="s">
        <v>144</v>
      </c>
      <c r="AU93" s="22" t="s">
        <v>83</v>
      </c>
    </row>
    <row r="94" spans="2:51" s="11" customFormat="1" ht="13.5">
      <c r="B94" s="206"/>
      <c r="C94" s="207"/>
      <c r="D94" s="203" t="s">
        <v>149</v>
      </c>
      <c r="E94" s="208" t="s">
        <v>21</v>
      </c>
      <c r="F94" s="209" t="s">
        <v>343</v>
      </c>
      <c r="G94" s="207"/>
      <c r="H94" s="210">
        <v>7.5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149</v>
      </c>
      <c r="AU94" s="216" t="s">
        <v>83</v>
      </c>
      <c r="AV94" s="11" t="s">
        <v>83</v>
      </c>
      <c r="AW94" s="11" t="s">
        <v>35</v>
      </c>
      <c r="AX94" s="11" t="s">
        <v>80</v>
      </c>
      <c r="AY94" s="216" t="s">
        <v>135</v>
      </c>
    </row>
    <row r="95" spans="2:65" s="1" customFormat="1" ht="44.25" customHeight="1">
      <c r="B95" s="39"/>
      <c r="C95" s="191" t="s">
        <v>142</v>
      </c>
      <c r="D95" s="191" t="s">
        <v>137</v>
      </c>
      <c r="E95" s="192" t="s">
        <v>146</v>
      </c>
      <c r="F95" s="193" t="s">
        <v>147</v>
      </c>
      <c r="G95" s="194" t="s">
        <v>140</v>
      </c>
      <c r="H95" s="195">
        <v>11.62</v>
      </c>
      <c r="I95" s="196"/>
      <c r="J95" s="197">
        <f>ROUND(I95*H95,2)</f>
        <v>0</v>
      </c>
      <c r="K95" s="193" t="s">
        <v>141</v>
      </c>
      <c r="L95" s="59"/>
      <c r="M95" s="198" t="s">
        <v>21</v>
      </c>
      <c r="N95" s="199" t="s">
        <v>43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0.316</v>
      </c>
      <c r="T95" s="201">
        <f>S95*H95</f>
        <v>3.6719199999999996</v>
      </c>
      <c r="AR95" s="22" t="s">
        <v>142</v>
      </c>
      <c r="AT95" s="22" t="s">
        <v>137</v>
      </c>
      <c r="AU95" s="22" t="s">
        <v>83</v>
      </c>
      <c r="AY95" s="22" t="s">
        <v>135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80</v>
      </c>
      <c r="BK95" s="202">
        <f>ROUND(I95*H95,2)</f>
        <v>0</v>
      </c>
      <c r="BL95" s="22" t="s">
        <v>142</v>
      </c>
      <c r="BM95" s="22" t="s">
        <v>148</v>
      </c>
    </row>
    <row r="96" spans="2:51" s="11" customFormat="1" ht="13.5">
      <c r="B96" s="206"/>
      <c r="C96" s="207"/>
      <c r="D96" s="203" t="s">
        <v>149</v>
      </c>
      <c r="E96" s="208" t="s">
        <v>21</v>
      </c>
      <c r="F96" s="209" t="s">
        <v>344</v>
      </c>
      <c r="G96" s="207"/>
      <c r="H96" s="210">
        <v>11.62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149</v>
      </c>
      <c r="AU96" s="216" t="s">
        <v>83</v>
      </c>
      <c r="AV96" s="11" t="s">
        <v>83</v>
      </c>
      <c r="AW96" s="11" t="s">
        <v>35</v>
      </c>
      <c r="AX96" s="11" t="s">
        <v>80</v>
      </c>
      <c r="AY96" s="216" t="s">
        <v>135</v>
      </c>
    </row>
    <row r="97" spans="2:65" s="1" customFormat="1" ht="44.25" customHeight="1">
      <c r="B97" s="39"/>
      <c r="C97" s="191" t="s">
        <v>159</v>
      </c>
      <c r="D97" s="191" t="s">
        <v>137</v>
      </c>
      <c r="E97" s="192" t="s">
        <v>345</v>
      </c>
      <c r="F97" s="193" t="s">
        <v>346</v>
      </c>
      <c r="G97" s="194" t="s">
        <v>167</v>
      </c>
      <c r="H97" s="195">
        <v>98.6</v>
      </c>
      <c r="I97" s="196"/>
      <c r="J97" s="197">
        <f>ROUND(I97*H97,2)</f>
        <v>0</v>
      </c>
      <c r="K97" s="193" t="s">
        <v>141</v>
      </c>
      <c r="L97" s="59"/>
      <c r="M97" s="198" t="s">
        <v>21</v>
      </c>
      <c r="N97" s="199" t="s">
        <v>43</v>
      </c>
      <c r="O97" s="40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2" t="s">
        <v>142</v>
      </c>
      <c r="AT97" s="22" t="s">
        <v>137</v>
      </c>
      <c r="AU97" s="22" t="s">
        <v>83</v>
      </c>
      <c r="AY97" s="22" t="s">
        <v>135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2" t="s">
        <v>80</v>
      </c>
      <c r="BK97" s="202">
        <f>ROUND(I97*H97,2)</f>
        <v>0</v>
      </c>
      <c r="BL97" s="22" t="s">
        <v>142</v>
      </c>
      <c r="BM97" s="22" t="s">
        <v>347</v>
      </c>
    </row>
    <row r="98" spans="2:51" s="11" customFormat="1" ht="13.5">
      <c r="B98" s="206"/>
      <c r="C98" s="207"/>
      <c r="D98" s="203" t="s">
        <v>149</v>
      </c>
      <c r="E98" s="208" t="s">
        <v>21</v>
      </c>
      <c r="F98" s="209" t="s">
        <v>348</v>
      </c>
      <c r="G98" s="207"/>
      <c r="H98" s="210">
        <v>98.6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149</v>
      </c>
      <c r="AU98" s="216" t="s">
        <v>83</v>
      </c>
      <c r="AV98" s="11" t="s">
        <v>83</v>
      </c>
      <c r="AW98" s="11" t="s">
        <v>35</v>
      </c>
      <c r="AX98" s="11" t="s">
        <v>80</v>
      </c>
      <c r="AY98" s="216" t="s">
        <v>135</v>
      </c>
    </row>
    <row r="99" spans="2:65" s="1" customFormat="1" ht="31.5" customHeight="1">
      <c r="B99" s="39"/>
      <c r="C99" s="191" t="s">
        <v>164</v>
      </c>
      <c r="D99" s="191" t="s">
        <v>137</v>
      </c>
      <c r="E99" s="192" t="s">
        <v>349</v>
      </c>
      <c r="F99" s="193" t="s">
        <v>350</v>
      </c>
      <c r="G99" s="194" t="s">
        <v>167</v>
      </c>
      <c r="H99" s="195">
        <v>24.65</v>
      </c>
      <c r="I99" s="196"/>
      <c r="J99" s="197">
        <f>ROUND(I99*H99,2)</f>
        <v>0</v>
      </c>
      <c r="K99" s="193" t="s">
        <v>141</v>
      </c>
      <c r="L99" s="59"/>
      <c r="M99" s="198" t="s">
        <v>21</v>
      </c>
      <c r="N99" s="199" t="s">
        <v>43</v>
      </c>
      <c r="O99" s="40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2" t="s">
        <v>142</v>
      </c>
      <c r="AT99" s="22" t="s">
        <v>137</v>
      </c>
      <c r="AU99" s="22" t="s">
        <v>83</v>
      </c>
      <c r="AY99" s="22" t="s">
        <v>135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2" t="s">
        <v>80</v>
      </c>
      <c r="BK99" s="202">
        <f>ROUND(I99*H99,2)</f>
        <v>0</v>
      </c>
      <c r="BL99" s="22" t="s">
        <v>142</v>
      </c>
      <c r="BM99" s="22" t="s">
        <v>351</v>
      </c>
    </row>
    <row r="100" spans="2:47" s="1" customFormat="1" ht="27">
      <c r="B100" s="39"/>
      <c r="C100" s="61"/>
      <c r="D100" s="203" t="s">
        <v>144</v>
      </c>
      <c r="E100" s="61"/>
      <c r="F100" s="204" t="s">
        <v>334</v>
      </c>
      <c r="G100" s="61"/>
      <c r="H100" s="61"/>
      <c r="I100" s="161"/>
      <c r="J100" s="61"/>
      <c r="K100" s="61"/>
      <c r="L100" s="59"/>
      <c r="M100" s="205"/>
      <c r="N100" s="40"/>
      <c r="O100" s="40"/>
      <c r="P100" s="40"/>
      <c r="Q100" s="40"/>
      <c r="R100" s="40"/>
      <c r="S100" s="40"/>
      <c r="T100" s="76"/>
      <c r="AT100" s="22" t="s">
        <v>144</v>
      </c>
      <c r="AU100" s="22" t="s">
        <v>83</v>
      </c>
    </row>
    <row r="101" spans="2:65" s="1" customFormat="1" ht="44.25" customHeight="1">
      <c r="B101" s="39"/>
      <c r="C101" s="191" t="s">
        <v>171</v>
      </c>
      <c r="D101" s="191" t="s">
        <v>137</v>
      </c>
      <c r="E101" s="192" t="s">
        <v>352</v>
      </c>
      <c r="F101" s="193" t="s">
        <v>353</v>
      </c>
      <c r="G101" s="194" t="s">
        <v>167</v>
      </c>
      <c r="H101" s="195">
        <v>24.65</v>
      </c>
      <c r="I101" s="196"/>
      <c r="J101" s="197">
        <f>ROUND(I101*H101,2)</f>
        <v>0</v>
      </c>
      <c r="K101" s="193" t="s">
        <v>141</v>
      </c>
      <c r="L101" s="59"/>
      <c r="M101" s="198" t="s">
        <v>21</v>
      </c>
      <c r="N101" s="199" t="s">
        <v>43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142</v>
      </c>
      <c r="AT101" s="22" t="s">
        <v>137</v>
      </c>
      <c r="AU101" s="22" t="s">
        <v>83</v>
      </c>
      <c r="AY101" s="22" t="s">
        <v>135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80</v>
      </c>
      <c r="BK101" s="202">
        <f>ROUND(I101*H101,2)</f>
        <v>0</v>
      </c>
      <c r="BL101" s="22" t="s">
        <v>142</v>
      </c>
      <c r="BM101" s="22" t="s">
        <v>354</v>
      </c>
    </row>
    <row r="102" spans="2:65" s="1" customFormat="1" ht="44.25" customHeight="1">
      <c r="B102" s="39"/>
      <c r="C102" s="191" t="s">
        <v>176</v>
      </c>
      <c r="D102" s="191" t="s">
        <v>137</v>
      </c>
      <c r="E102" s="192" t="s">
        <v>160</v>
      </c>
      <c r="F102" s="193" t="s">
        <v>161</v>
      </c>
      <c r="G102" s="194" t="s">
        <v>154</v>
      </c>
      <c r="H102" s="195">
        <v>260.47</v>
      </c>
      <c r="I102" s="196"/>
      <c r="J102" s="197">
        <f>ROUND(I102*H102,2)</f>
        <v>0</v>
      </c>
      <c r="K102" s="193" t="s">
        <v>141</v>
      </c>
      <c r="L102" s="59"/>
      <c r="M102" s="198" t="s">
        <v>21</v>
      </c>
      <c r="N102" s="199" t="s">
        <v>43</v>
      </c>
      <c r="O102" s="40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2" t="s">
        <v>142</v>
      </c>
      <c r="AT102" s="22" t="s">
        <v>137</v>
      </c>
      <c r="AU102" s="22" t="s">
        <v>83</v>
      </c>
      <c r="AY102" s="22" t="s">
        <v>135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80</v>
      </c>
      <c r="BK102" s="202">
        <f>ROUND(I102*H102,2)</f>
        <v>0</v>
      </c>
      <c r="BL102" s="22" t="s">
        <v>142</v>
      </c>
      <c r="BM102" s="22" t="s">
        <v>162</v>
      </c>
    </row>
    <row r="103" spans="2:51" s="11" customFormat="1" ht="13.5">
      <c r="B103" s="206"/>
      <c r="C103" s="207"/>
      <c r="D103" s="203" t="s">
        <v>149</v>
      </c>
      <c r="E103" s="208" t="s">
        <v>21</v>
      </c>
      <c r="F103" s="209" t="s">
        <v>355</v>
      </c>
      <c r="G103" s="207"/>
      <c r="H103" s="210">
        <v>260.47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149</v>
      </c>
      <c r="AU103" s="216" t="s">
        <v>83</v>
      </c>
      <c r="AV103" s="11" t="s">
        <v>83</v>
      </c>
      <c r="AW103" s="11" t="s">
        <v>35</v>
      </c>
      <c r="AX103" s="11" t="s">
        <v>80</v>
      </c>
      <c r="AY103" s="216" t="s">
        <v>135</v>
      </c>
    </row>
    <row r="104" spans="2:65" s="1" customFormat="1" ht="22.5" customHeight="1">
      <c r="B104" s="39"/>
      <c r="C104" s="191" t="s">
        <v>180</v>
      </c>
      <c r="D104" s="191" t="s">
        <v>137</v>
      </c>
      <c r="E104" s="192" t="s">
        <v>165</v>
      </c>
      <c r="F104" s="193" t="s">
        <v>166</v>
      </c>
      <c r="G104" s="194" t="s">
        <v>167</v>
      </c>
      <c r="H104" s="195">
        <v>119.867</v>
      </c>
      <c r="I104" s="196"/>
      <c r="J104" s="197">
        <f>ROUND(I104*H104,2)</f>
        <v>0</v>
      </c>
      <c r="K104" s="193" t="s">
        <v>141</v>
      </c>
      <c r="L104" s="59"/>
      <c r="M104" s="198" t="s">
        <v>21</v>
      </c>
      <c r="N104" s="199" t="s">
        <v>43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142</v>
      </c>
      <c r="AT104" s="22" t="s">
        <v>137</v>
      </c>
      <c r="AU104" s="22" t="s">
        <v>83</v>
      </c>
      <c r="AY104" s="22" t="s">
        <v>135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80</v>
      </c>
      <c r="BK104" s="202">
        <f>ROUND(I104*H104,2)</f>
        <v>0</v>
      </c>
      <c r="BL104" s="22" t="s">
        <v>142</v>
      </c>
      <c r="BM104" s="22" t="s">
        <v>168</v>
      </c>
    </row>
    <row r="105" spans="2:47" s="1" customFormat="1" ht="27">
      <c r="B105" s="39"/>
      <c r="C105" s="61"/>
      <c r="D105" s="217" t="s">
        <v>144</v>
      </c>
      <c r="E105" s="61"/>
      <c r="F105" s="218" t="s">
        <v>169</v>
      </c>
      <c r="G105" s="61"/>
      <c r="H105" s="61"/>
      <c r="I105" s="161"/>
      <c r="J105" s="61"/>
      <c r="K105" s="61"/>
      <c r="L105" s="59"/>
      <c r="M105" s="205"/>
      <c r="N105" s="40"/>
      <c r="O105" s="40"/>
      <c r="P105" s="40"/>
      <c r="Q105" s="40"/>
      <c r="R105" s="40"/>
      <c r="S105" s="40"/>
      <c r="T105" s="76"/>
      <c r="AT105" s="22" t="s">
        <v>144</v>
      </c>
      <c r="AU105" s="22" t="s">
        <v>83</v>
      </c>
    </row>
    <row r="106" spans="2:51" s="11" customFormat="1" ht="27">
      <c r="B106" s="206"/>
      <c r="C106" s="207"/>
      <c r="D106" s="203" t="s">
        <v>149</v>
      </c>
      <c r="E106" s="208" t="s">
        <v>21</v>
      </c>
      <c r="F106" s="209" t="s">
        <v>356</v>
      </c>
      <c r="G106" s="207"/>
      <c r="H106" s="210">
        <v>119.867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149</v>
      </c>
      <c r="AU106" s="216" t="s">
        <v>83</v>
      </c>
      <c r="AV106" s="11" t="s">
        <v>83</v>
      </c>
      <c r="AW106" s="11" t="s">
        <v>35</v>
      </c>
      <c r="AX106" s="11" t="s">
        <v>80</v>
      </c>
      <c r="AY106" s="216" t="s">
        <v>135</v>
      </c>
    </row>
    <row r="107" spans="2:65" s="1" customFormat="1" ht="31.5" customHeight="1">
      <c r="B107" s="39"/>
      <c r="C107" s="191" t="s">
        <v>186</v>
      </c>
      <c r="D107" s="191" t="s">
        <v>137</v>
      </c>
      <c r="E107" s="192" t="s">
        <v>172</v>
      </c>
      <c r="F107" s="193" t="s">
        <v>173</v>
      </c>
      <c r="G107" s="194" t="s">
        <v>167</v>
      </c>
      <c r="H107" s="195">
        <v>63.442</v>
      </c>
      <c r="I107" s="196"/>
      <c r="J107" s="197">
        <f>ROUND(I107*H107,2)</f>
        <v>0</v>
      </c>
      <c r="K107" s="193" t="s">
        <v>141</v>
      </c>
      <c r="L107" s="59"/>
      <c r="M107" s="198" t="s">
        <v>21</v>
      </c>
      <c r="N107" s="199" t="s">
        <v>43</v>
      </c>
      <c r="O107" s="40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2" t="s">
        <v>142</v>
      </c>
      <c r="AT107" s="22" t="s">
        <v>137</v>
      </c>
      <c r="AU107" s="22" t="s">
        <v>83</v>
      </c>
      <c r="AY107" s="22" t="s">
        <v>135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80</v>
      </c>
      <c r="BK107" s="202">
        <f>ROUND(I107*H107,2)</f>
        <v>0</v>
      </c>
      <c r="BL107" s="22" t="s">
        <v>142</v>
      </c>
      <c r="BM107" s="22" t="s">
        <v>174</v>
      </c>
    </row>
    <row r="108" spans="2:51" s="11" customFormat="1" ht="13.5">
      <c r="B108" s="206"/>
      <c r="C108" s="207"/>
      <c r="D108" s="203" t="s">
        <v>149</v>
      </c>
      <c r="E108" s="208" t="s">
        <v>21</v>
      </c>
      <c r="F108" s="209" t="s">
        <v>357</v>
      </c>
      <c r="G108" s="207"/>
      <c r="H108" s="210">
        <v>63.442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149</v>
      </c>
      <c r="AU108" s="216" t="s">
        <v>83</v>
      </c>
      <c r="AV108" s="11" t="s">
        <v>83</v>
      </c>
      <c r="AW108" s="11" t="s">
        <v>35</v>
      </c>
      <c r="AX108" s="11" t="s">
        <v>80</v>
      </c>
      <c r="AY108" s="216" t="s">
        <v>135</v>
      </c>
    </row>
    <row r="109" spans="2:65" s="1" customFormat="1" ht="57" customHeight="1">
      <c r="B109" s="39"/>
      <c r="C109" s="191" t="s">
        <v>192</v>
      </c>
      <c r="D109" s="191" t="s">
        <v>137</v>
      </c>
      <c r="E109" s="192" t="s">
        <v>358</v>
      </c>
      <c r="F109" s="193" t="s">
        <v>359</v>
      </c>
      <c r="G109" s="194" t="s">
        <v>167</v>
      </c>
      <c r="H109" s="195">
        <v>6.71</v>
      </c>
      <c r="I109" s="196"/>
      <c r="J109" s="197">
        <f>ROUND(I109*H109,2)</f>
        <v>0</v>
      </c>
      <c r="K109" s="193" t="s">
        <v>141</v>
      </c>
      <c r="L109" s="59"/>
      <c r="M109" s="198" t="s">
        <v>21</v>
      </c>
      <c r="N109" s="199" t="s">
        <v>43</v>
      </c>
      <c r="O109" s="40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2" t="s">
        <v>142</v>
      </c>
      <c r="AT109" s="22" t="s">
        <v>137</v>
      </c>
      <c r="AU109" s="22" t="s">
        <v>83</v>
      </c>
      <c r="AY109" s="22" t="s">
        <v>135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80</v>
      </c>
      <c r="BK109" s="202">
        <f>ROUND(I109*H109,2)</f>
        <v>0</v>
      </c>
      <c r="BL109" s="22" t="s">
        <v>142</v>
      </c>
      <c r="BM109" s="22" t="s">
        <v>360</v>
      </c>
    </row>
    <row r="110" spans="2:47" s="1" customFormat="1" ht="27">
      <c r="B110" s="39"/>
      <c r="C110" s="61"/>
      <c r="D110" s="217" t="s">
        <v>144</v>
      </c>
      <c r="E110" s="61"/>
      <c r="F110" s="218" t="s">
        <v>334</v>
      </c>
      <c r="G110" s="61"/>
      <c r="H110" s="61"/>
      <c r="I110" s="161"/>
      <c r="J110" s="61"/>
      <c r="K110" s="61"/>
      <c r="L110" s="59"/>
      <c r="M110" s="205"/>
      <c r="N110" s="40"/>
      <c r="O110" s="40"/>
      <c r="P110" s="40"/>
      <c r="Q110" s="40"/>
      <c r="R110" s="40"/>
      <c r="S110" s="40"/>
      <c r="T110" s="76"/>
      <c r="AT110" s="22" t="s">
        <v>144</v>
      </c>
      <c r="AU110" s="22" t="s">
        <v>83</v>
      </c>
    </row>
    <row r="111" spans="2:51" s="11" customFormat="1" ht="13.5">
      <c r="B111" s="206"/>
      <c r="C111" s="207"/>
      <c r="D111" s="203" t="s">
        <v>149</v>
      </c>
      <c r="E111" s="208" t="s">
        <v>21</v>
      </c>
      <c r="F111" s="209" t="s">
        <v>361</v>
      </c>
      <c r="G111" s="207"/>
      <c r="H111" s="210">
        <v>6.71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149</v>
      </c>
      <c r="AU111" s="216" t="s">
        <v>83</v>
      </c>
      <c r="AV111" s="11" t="s">
        <v>83</v>
      </c>
      <c r="AW111" s="11" t="s">
        <v>35</v>
      </c>
      <c r="AX111" s="11" t="s">
        <v>80</v>
      </c>
      <c r="AY111" s="216" t="s">
        <v>135</v>
      </c>
    </row>
    <row r="112" spans="2:65" s="1" customFormat="1" ht="22.5" customHeight="1">
      <c r="B112" s="39"/>
      <c r="C112" s="191" t="s">
        <v>198</v>
      </c>
      <c r="D112" s="191" t="s">
        <v>137</v>
      </c>
      <c r="E112" s="192" t="s">
        <v>177</v>
      </c>
      <c r="F112" s="193" t="s">
        <v>178</v>
      </c>
      <c r="G112" s="194" t="s">
        <v>167</v>
      </c>
      <c r="H112" s="195">
        <v>119.867</v>
      </c>
      <c r="I112" s="196"/>
      <c r="J112" s="197">
        <f>ROUND(I112*H112,2)</f>
        <v>0</v>
      </c>
      <c r="K112" s="193" t="s">
        <v>141</v>
      </c>
      <c r="L112" s="59"/>
      <c r="M112" s="198" t="s">
        <v>21</v>
      </c>
      <c r="N112" s="199" t="s">
        <v>43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2" t="s">
        <v>142</v>
      </c>
      <c r="AT112" s="22" t="s">
        <v>137</v>
      </c>
      <c r="AU112" s="22" t="s">
        <v>83</v>
      </c>
      <c r="AY112" s="22" t="s">
        <v>135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80</v>
      </c>
      <c r="BK112" s="202">
        <f>ROUND(I112*H112,2)</f>
        <v>0</v>
      </c>
      <c r="BL112" s="22" t="s">
        <v>142</v>
      </c>
      <c r="BM112" s="22" t="s">
        <v>179</v>
      </c>
    </row>
    <row r="113" spans="2:65" s="1" customFormat="1" ht="22.5" customHeight="1">
      <c r="B113" s="39"/>
      <c r="C113" s="191" t="s">
        <v>202</v>
      </c>
      <c r="D113" s="191" t="s">
        <v>137</v>
      </c>
      <c r="E113" s="192" t="s">
        <v>181</v>
      </c>
      <c r="F113" s="193" t="s">
        <v>182</v>
      </c>
      <c r="G113" s="194" t="s">
        <v>183</v>
      </c>
      <c r="H113" s="195">
        <v>209.767</v>
      </c>
      <c r="I113" s="196"/>
      <c r="J113" s="197">
        <f>ROUND(I113*H113,2)</f>
        <v>0</v>
      </c>
      <c r="K113" s="193" t="s">
        <v>141</v>
      </c>
      <c r="L113" s="59"/>
      <c r="M113" s="198" t="s">
        <v>21</v>
      </c>
      <c r="N113" s="199" t="s">
        <v>43</v>
      </c>
      <c r="O113" s="40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2" t="s">
        <v>142</v>
      </c>
      <c r="AT113" s="22" t="s">
        <v>137</v>
      </c>
      <c r="AU113" s="22" t="s">
        <v>83</v>
      </c>
      <c r="AY113" s="22" t="s">
        <v>135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2" t="s">
        <v>80</v>
      </c>
      <c r="BK113" s="202">
        <f>ROUND(I113*H113,2)</f>
        <v>0</v>
      </c>
      <c r="BL113" s="22" t="s">
        <v>142</v>
      </c>
      <c r="BM113" s="22" t="s">
        <v>184</v>
      </c>
    </row>
    <row r="114" spans="2:51" s="11" customFormat="1" ht="13.5">
      <c r="B114" s="206"/>
      <c r="C114" s="207"/>
      <c r="D114" s="203" t="s">
        <v>149</v>
      </c>
      <c r="E114" s="207"/>
      <c r="F114" s="209" t="s">
        <v>362</v>
      </c>
      <c r="G114" s="207"/>
      <c r="H114" s="210">
        <v>209.767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149</v>
      </c>
      <c r="AU114" s="216" t="s">
        <v>83</v>
      </c>
      <c r="AV114" s="11" t="s">
        <v>83</v>
      </c>
      <c r="AW114" s="11" t="s">
        <v>6</v>
      </c>
      <c r="AX114" s="11" t="s">
        <v>80</v>
      </c>
      <c r="AY114" s="216" t="s">
        <v>135</v>
      </c>
    </row>
    <row r="115" spans="2:65" s="1" customFormat="1" ht="31.5" customHeight="1">
      <c r="B115" s="39"/>
      <c r="C115" s="191" t="s">
        <v>206</v>
      </c>
      <c r="D115" s="191" t="s">
        <v>137</v>
      </c>
      <c r="E115" s="192" t="s">
        <v>363</v>
      </c>
      <c r="F115" s="193" t="s">
        <v>364</v>
      </c>
      <c r="G115" s="194" t="s">
        <v>140</v>
      </c>
      <c r="H115" s="195">
        <v>134.1</v>
      </c>
      <c r="I115" s="196"/>
      <c r="J115" s="197">
        <f>ROUND(I115*H115,2)</f>
        <v>0</v>
      </c>
      <c r="K115" s="193" t="s">
        <v>141</v>
      </c>
      <c r="L115" s="59"/>
      <c r="M115" s="198" t="s">
        <v>21</v>
      </c>
      <c r="N115" s="199" t="s">
        <v>43</v>
      </c>
      <c r="O115" s="40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2" t="s">
        <v>142</v>
      </c>
      <c r="AT115" s="22" t="s">
        <v>137</v>
      </c>
      <c r="AU115" s="22" t="s">
        <v>83</v>
      </c>
      <c r="AY115" s="22" t="s">
        <v>135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80</v>
      </c>
      <c r="BK115" s="202">
        <f>ROUND(I115*H115,2)</f>
        <v>0</v>
      </c>
      <c r="BL115" s="22" t="s">
        <v>142</v>
      </c>
      <c r="BM115" s="22" t="s">
        <v>365</v>
      </c>
    </row>
    <row r="116" spans="2:47" s="1" customFormat="1" ht="27">
      <c r="B116" s="39"/>
      <c r="C116" s="61"/>
      <c r="D116" s="217" t="s">
        <v>144</v>
      </c>
      <c r="E116" s="61"/>
      <c r="F116" s="218" t="s">
        <v>334</v>
      </c>
      <c r="G116" s="61"/>
      <c r="H116" s="61"/>
      <c r="I116" s="161"/>
      <c r="J116" s="61"/>
      <c r="K116" s="61"/>
      <c r="L116" s="59"/>
      <c r="M116" s="205"/>
      <c r="N116" s="40"/>
      <c r="O116" s="40"/>
      <c r="P116" s="40"/>
      <c r="Q116" s="40"/>
      <c r="R116" s="40"/>
      <c r="S116" s="40"/>
      <c r="T116" s="76"/>
      <c r="AT116" s="22" t="s">
        <v>144</v>
      </c>
      <c r="AU116" s="22" t="s">
        <v>83</v>
      </c>
    </row>
    <row r="117" spans="2:51" s="11" customFormat="1" ht="13.5">
      <c r="B117" s="206"/>
      <c r="C117" s="207"/>
      <c r="D117" s="203" t="s">
        <v>149</v>
      </c>
      <c r="E117" s="208" t="s">
        <v>21</v>
      </c>
      <c r="F117" s="209" t="s">
        <v>366</v>
      </c>
      <c r="G117" s="207"/>
      <c r="H117" s="210">
        <v>134.1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149</v>
      </c>
      <c r="AU117" s="216" t="s">
        <v>83</v>
      </c>
      <c r="AV117" s="11" t="s">
        <v>83</v>
      </c>
      <c r="AW117" s="11" t="s">
        <v>35</v>
      </c>
      <c r="AX117" s="11" t="s">
        <v>80</v>
      </c>
      <c r="AY117" s="216" t="s">
        <v>135</v>
      </c>
    </row>
    <row r="118" spans="2:65" s="1" customFormat="1" ht="31.5" customHeight="1">
      <c r="B118" s="39"/>
      <c r="C118" s="191" t="s">
        <v>10</v>
      </c>
      <c r="D118" s="191" t="s">
        <v>137</v>
      </c>
      <c r="E118" s="192" t="s">
        <v>367</v>
      </c>
      <c r="F118" s="193" t="s">
        <v>368</v>
      </c>
      <c r="G118" s="194" t="s">
        <v>140</v>
      </c>
      <c r="H118" s="195">
        <v>160</v>
      </c>
      <c r="I118" s="196"/>
      <c r="J118" s="197">
        <f>ROUND(I118*H118,2)</f>
        <v>0</v>
      </c>
      <c r="K118" s="193" t="s">
        <v>141</v>
      </c>
      <c r="L118" s="59"/>
      <c r="M118" s="198" t="s">
        <v>21</v>
      </c>
      <c r="N118" s="199" t="s">
        <v>43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142</v>
      </c>
      <c r="AT118" s="22" t="s">
        <v>137</v>
      </c>
      <c r="AU118" s="22" t="s">
        <v>83</v>
      </c>
      <c r="AY118" s="22" t="s">
        <v>135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80</v>
      </c>
      <c r="BK118" s="202">
        <f>ROUND(I118*H118,2)</f>
        <v>0</v>
      </c>
      <c r="BL118" s="22" t="s">
        <v>142</v>
      </c>
      <c r="BM118" s="22" t="s">
        <v>369</v>
      </c>
    </row>
    <row r="119" spans="2:65" s="1" customFormat="1" ht="22.5" customHeight="1">
      <c r="B119" s="39"/>
      <c r="C119" s="233" t="s">
        <v>215</v>
      </c>
      <c r="D119" s="233" t="s">
        <v>225</v>
      </c>
      <c r="E119" s="234" t="s">
        <v>370</v>
      </c>
      <c r="F119" s="235" t="s">
        <v>371</v>
      </c>
      <c r="G119" s="236" t="s">
        <v>372</v>
      </c>
      <c r="H119" s="237">
        <v>4</v>
      </c>
      <c r="I119" s="238"/>
      <c r="J119" s="239">
        <f>ROUND(I119*H119,2)</f>
        <v>0</v>
      </c>
      <c r="K119" s="235" t="s">
        <v>141</v>
      </c>
      <c r="L119" s="240"/>
      <c r="M119" s="241" t="s">
        <v>21</v>
      </c>
      <c r="N119" s="242" t="s">
        <v>43</v>
      </c>
      <c r="O119" s="40"/>
      <c r="P119" s="200">
        <f>O119*H119</f>
        <v>0</v>
      </c>
      <c r="Q119" s="200">
        <v>0.001</v>
      </c>
      <c r="R119" s="200">
        <f>Q119*H119</f>
        <v>0.004</v>
      </c>
      <c r="S119" s="200">
        <v>0</v>
      </c>
      <c r="T119" s="201">
        <f>S119*H119</f>
        <v>0</v>
      </c>
      <c r="AR119" s="22" t="s">
        <v>176</v>
      </c>
      <c r="AT119" s="22" t="s">
        <v>225</v>
      </c>
      <c r="AU119" s="22" t="s">
        <v>83</v>
      </c>
      <c r="AY119" s="22" t="s">
        <v>135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2" t="s">
        <v>80</v>
      </c>
      <c r="BK119" s="202">
        <f>ROUND(I119*H119,2)</f>
        <v>0</v>
      </c>
      <c r="BL119" s="22" t="s">
        <v>142</v>
      </c>
      <c r="BM119" s="22" t="s">
        <v>373</v>
      </c>
    </row>
    <row r="120" spans="2:51" s="11" customFormat="1" ht="13.5">
      <c r="B120" s="206"/>
      <c r="C120" s="207"/>
      <c r="D120" s="203" t="s">
        <v>149</v>
      </c>
      <c r="E120" s="207"/>
      <c r="F120" s="209" t="s">
        <v>374</v>
      </c>
      <c r="G120" s="207"/>
      <c r="H120" s="210">
        <v>4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149</v>
      </c>
      <c r="AU120" s="216" t="s">
        <v>83</v>
      </c>
      <c r="AV120" s="11" t="s">
        <v>83</v>
      </c>
      <c r="AW120" s="11" t="s">
        <v>6</v>
      </c>
      <c r="AX120" s="11" t="s">
        <v>80</v>
      </c>
      <c r="AY120" s="216" t="s">
        <v>135</v>
      </c>
    </row>
    <row r="121" spans="2:65" s="1" customFormat="1" ht="22.5" customHeight="1">
      <c r="B121" s="39"/>
      <c r="C121" s="191" t="s">
        <v>219</v>
      </c>
      <c r="D121" s="191" t="s">
        <v>137</v>
      </c>
      <c r="E121" s="192" t="s">
        <v>187</v>
      </c>
      <c r="F121" s="193" t="s">
        <v>188</v>
      </c>
      <c r="G121" s="194" t="s">
        <v>140</v>
      </c>
      <c r="H121" s="195">
        <v>392.23</v>
      </c>
      <c r="I121" s="196"/>
      <c r="J121" s="197">
        <f>ROUND(I121*H121,2)</f>
        <v>0</v>
      </c>
      <c r="K121" s="193" t="s">
        <v>141</v>
      </c>
      <c r="L121" s="59"/>
      <c r="M121" s="198" t="s">
        <v>21</v>
      </c>
      <c r="N121" s="199" t="s">
        <v>43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2" t="s">
        <v>142</v>
      </c>
      <c r="AT121" s="22" t="s">
        <v>137</v>
      </c>
      <c r="AU121" s="22" t="s">
        <v>83</v>
      </c>
      <c r="AY121" s="22" t="s">
        <v>135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80</v>
      </c>
      <c r="BK121" s="202">
        <f>ROUND(I121*H121,2)</f>
        <v>0</v>
      </c>
      <c r="BL121" s="22" t="s">
        <v>142</v>
      </c>
      <c r="BM121" s="22" t="s">
        <v>189</v>
      </c>
    </row>
    <row r="122" spans="2:51" s="11" customFormat="1" ht="13.5">
      <c r="B122" s="206"/>
      <c r="C122" s="207"/>
      <c r="D122" s="217" t="s">
        <v>149</v>
      </c>
      <c r="E122" s="219" t="s">
        <v>21</v>
      </c>
      <c r="F122" s="220" t="s">
        <v>344</v>
      </c>
      <c r="G122" s="207"/>
      <c r="H122" s="221">
        <v>11.62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149</v>
      </c>
      <c r="AU122" s="216" t="s">
        <v>83</v>
      </c>
      <c r="AV122" s="11" t="s">
        <v>83</v>
      </c>
      <c r="AW122" s="11" t="s">
        <v>35</v>
      </c>
      <c r="AX122" s="11" t="s">
        <v>72</v>
      </c>
      <c r="AY122" s="216" t="s">
        <v>135</v>
      </c>
    </row>
    <row r="123" spans="2:51" s="11" customFormat="1" ht="13.5">
      <c r="B123" s="206"/>
      <c r="C123" s="207"/>
      <c r="D123" s="217" t="s">
        <v>149</v>
      </c>
      <c r="E123" s="219" t="s">
        <v>21</v>
      </c>
      <c r="F123" s="220" t="s">
        <v>375</v>
      </c>
      <c r="G123" s="207"/>
      <c r="H123" s="221">
        <v>358.02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149</v>
      </c>
      <c r="AU123" s="216" t="s">
        <v>83</v>
      </c>
      <c r="AV123" s="11" t="s">
        <v>83</v>
      </c>
      <c r="AW123" s="11" t="s">
        <v>35</v>
      </c>
      <c r="AX123" s="11" t="s">
        <v>72</v>
      </c>
      <c r="AY123" s="216" t="s">
        <v>135</v>
      </c>
    </row>
    <row r="124" spans="2:51" s="11" customFormat="1" ht="13.5">
      <c r="B124" s="206"/>
      <c r="C124" s="207"/>
      <c r="D124" s="217" t="s">
        <v>149</v>
      </c>
      <c r="E124" s="219" t="s">
        <v>21</v>
      </c>
      <c r="F124" s="220" t="s">
        <v>376</v>
      </c>
      <c r="G124" s="207"/>
      <c r="H124" s="221">
        <v>3.06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149</v>
      </c>
      <c r="AU124" s="216" t="s">
        <v>83</v>
      </c>
      <c r="AV124" s="11" t="s">
        <v>83</v>
      </c>
      <c r="AW124" s="11" t="s">
        <v>35</v>
      </c>
      <c r="AX124" s="11" t="s">
        <v>72</v>
      </c>
      <c r="AY124" s="216" t="s">
        <v>135</v>
      </c>
    </row>
    <row r="125" spans="2:51" s="11" customFormat="1" ht="13.5">
      <c r="B125" s="206"/>
      <c r="C125" s="207"/>
      <c r="D125" s="217" t="s">
        <v>149</v>
      </c>
      <c r="E125" s="219" t="s">
        <v>21</v>
      </c>
      <c r="F125" s="220" t="s">
        <v>377</v>
      </c>
      <c r="G125" s="207"/>
      <c r="H125" s="221">
        <v>19.53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149</v>
      </c>
      <c r="AU125" s="216" t="s">
        <v>83</v>
      </c>
      <c r="AV125" s="11" t="s">
        <v>83</v>
      </c>
      <c r="AW125" s="11" t="s">
        <v>35</v>
      </c>
      <c r="AX125" s="11" t="s">
        <v>72</v>
      </c>
      <c r="AY125" s="216" t="s">
        <v>135</v>
      </c>
    </row>
    <row r="126" spans="2:51" s="12" customFormat="1" ht="13.5">
      <c r="B126" s="222"/>
      <c r="C126" s="223"/>
      <c r="D126" s="203" t="s">
        <v>149</v>
      </c>
      <c r="E126" s="247" t="s">
        <v>21</v>
      </c>
      <c r="F126" s="248" t="s">
        <v>190</v>
      </c>
      <c r="G126" s="223"/>
      <c r="H126" s="249">
        <v>392.23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149</v>
      </c>
      <c r="AU126" s="232" t="s">
        <v>83</v>
      </c>
      <c r="AV126" s="12" t="s">
        <v>142</v>
      </c>
      <c r="AW126" s="12" t="s">
        <v>35</v>
      </c>
      <c r="AX126" s="12" t="s">
        <v>80</v>
      </c>
      <c r="AY126" s="232" t="s">
        <v>135</v>
      </c>
    </row>
    <row r="127" spans="2:65" s="1" customFormat="1" ht="22.5" customHeight="1">
      <c r="B127" s="39"/>
      <c r="C127" s="191" t="s">
        <v>224</v>
      </c>
      <c r="D127" s="191" t="s">
        <v>137</v>
      </c>
      <c r="E127" s="192" t="s">
        <v>378</v>
      </c>
      <c r="F127" s="193" t="s">
        <v>379</v>
      </c>
      <c r="G127" s="194" t="s">
        <v>140</v>
      </c>
      <c r="H127" s="195">
        <v>134.1</v>
      </c>
      <c r="I127" s="196"/>
      <c r="J127" s="197">
        <f>ROUND(I127*H127,2)</f>
        <v>0</v>
      </c>
      <c r="K127" s="193" t="s">
        <v>141</v>
      </c>
      <c r="L127" s="59"/>
      <c r="M127" s="198" t="s">
        <v>21</v>
      </c>
      <c r="N127" s="199" t="s">
        <v>43</v>
      </c>
      <c r="O127" s="40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2" t="s">
        <v>142</v>
      </c>
      <c r="AT127" s="22" t="s">
        <v>137</v>
      </c>
      <c r="AU127" s="22" t="s">
        <v>83</v>
      </c>
      <c r="AY127" s="22" t="s">
        <v>135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80</v>
      </c>
      <c r="BK127" s="202">
        <f>ROUND(I127*H127,2)</f>
        <v>0</v>
      </c>
      <c r="BL127" s="22" t="s">
        <v>142</v>
      </c>
      <c r="BM127" s="22" t="s">
        <v>380</v>
      </c>
    </row>
    <row r="128" spans="2:65" s="1" customFormat="1" ht="31.5" customHeight="1">
      <c r="B128" s="39"/>
      <c r="C128" s="191" t="s">
        <v>231</v>
      </c>
      <c r="D128" s="191" t="s">
        <v>137</v>
      </c>
      <c r="E128" s="192" t="s">
        <v>381</v>
      </c>
      <c r="F128" s="193" t="s">
        <v>382</v>
      </c>
      <c r="G128" s="194" t="s">
        <v>140</v>
      </c>
      <c r="H128" s="195">
        <v>134.1</v>
      </c>
      <c r="I128" s="196"/>
      <c r="J128" s="197">
        <f>ROUND(I128*H128,2)</f>
        <v>0</v>
      </c>
      <c r="K128" s="193" t="s">
        <v>141</v>
      </c>
      <c r="L128" s="59"/>
      <c r="M128" s="198" t="s">
        <v>21</v>
      </c>
      <c r="N128" s="199" t="s">
        <v>43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142</v>
      </c>
      <c r="AT128" s="22" t="s">
        <v>137</v>
      </c>
      <c r="AU128" s="22" t="s">
        <v>83</v>
      </c>
      <c r="AY128" s="22" t="s">
        <v>135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80</v>
      </c>
      <c r="BK128" s="202">
        <f>ROUND(I128*H128,2)</f>
        <v>0</v>
      </c>
      <c r="BL128" s="22" t="s">
        <v>142</v>
      </c>
      <c r="BM128" s="22" t="s">
        <v>383</v>
      </c>
    </row>
    <row r="129" spans="2:47" s="1" customFormat="1" ht="27">
      <c r="B129" s="39"/>
      <c r="C129" s="61"/>
      <c r="D129" s="203" t="s">
        <v>144</v>
      </c>
      <c r="E129" s="61"/>
      <c r="F129" s="204" t="s">
        <v>384</v>
      </c>
      <c r="G129" s="61"/>
      <c r="H129" s="61"/>
      <c r="I129" s="161"/>
      <c r="J129" s="61"/>
      <c r="K129" s="61"/>
      <c r="L129" s="59"/>
      <c r="M129" s="205"/>
      <c r="N129" s="40"/>
      <c r="O129" s="40"/>
      <c r="P129" s="40"/>
      <c r="Q129" s="40"/>
      <c r="R129" s="40"/>
      <c r="S129" s="40"/>
      <c r="T129" s="76"/>
      <c r="AT129" s="22" t="s">
        <v>144</v>
      </c>
      <c r="AU129" s="22" t="s">
        <v>83</v>
      </c>
    </row>
    <row r="130" spans="2:65" s="1" customFormat="1" ht="31.5" customHeight="1">
      <c r="B130" s="39"/>
      <c r="C130" s="191" t="s">
        <v>235</v>
      </c>
      <c r="D130" s="191" t="s">
        <v>137</v>
      </c>
      <c r="E130" s="192" t="s">
        <v>385</v>
      </c>
      <c r="F130" s="193" t="s">
        <v>386</v>
      </c>
      <c r="G130" s="194" t="s">
        <v>140</v>
      </c>
      <c r="H130" s="195">
        <v>134.1</v>
      </c>
      <c r="I130" s="196"/>
      <c r="J130" s="197">
        <f>ROUND(I130*H130,2)</f>
        <v>0</v>
      </c>
      <c r="K130" s="193" t="s">
        <v>141</v>
      </c>
      <c r="L130" s="59"/>
      <c r="M130" s="198" t="s">
        <v>21</v>
      </c>
      <c r="N130" s="199" t="s">
        <v>43</v>
      </c>
      <c r="O130" s="40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2" t="s">
        <v>142</v>
      </c>
      <c r="AT130" s="22" t="s">
        <v>137</v>
      </c>
      <c r="AU130" s="22" t="s">
        <v>83</v>
      </c>
      <c r="AY130" s="22" t="s">
        <v>135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80</v>
      </c>
      <c r="BK130" s="202">
        <f>ROUND(I130*H130,2)</f>
        <v>0</v>
      </c>
      <c r="BL130" s="22" t="s">
        <v>142</v>
      </c>
      <c r="BM130" s="22" t="s">
        <v>387</v>
      </c>
    </row>
    <row r="131" spans="2:65" s="1" customFormat="1" ht="22.5" customHeight="1">
      <c r="B131" s="39"/>
      <c r="C131" s="191" t="s">
        <v>9</v>
      </c>
      <c r="D131" s="191" t="s">
        <v>137</v>
      </c>
      <c r="E131" s="192" t="s">
        <v>388</v>
      </c>
      <c r="F131" s="193" t="s">
        <v>389</v>
      </c>
      <c r="G131" s="194" t="s">
        <v>390</v>
      </c>
      <c r="H131" s="195">
        <v>0.013</v>
      </c>
      <c r="I131" s="196"/>
      <c r="J131" s="197">
        <f>ROUND(I131*H131,2)</f>
        <v>0</v>
      </c>
      <c r="K131" s="193" t="s">
        <v>141</v>
      </c>
      <c r="L131" s="59"/>
      <c r="M131" s="198" t="s">
        <v>21</v>
      </c>
      <c r="N131" s="199" t="s">
        <v>43</v>
      </c>
      <c r="O131" s="40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2" t="s">
        <v>142</v>
      </c>
      <c r="AT131" s="22" t="s">
        <v>137</v>
      </c>
      <c r="AU131" s="22" t="s">
        <v>83</v>
      </c>
      <c r="AY131" s="22" t="s">
        <v>135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80</v>
      </c>
      <c r="BK131" s="202">
        <f>ROUND(I131*H131,2)</f>
        <v>0</v>
      </c>
      <c r="BL131" s="22" t="s">
        <v>142</v>
      </c>
      <c r="BM131" s="22" t="s">
        <v>391</v>
      </c>
    </row>
    <row r="132" spans="2:51" s="11" customFormat="1" ht="13.5">
      <c r="B132" s="206"/>
      <c r="C132" s="207"/>
      <c r="D132" s="203" t="s">
        <v>149</v>
      </c>
      <c r="E132" s="208" t="s">
        <v>21</v>
      </c>
      <c r="F132" s="209" t="s">
        <v>392</v>
      </c>
      <c r="G132" s="207"/>
      <c r="H132" s="210">
        <v>0.013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149</v>
      </c>
      <c r="AU132" s="216" t="s">
        <v>83</v>
      </c>
      <c r="AV132" s="11" t="s">
        <v>83</v>
      </c>
      <c r="AW132" s="11" t="s">
        <v>35</v>
      </c>
      <c r="AX132" s="11" t="s">
        <v>80</v>
      </c>
      <c r="AY132" s="216" t="s">
        <v>135</v>
      </c>
    </row>
    <row r="133" spans="2:65" s="1" customFormat="1" ht="22.5" customHeight="1">
      <c r="B133" s="39"/>
      <c r="C133" s="233" t="s">
        <v>246</v>
      </c>
      <c r="D133" s="233" t="s">
        <v>225</v>
      </c>
      <c r="E133" s="234" t="s">
        <v>393</v>
      </c>
      <c r="F133" s="235" t="s">
        <v>394</v>
      </c>
      <c r="G133" s="236" t="s">
        <v>167</v>
      </c>
      <c r="H133" s="237">
        <v>1.298</v>
      </c>
      <c r="I133" s="238"/>
      <c r="J133" s="239">
        <f>ROUND(I133*H133,2)</f>
        <v>0</v>
      </c>
      <c r="K133" s="235" t="s">
        <v>141</v>
      </c>
      <c r="L133" s="240"/>
      <c r="M133" s="241" t="s">
        <v>21</v>
      </c>
      <c r="N133" s="242" t="s">
        <v>43</v>
      </c>
      <c r="O133" s="40"/>
      <c r="P133" s="200">
        <f>O133*H133</f>
        <v>0</v>
      </c>
      <c r="Q133" s="200">
        <v>0.21</v>
      </c>
      <c r="R133" s="200">
        <f>Q133*H133</f>
        <v>0.27258</v>
      </c>
      <c r="S133" s="200">
        <v>0</v>
      </c>
      <c r="T133" s="201">
        <f>S133*H133</f>
        <v>0</v>
      </c>
      <c r="AR133" s="22" t="s">
        <v>176</v>
      </c>
      <c r="AT133" s="22" t="s">
        <v>225</v>
      </c>
      <c r="AU133" s="22" t="s">
        <v>83</v>
      </c>
      <c r="AY133" s="22" t="s">
        <v>135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2" t="s">
        <v>80</v>
      </c>
      <c r="BK133" s="202">
        <f>ROUND(I133*H133,2)</f>
        <v>0</v>
      </c>
      <c r="BL133" s="22" t="s">
        <v>142</v>
      </c>
      <c r="BM133" s="22" t="s">
        <v>395</v>
      </c>
    </row>
    <row r="134" spans="2:47" s="1" customFormat="1" ht="27">
      <c r="B134" s="39"/>
      <c r="C134" s="61"/>
      <c r="D134" s="203" t="s">
        <v>144</v>
      </c>
      <c r="E134" s="61"/>
      <c r="F134" s="204" t="s">
        <v>396</v>
      </c>
      <c r="G134" s="61"/>
      <c r="H134" s="61"/>
      <c r="I134" s="161"/>
      <c r="J134" s="61"/>
      <c r="K134" s="61"/>
      <c r="L134" s="59"/>
      <c r="M134" s="205"/>
      <c r="N134" s="40"/>
      <c r="O134" s="40"/>
      <c r="P134" s="40"/>
      <c r="Q134" s="40"/>
      <c r="R134" s="40"/>
      <c r="S134" s="40"/>
      <c r="T134" s="76"/>
      <c r="AT134" s="22" t="s">
        <v>144</v>
      </c>
      <c r="AU134" s="22" t="s">
        <v>83</v>
      </c>
    </row>
    <row r="135" spans="2:65" s="1" customFormat="1" ht="22.5" customHeight="1">
      <c r="B135" s="39"/>
      <c r="C135" s="191" t="s">
        <v>251</v>
      </c>
      <c r="D135" s="191" t="s">
        <v>137</v>
      </c>
      <c r="E135" s="192" t="s">
        <v>397</v>
      </c>
      <c r="F135" s="193" t="s">
        <v>398</v>
      </c>
      <c r="G135" s="194" t="s">
        <v>140</v>
      </c>
      <c r="H135" s="195">
        <v>134.1</v>
      </c>
      <c r="I135" s="196"/>
      <c r="J135" s="197">
        <f>ROUND(I135*H135,2)</f>
        <v>0</v>
      </c>
      <c r="K135" s="193" t="s">
        <v>141</v>
      </c>
      <c r="L135" s="59"/>
      <c r="M135" s="198" t="s">
        <v>21</v>
      </c>
      <c r="N135" s="199" t="s">
        <v>43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142</v>
      </c>
      <c r="AT135" s="22" t="s">
        <v>137</v>
      </c>
      <c r="AU135" s="22" t="s">
        <v>83</v>
      </c>
      <c r="AY135" s="22" t="s">
        <v>135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80</v>
      </c>
      <c r="BK135" s="202">
        <f>ROUND(I135*H135,2)</f>
        <v>0</v>
      </c>
      <c r="BL135" s="22" t="s">
        <v>142</v>
      </c>
      <c r="BM135" s="22" t="s">
        <v>399</v>
      </c>
    </row>
    <row r="136" spans="2:65" s="1" customFormat="1" ht="22.5" customHeight="1">
      <c r="B136" s="39"/>
      <c r="C136" s="191" t="s">
        <v>256</v>
      </c>
      <c r="D136" s="191" t="s">
        <v>137</v>
      </c>
      <c r="E136" s="192" t="s">
        <v>400</v>
      </c>
      <c r="F136" s="193" t="s">
        <v>401</v>
      </c>
      <c r="G136" s="194" t="s">
        <v>167</v>
      </c>
      <c r="H136" s="195">
        <v>0.134</v>
      </c>
      <c r="I136" s="196"/>
      <c r="J136" s="197">
        <f>ROUND(I136*H136,2)</f>
        <v>0</v>
      </c>
      <c r="K136" s="193" t="s">
        <v>141</v>
      </c>
      <c r="L136" s="59"/>
      <c r="M136" s="198" t="s">
        <v>21</v>
      </c>
      <c r="N136" s="199" t="s">
        <v>43</v>
      </c>
      <c r="O136" s="40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2" t="s">
        <v>142</v>
      </c>
      <c r="AT136" s="22" t="s">
        <v>137</v>
      </c>
      <c r="AU136" s="22" t="s">
        <v>83</v>
      </c>
      <c r="AY136" s="22" t="s">
        <v>135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2" t="s">
        <v>80</v>
      </c>
      <c r="BK136" s="202">
        <f>ROUND(I136*H136,2)</f>
        <v>0</v>
      </c>
      <c r="BL136" s="22" t="s">
        <v>142</v>
      </c>
      <c r="BM136" s="22" t="s">
        <v>402</v>
      </c>
    </row>
    <row r="137" spans="2:51" s="11" customFormat="1" ht="13.5">
      <c r="B137" s="206"/>
      <c r="C137" s="207"/>
      <c r="D137" s="217" t="s">
        <v>149</v>
      </c>
      <c r="E137" s="219" t="s">
        <v>21</v>
      </c>
      <c r="F137" s="220" t="s">
        <v>403</v>
      </c>
      <c r="G137" s="207"/>
      <c r="H137" s="221">
        <v>0.134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149</v>
      </c>
      <c r="AU137" s="216" t="s">
        <v>83</v>
      </c>
      <c r="AV137" s="11" t="s">
        <v>83</v>
      </c>
      <c r="AW137" s="11" t="s">
        <v>35</v>
      </c>
      <c r="AX137" s="11" t="s">
        <v>80</v>
      </c>
      <c r="AY137" s="216" t="s">
        <v>135</v>
      </c>
    </row>
    <row r="138" spans="2:63" s="10" customFormat="1" ht="29.85" customHeight="1">
      <c r="B138" s="174"/>
      <c r="C138" s="175"/>
      <c r="D138" s="188" t="s">
        <v>71</v>
      </c>
      <c r="E138" s="189" t="s">
        <v>83</v>
      </c>
      <c r="F138" s="189" t="s">
        <v>191</v>
      </c>
      <c r="G138" s="175"/>
      <c r="H138" s="175"/>
      <c r="I138" s="178"/>
      <c r="J138" s="190">
        <f>BK138</f>
        <v>0</v>
      </c>
      <c r="K138" s="175"/>
      <c r="L138" s="180"/>
      <c r="M138" s="181"/>
      <c r="N138" s="182"/>
      <c r="O138" s="182"/>
      <c r="P138" s="183">
        <f>SUM(P139:P141)</f>
        <v>0</v>
      </c>
      <c r="Q138" s="182"/>
      <c r="R138" s="183">
        <f>SUM(R139:R141)</f>
        <v>64.153761</v>
      </c>
      <c r="S138" s="182"/>
      <c r="T138" s="184">
        <f>SUM(T139:T141)</f>
        <v>0</v>
      </c>
      <c r="AR138" s="185" t="s">
        <v>80</v>
      </c>
      <c r="AT138" s="186" t="s">
        <v>71</v>
      </c>
      <c r="AU138" s="186" t="s">
        <v>80</v>
      </c>
      <c r="AY138" s="185" t="s">
        <v>135</v>
      </c>
      <c r="BK138" s="187">
        <f>SUM(BK139:BK141)</f>
        <v>0</v>
      </c>
    </row>
    <row r="139" spans="2:65" s="1" customFormat="1" ht="44.25" customHeight="1">
      <c r="B139" s="39"/>
      <c r="C139" s="191" t="s">
        <v>163</v>
      </c>
      <c r="D139" s="191" t="s">
        <v>137</v>
      </c>
      <c r="E139" s="192" t="s">
        <v>193</v>
      </c>
      <c r="F139" s="193" t="s">
        <v>194</v>
      </c>
      <c r="G139" s="194" t="s">
        <v>154</v>
      </c>
      <c r="H139" s="195">
        <v>260.47</v>
      </c>
      <c r="I139" s="196"/>
      <c r="J139" s="197">
        <f>ROUND(I139*H139,2)</f>
        <v>0</v>
      </c>
      <c r="K139" s="193" t="s">
        <v>141</v>
      </c>
      <c r="L139" s="59"/>
      <c r="M139" s="198" t="s">
        <v>21</v>
      </c>
      <c r="N139" s="199" t="s">
        <v>43</v>
      </c>
      <c r="O139" s="40"/>
      <c r="P139" s="200">
        <f>O139*H139</f>
        <v>0</v>
      </c>
      <c r="Q139" s="200">
        <v>0.2463</v>
      </c>
      <c r="R139" s="200">
        <f>Q139*H139</f>
        <v>64.153761</v>
      </c>
      <c r="S139" s="200">
        <v>0</v>
      </c>
      <c r="T139" s="201">
        <f>S139*H139</f>
        <v>0</v>
      </c>
      <c r="AR139" s="22" t="s">
        <v>142</v>
      </c>
      <c r="AT139" s="22" t="s">
        <v>137</v>
      </c>
      <c r="AU139" s="22" t="s">
        <v>83</v>
      </c>
      <c r="AY139" s="22" t="s">
        <v>135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2" t="s">
        <v>80</v>
      </c>
      <c r="BK139" s="202">
        <f>ROUND(I139*H139,2)</f>
        <v>0</v>
      </c>
      <c r="BL139" s="22" t="s">
        <v>142</v>
      </c>
      <c r="BM139" s="22" t="s">
        <v>195</v>
      </c>
    </row>
    <row r="140" spans="2:47" s="1" customFormat="1" ht="27">
      <c r="B140" s="39"/>
      <c r="C140" s="61"/>
      <c r="D140" s="217" t="s">
        <v>144</v>
      </c>
      <c r="E140" s="61"/>
      <c r="F140" s="218" t="s">
        <v>196</v>
      </c>
      <c r="G140" s="61"/>
      <c r="H140" s="61"/>
      <c r="I140" s="161"/>
      <c r="J140" s="61"/>
      <c r="K140" s="61"/>
      <c r="L140" s="59"/>
      <c r="M140" s="205"/>
      <c r="N140" s="40"/>
      <c r="O140" s="40"/>
      <c r="P140" s="40"/>
      <c r="Q140" s="40"/>
      <c r="R140" s="40"/>
      <c r="S140" s="40"/>
      <c r="T140" s="76"/>
      <c r="AT140" s="22" t="s">
        <v>144</v>
      </c>
      <c r="AU140" s="22" t="s">
        <v>83</v>
      </c>
    </row>
    <row r="141" spans="2:51" s="11" customFormat="1" ht="13.5">
      <c r="B141" s="206"/>
      <c r="C141" s="207"/>
      <c r="D141" s="217" t="s">
        <v>149</v>
      </c>
      <c r="E141" s="219" t="s">
        <v>21</v>
      </c>
      <c r="F141" s="220" t="s">
        <v>355</v>
      </c>
      <c r="G141" s="207"/>
      <c r="H141" s="221">
        <v>260.47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149</v>
      </c>
      <c r="AU141" s="216" t="s">
        <v>83</v>
      </c>
      <c r="AV141" s="11" t="s">
        <v>83</v>
      </c>
      <c r="AW141" s="11" t="s">
        <v>35</v>
      </c>
      <c r="AX141" s="11" t="s">
        <v>80</v>
      </c>
      <c r="AY141" s="216" t="s">
        <v>135</v>
      </c>
    </row>
    <row r="142" spans="2:63" s="10" customFormat="1" ht="29.85" customHeight="1">
      <c r="B142" s="174"/>
      <c r="C142" s="175"/>
      <c r="D142" s="188" t="s">
        <v>71</v>
      </c>
      <c r="E142" s="189" t="s">
        <v>159</v>
      </c>
      <c r="F142" s="189" t="s">
        <v>197</v>
      </c>
      <c r="G142" s="175"/>
      <c r="H142" s="175"/>
      <c r="I142" s="178"/>
      <c r="J142" s="190">
        <f>BK142</f>
        <v>0</v>
      </c>
      <c r="K142" s="175"/>
      <c r="L142" s="180"/>
      <c r="M142" s="181"/>
      <c r="N142" s="182"/>
      <c r="O142" s="182"/>
      <c r="P142" s="183">
        <f>SUM(P143:P173)</f>
        <v>0</v>
      </c>
      <c r="Q142" s="182"/>
      <c r="R142" s="183">
        <f>SUM(R143:R173)</f>
        <v>96.99432399999999</v>
      </c>
      <c r="S142" s="182"/>
      <c r="T142" s="184">
        <f>SUM(T143:T173)</f>
        <v>0</v>
      </c>
      <c r="AR142" s="185" t="s">
        <v>80</v>
      </c>
      <c r="AT142" s="186" t="s">
        <v>71</v>
      </c>
      <c r="AU142" s="186" t="s">
        <v>80</v>
      </c>
      <c r="AY142" s="185" t="s">
        <v>135</v>
      </c>
      <c r="BK142" s="187">
        <f>SUM(BK143:BK173)</f>
        <v>0</v>
      </c>
    </row>
    <row r="143" spans="2:65" s="1" customFormat="1" ht="22.5" customHeight="1">
      <c r="B143" s="39"/>
      <c r="C143" s="191" t="s">
        <v>265</v>
      </c>
      <c r="D143" s="191" t="s">
        <v>137</v>
      </c>
      <c r="E143" s="192" t="s">
        <v>404</v>
      </c>
      <c r="F143" s="193" t="s">
        <v>405</v>
      </c>
      <c r="G143" s="194" t="s">
        <v>140</v>
      </c>
      <c r="H143" s="195">
        <v>380.61</v>
      </c>
      <c r="I143" s="196"/>
      <c r="J143" s="197">
        <f>ROUND(I143*H143,2)</f>
        <v>0</v>
      </c>
      <c r="K143" s="193" t="s">
        <v>141</v>
      </c>
      <c r="L143" s="59"/>
      <c r="M143" s="198" t="s">
        <v>21</v>
      </c>
      <c r="N143" s="199" t="s">
        <v>43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2" t="s">
        <v>142</v>
      </c>
      <c r="AT143" s="22" t="s">
        <v>137</v>
      </c>
      <c r="AU143" s="22" t="s">
        <v>83</v>
      </c>
      <c r="AY143" s="22" t="s">
        <v>135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80</v>
      </c>
      <c r="BK143" s="202">
        <f>ROUND(I143*H143,2)</f>
        <v>0</v>
      </c>
      <c r="BL143" s="22" t="s">
        <v>142</v>
      </c>
      <c r="BM143" s="22" t="s">
        <v>406</v>
      </c>
    </row>
    <row r="144" spans="2:47" s="1" customFormat="1" ht="27">
      <c r="B144" s="39"/>
      <c r="C144" s="61"/>
      <c r="D144" s="217" t="s">
        <v>144</v>
      </c>
      <c r="E144" s="61"/>
      <c r="F144" s="218" t="s">
        <v>407</v>
      </c>
      <c r="G144" s="61"/>
      <c r="H144" s="61"/>
      <c r="I144" s="161"/>
      <c r="J144" s="61"/>
      <c r="K144" s="61"/>
      <c r="L144" s="59"/>
      <c r="M144" s="205"/>
      <c r="N144" s="40"/>
      <c r="O144" s="40"/>
      <c r="P144" s="40"/>
      <c r="Q144" s="40"/>
      <c r="R144" s="40"/>
      <c r="S144" s="40"/>
      <c r="T144" s="76"/>
      <c r="AT144" s="22" t="s">
        <v>144</v>
      </c>
      <c r="AU144" s="22" t="s">
        <v>83</v>
      </c>
    </row>
    <row r="145" spans="2:51" s="11" customFormat="1" ht="13.5">
      <c r="B145" s="206"/>
      <c r="C145" s="207"/>
      <c r="D145" s="217" t="s">
        <v>149</v>
      </c>
      <c r="E145" s="219" t="s">
        <v>21</v>
      </c>
      <c r="F145" s="220" t="s">
        <v>375</v>
      </c>
      <c r="G145" s="207"/>
      <c r="H145" s="221">
        <v>358.02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149</v>
      </c>
      <c r="AU145" s="216" t="s">
        <v>83</v>
      </c>
      <c r="AV145" s="11" t="s">
        <v>83</v>
      </c>
      <c r="AW145" s="11" t="s">
        <v>35</v>
      </c>
      <c r="AX145" s="11" t="s">
        <v>72</v>
      </c>
      <c r="AY145" s="216" t="s">
        <v>135</v>
      </c>
    </row>
    <row r="146" spans="2:51" s="11" customFormat="1" ht="13.5">
      <c r="B146" s="206"/>
      <c r="C146" s="207"/>
      <c r="D146" s="217" t="s">
        <v>149</v>
      </c>
      <c r="E146" s="219" t="s">
        <v>21</v>
      </c>
      <c r="F146" s="220" t="s">
        <v>376</v>
      </c>
      <c r="G146" s="207"/>
      <c r="H146" s="221">
        <v>3.06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149</v>
      </c>
      <c r="AU146" s="216" t="s">
        <v>83</v>
      </c>
      <c r="AV146" s="11" t="s">
        <v>83</v>
      </c>
      <c r="AW146" s="11" t="s">
        <v>35</v>
      </c>
      <c r="AX146" s="11" t="s">
        <v>72</v>
      </c>
      <c r="AY146" s="216" t="s">
        <v>135</v>
      </c>
    </row>
    <row r="147" spans="2:51" s="11" customFormat="1" ht="13.5">
      <c r="B147" s="206"/>
      <c r="C147" s="207"/>
      <c r="D147" s="217" t="s">
        <v>149</v>
      </c>
      <c r="E147" s="219" t="s">
        <v>21</v>
      </c>
      <c r="F147" s="220" t="s">
        <v>377</v>
      </c>
      <c r="G147" s="207"/>
      <c r="H147" s="221">
        <v>19.53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149</v>
      </c>
      <c r="AU147" s="216" t="s">
        <v>83</v>
      </c>
      <c r="AV147" s="11" t="s">
        <v>83</v>
      </c>
      <c r="AW147" s="11" t="s">
        <v>35</v>
      </c>
      <c r="AX147" s="11" t="s">
        <v>72</v>
      </c>
      <c r="AY147" s="216" t="s">
        <v>135</v>
      </c>
    </row>
    <row r="148" spans="2:51" s="12" customFormat="1" ht="13.5">
      <c r="B148" s="222"/>
      <c r="C148" s="223"/>
      <c r="D148" s="203" t="s">
        <v>149</v>
      </c>
      <c r="E148" s="247" t="s">
        <v>21</v>
      </c>
      <c r="F148" s="248" t="s">
        <v>190</v>
      </c>
      <c r="G148" s="223"/>
      <c r="H148" s="249">
        <v>380.61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149</v>
      </c>
      <c r="AU148" s="232" t="s">
        <v>83</v>
      </c>
      <c r="AV148" s="12" t="s">
        <v>142</v>
      </c>
      <c r="AW148" s="12" t="s">
        <v>35</v>
      </c>
      <c r="AX148" s="12" t="s">
        <v>80</v>
      </c>
      <c r="AY148" s="232" t="s">
        <v>135</v>
      </c>
    </row>
    <row r="149" spans="2:65" s="1" customFormat="1" ht="31.5" customHeight="1">
      <c r="B149" s="39"/>
      <c r="C149" s="191" t="s">
        <v>269</v>
      </c>
      <c r="D149" s="191" t="s">
        <v>137</v>
      </c>
      <c r="E149" s="192" t="s">
        <v>199</v>
      </c>
      <c r="F149" s="193" t="s">
        <v>200</v>
      </c>
      <c r="G149" s="194" t="s">
        <v>140</v>
      </c>
      <c r="H149" s="195">
        <v>11.62</v>
      </c>
      <c r="I149" s="196"/>
      <c r="J149" s="197">
        <f>ROUND(I149*H149,2)</f>
        <v>0</v>
      </c>
      <c r="K149" s="193" t="s">
        <v>141</v>
      </c>
      <c r="L149" s="59"/>
      <c r="M149" s="198" t="s">
        <v>21</v>
      </c>
      <c r="N149" s="199" t="s">
        <v>43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2" t="s">
        <v>142</v>
      </c>
      <c r="AT149" s="22" t="s">
        <v>137</v>
      </c>
      <c r="AU149" s="22" t="s">
        <v>83</v>
      </c>
      <c r="AY149" s="22" t="s">
        <v>135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80</v>
      </c>
      <c r="BK149" s="202">
        <f>ROUND(I149*H149,2)</f>
        <v>0</v>
      </c>
      <c r="BL149" s="22" t="s">
        <v>142</v>
      </c>
      <c r="BM149" s="22" t="s">
        <v>201</v>
      </c>
    </row>
    <row r="150" spans="2:51" s="11" customFormat="1" ht="13.5">
      <c r="B150" s="206"/>
      <c r="C150" s="207"/>
      <c r="D150" s="203" t="s">
        <v>149</v>
      </c>
      <c r="E150" s="208" t="s">
        <v>21</v>
      </c>
      <c r="F150" s="209" t="s">
        <v>344</v>
      </c>
      <c r="G150" s="207"/>
      <c r="H150" s="210">
        <v>11.62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149</v>
      </c>
      <c r="AU150" s="216" t="s">
        <v>83</v>
      </c>
      <c r="AV150" s="11" t="s">
        <v>83</v>
      </c>
      <c r="AW150" s="11" t="s">
        <v>35</v>
      </c>
      <c r="AX150" s="11" t="s">
        <v>80</v>
      </c>
      <c r="AY150" s="216" t="s">
        <v>135</v>
      </c>
    </row>
    <row r="151" spans="2:65" s="1" customFormat="1" ht="22.5" customHeight="1">
      <c r="B151" s="39"/>
      <c r="C151" s="191" t="s">
        <v>275</v>
      </c>
      <c r="D151" s="191" t="s">
        <v>137</v>
      </c>
      <c r="E151" s="192" t="s">
        <v>203</v>
      </c>
      <c r="F151" s="193" t="s">
        <v>204</v>
      </c>
      <c r="G151" s="194" t="s">
        <v>140</v>
      </c>
      <c r="H151" s="195">
        <v>11.62</v>
      </c>
      <c r="I151" s="196"/>
      <c r="J151" s="197">
        <f>ROUND(I151*H151,2)</f>
        <v>0</v>
      </c>
      <c r="K151" s="193" t="s">
        <v>141</v>
      </c>
      <c r="L151" s="59"/>
      <c r="M151" s="198" t="s">
        <v>21</v>
      </c>
      <c r="N151" s="199" t="s">
        <v>43</v>
      </c>
      <c r="O151" s="40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2" t="s">
        <v>142</v>
      </c>
      <c r="AT151" s="22" t="s">
        <v>137</v>
      </c>
      <c r="AU151" s="22" t="s">
        <v>83</v>
      </c>
      <c r="AY151" s="22" t="s">
        <v>135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80</v>
      </c>
      <c r="BK151" s="202">
        <f>ROUND(I151*H151,2)</f>
        <v>0</v>
      </c>
      <c r="BL151" s="22" t="s">
        <v>142</v>
      </c>
      <c r="BM151" s="22" t="s">
        <v>205</v>
      </c>
    </row>
    <row r="152" spans="2:51" s="11" customFormat="1" ht="13.5">
      <c r="B152" s="206"/>
      <c r="C152" s="207"/>
      <c r="D152" s="203" t="s">
        <v>149</v>
      </c>
      <c r="E152" s="208" t="s">
        <v>21</v>
      </c>
      <c r="F152" s="209" t="s">
        <v>344</v>
      </c>
      <c r="G152" s="207"/>
      <c r="H152" s="210">
        <v>11.62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149</v>
      </c>
      <c r="AU152" s="216" t="s">
        <v>83</v>
      </c>
      <c r="AV152" s="11" t="s">
        <v>83</v>
      </c>
      <c r="AW152" s="11" t="s">
        <v>35</v>
      </c>
      <c r="AX152" s="11" t="s">
        <v>80</v>
      </c>
      <c r="AY152" s="216" t="s">
        <v>135</v>
      </c>
    </row>
    <row r="153" spans="2:65" s="1" customFormat="1" ht="31.5" customHeight="1">
      <c r="B153" s="39"/>
      <c r="C153" s="191" t="s">
        <v>280</v>
      </c>
      <c r="D153" s="191" t="s">
        <v>137</v>
      </c>
      <c r="E153" s="192" t="s">
        <v>207</v>
      </c>
      <c r="F153" s="193" t="s">
        <v>208</v>
      </c>
      <c r="G153" s="194" t="s">
        <v>140</v>
      </c>
      <c r="H153" s="195">
        <v>23.24</v>
      </c>
      <c r="I153" s="196"/>
      <c r="J153" s="197">
        <f>ROUND(I153*H153,2)</f>
        <v>0</v>
      </c>
      <c r="K153" s="193" t="s">
        <v>141</v>
      </c>
      <c r="L153" s="59"/>
      <c r="M153" s="198" t="s">
        <v>21</v>
      </c>
      <c r="N153" s="199" t="s">
        <v>43</v>
      </c>
      <c r="O153" s="40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2" t="s">
        <v>142</v>
      </c>
      <c r="AT153" s="22" t="s">
        <v>137</v>
      </c>
      <c r="AU153" s="22" t="s">
        <v>83</v>
      </c>
      <c r="AY153" s="22" t="s">
        <v>135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80</v>
      </c>
      <c r="BK153" s="202">
        <f>ROUND(I153*H153,2)</f>
        <v>0</v>
      </c>
      <c r="BL153" s="22" t="s">
        <v>142</v>
      </c>
      <c r="BM153" s="22" t="s">
        <v>209</v>
      </c>
    </row>
    <row r="154" spans="2:47" s="1" customFormat="1" ht="27">
      <c r="B154" s="39"/>
      <c r="C154" s="61"/>
      <c r="D154" s="217" t="s">
        <v>144</v>
      </c>
      <c r="E154" s="61"/>
      <c r="F154" s="218" t="s">
        <v>210</v>
      </c>
      <c r="G154" s="61"/>
      <c r="H154" s="61"/>
      <c r="I154" s="161"/>
      <c r="J154" s="61"/>
      <c r="K154" s="61"/>
      <c r="L154" s="59"/>
      <c r="M154" s="205"/>
      <c r="N154" s="40"/>
      <c r="O154" s="40"/>
      <c r="P154" s="40"/>
      <c r="Q154" s="40"/>
      <c r="R154" s="40"/>
      <c r="S154" s="40"/>
      <c r="T154" s="76"/>
      <c r="AT154" s="22" t="s">
        <v>144</v>
      </c>
      <c r="AU154" s="22" t="s">
        <v>83</v>
      </c>
    </row>
    <row r="155" spans="2:51" s="11" customFormat="1" ht="13.5">
      <c r="B155" s="206"/>
      <c r="C155" s="207"/>
      <c r="D155" s="217" t="s">
        <v>149</v>
      </c>
      <c r="E155" s="219" t="s">
        <v>21</v>
      </c>
      <c r="F155" s="220" t="s">
        <v>344</v>
      </c>
      <c r="G155" s="207"/>
      <c r="H155" s="221">
        <v>11.62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149</v>
      </c>
      <c r="AU155" s="216" t="s">
        <v>83</v>
      </c>
      <c r="AV155" s="11" t="s">
        <v>83</v>
      </c>
      <c r="AW155" s="11" t="s">
        <v>35</v>
      </c>
      <c r="AX155" s="11" t="s">
        <v>80</v>
      </c>
      <c r="AY155" s="216" t="s">
        <v>135</v>
      </c>
    </row>
    <row r="156" spans="2:51" s="11" customFormat="1" ht="13.5">
      <c r="B156" s="206"/>
      <c r="C156" s="207"/>
      <c r="D156" s="203" t="s">
        <v>149</v>
      </c>
      <c r="E156" s="207"/>
      <c r="F156" s="209" t="s">
        <v>408</v>
      </c>
      <c r="G156" s="207"/>
      <c r="H156" s="210">
        <v>23.24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149</v>
      </c>
      <c r="AU156" s="216" t="s">
        <v>83</v>
      </c>
      <c r="AV156" s="11" t="s">
        <v>83</v>
      </c>
      <c r="AW156" s="11" t="s">
        <v>6</v>
      </c>
      <c r="AX156" s="11" t="s">
        <v>80</v>
      </c>
      <c r="AY156" s="216" t="s">
        <v>135</v>
      </c>
    </row>
    <row r="157" spans="2:65" s="1" customFormat="1" ht="31.5" customHeight="1">
      <c r="B157" s="39"/>
      <c r="C157" s="191" t="s">
        <v>285</v>
      </c>
      <c r="D157" s="191" t="s">
        <v>137</v>
      </c>
      <c r="E157" s="192" t="s">
        <v>212</v>
      </c>
      <c r="F157" s="193" t="s">
        <v>213</v>
      </c>
      <c r="G157" s="194" t="s">
        <v>140</v>
      </c>
      <c r="H157" s="195">
        <v>11.62</v>
      </c>
      <c r="I157" s="196"/>
      <c r="J157" s="197">
        <f>ROUND(I157*H157,2)</f>
        <v>0</v>
      </c>
      <c r="K157" s="193" t="s">
        <v>141</v>
      </c>
      <c r="L157" s="59"/>
      <c r="M157" s="198" t="s">
        <v>21</v>
      </c>
      <c r="N157" s="199" t="s">
        <v>43</v>
      </c>
      <c r="O157" s="40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2" t="s">
        <v>142</v>
      </c>
      <c r="AT157" s="22" t="s">
        <v>137</v>
      </c>
      <c r="AU157" s="22" t="s">
        <v>83</v>
      </c>
      <c r="AY157" s="22" t="s">
        <v>135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80</v>
      </c>
      <c r="BK157" s="202">
        <f>ROUND(I157*H157,2)</f>
        <v>0</v>
      </c>
      <c r="BL157" s="22" t="s">
        <v>142</v>
      </c>
      <c r="BM157" s="22" t="s">
        <v>214</v>
      </c>
    </row>
    <row r="158" spans="2:51" s="11" customFormat="1" ht="13.5">
      <c r="B158" s="206"/>
      <c r="C158" s="207"/>
      <c r="D158" s="203" t="s">
        <v>149</v>
      </c>
      <c r="E158" s="208" t="s">
        <v>21</v>
      </c>
      <c r="F158" s="209" t="s">
        <v>344</v>
      </c>
      <c r="G158" s="207"/>
      <c r="H158" s="210">
        <v>11.62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149</v>
      </c>
      <c r="AU158" s="216" t="s">
        <v>83</v>
      </c>
      <c r="AV158" s="11" t="s">
        <v>83</v>
      </c>
      <c r="AW158" s="11" t="s">
        <v>35</v>
      </c>
      <c r="AX158" s="11" t="s">
        <v>80</v>
      </c>
      <c r="AY158" s="216" t="s">
        <v>135</v>
      </c>
    </row>
    <row r="159" spans="2:65" s="1" customFormat="1" ht="31.5" customHeight="1">
      <c r="B159" s="39"/>
      <c r="C159" s="191" t="s">
        <v>290</v>
      </c>
      <c r="D159" s="191" t="s">
        <v>137</v>
      </c>
      <c r="E159" s="192" t="s">
        <v>216</v>
      </c>
      <c r="F159" s="193" t="s">
        <v>217</v>
      </c>
      <c r="G159" s="194" t="s">
        <v>140</v>
      </c>
      <c r="H159" s="195">
        <v>11.62</v>
      </c>
      <c r="I159" s="196"/>
      <c r="J159" s="197">
        <f>ROUND(I159*H159,2)</f>
        <v>0</v>
      </c>
      <c r="K159" s="193" t="s">
        <v>141</v>
      </c>
      <c r="L159" s="59"/>
      <c r="M159" s="198" t="s">
        <v>21</v>
      </c>
      <c r="N159" s="199" t="s">
        <v>43</v>
      </c>
      <c r="O159" s="40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2" t="s">
        <v>142</v>
      </c>
      <c r="AT159" s="22" t="s">
        <v>137</v>
      </c>
      <c r="AU159" s="22" t="s">
        <v>83</v>
      </c>
      <c r="AY159" s="22" t="s">
        <v>135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2" t="s">
        <v>80</v>
      </c>
      <c r="BK159" s="202">
        <f>ROUND(I159*H159,2)</f>
        <v>0</v>
      </c>
      <c r="BL159" s="22" t="s">
        <v>142</v>
      </c>
      <c r="BM159" s="22" t="s">
        <v>218</v>
      </c>
    </row>
    <row r="160" spans="2:51" s="11" customFormat="1" ht="13.5">
      <c r="B160" s="206"/>
      <c r="C160" s="207"/>
      <c r="D160" s="203" t="s">
        <v>149</v>
      </c>
      <c r="E160" s="208" t="s">
        <v>21</v>
      </c>
      <c r="F160" s="209" t="s">
        <v>344</v>
      </c>
      <c r="G160" s="207"/>
      <c r="H160" s="210">
        <v>11.62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149</v>
      </c>
      <c r="AU160" s="216" t="s">
        <v>83</v>
      </c>
      <c r="AV160" s="11" t="s">
        <v>83</v>
      </c>
      <c r="AW160" s="11" t="s">
        <v>35</v>
      </c>
      <c r="AX160" s="11" t="s">
        <v>80</v>
      </c>
      <c r="AY160" s="216" t="s">
        <v>135</v>
      </c>
    </row>
    <row r="161" spans="2:65" s="1" customFormat="1" ht="57" customHeight="1">
      <c r="B161" s="39"/>
      <c r="C161" s="191" t="s">
        <v>294</v>
      </c>
      <c r="D161" s="191" t="s">
        <v>137</v>
      </c>
      <c r="E161" s="192" t="s">
        <v>409</v>
      </c>
      <c r="F161" s="193" t="s">
        <v>410</v>
      </c>
      <c r="G161" s="194" t="s">
        <v>140</v>
      </c>
      <c r="H161" s="195">
        <v>361.08</v>
      </c>
      <c r="I161" s="196"/>
      <c r="J161" s="197">
        <f>ROUND(I161*H161,2)</f>
        <v>0</v>
      </c>
      <c r="K161" s="193" t="s">
        <v>141</v>
      </c>
      <c r="L161" s="59"/>
      <c r="M161" s="198" t="s">
        <v>21</v>
      </c>
      <c r="N161" s="199" t="s">
        <v>43</v>
      </c>
      <c r="O161" s="40"/>
      <c r="P161" s="200">
        <f>O161*H161</f>
        <v>0</v>
      </c>
      <c r="Q161" s="200">
        <v>0.08565</v>
      </c>
      <c r="R161" s="200">
        <f>Q161*H161</f>
        <v>30.926502</v>
      </c>
      <c r="S161" s="200">
        <v>0</v>
      </c>
      <c r="T161" s="201">
        <f>S161*H161</f>
        <v>0</v>
      </c>
      <c r="AR161" s="22" t="s">
        <v>142</v>
      </c>
      <c r="AT161" s="22" t="s">
        <v>137</v>
      </c>
      <c r="AU161" s="22" t="s">
        <v>83</v>
      </c>
      <c r="AY161" s="22" t="s">
        <v>135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80</v>
      </c>
      <c r="BK161" s="202">
        <f>ROUND(I161*H161,2)</f>
        <v>0</v>
      </c>
      <c r="BL161" s="22" t="s">
        <v>142</v>
      </c>
      <c r="BM161" s="22" t="s">
        <v>411</v>
      </c>
    </row>
    <row r="162" spans="2:51" s="11" customFormat="1" ht="13.5">
      <c r="B162" s="206"/>
      <c r="C162" s="207"/>
      <c r="D162" s="217" t="s">
        <v>149</v>
      </c>
      <c r="E162" s="219" t="s">
        <v>21</v>
      </c>
      <c r="F162" s="220" t="s">
        <v>375</v>
      </c>
      <c r="G162" s="207"/>
      <c r="H162" s="221">
        <v>358.02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149</v>
      </c>
      <c r="AU162" s="216" t="s">
        <v>83</v>
      </c>
      <c r="AV162" s="11" t="s">
        <v>83</v>
      </c>
      <c r="AW162" s="11" t="s">
        <v>35</v>
      </c>
      <c r="AX162" s="11" t="s">
        <v>72</v>
      </c>
      <c r="AY162" s="216" t="s">
        <v>135</v>
      </c>
    </row>
    <row r="163" spans="2:51" s="11" customFormat="1" ht="13.5">
      <c r="B163" s="206"/>
      <c r="C163" s="207"/>
      <c r="D163" s="217" t="s">
        <v>149</v>
      </c>
      <c r="E163" s="219" t="s">
        <v>21</v>
      </c>
      <c r="F163" s="220" t="s">
        <v>376</v>
      </c>
      <c r="G163" s="207"/>
      <c r="H163" s="221">
        <v>3.06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149</v>
      </c>
      <c r="AU163" s="216" t="s">
        <v>83</v>
      </c>
      <c r="AV163" s="11" t="s">
        <v>83</v>
      </c>
      <c r="AW163" s="11" t="s">
        <v>35</v>
      </c>
      <c r="AX163" s="11" t="s">
        <v>72</v>
      </c>
      <c r="AY163" s="216" t="s">
        <v>135</v>
      </c>
    </row>
    <row r="164" spans="2:51" s="12" customFormat="1" ht="13.5">
      <c r="B164" s="222"/>
      <c r="C164" s="223"/>
      <c r="D164" s="203" t="s">
        <v>149</v>
      </c>
      <c r="E164" s="247" t="s">
        <v>21</v>
      </c>
      <c r="F164" s="248" t="s">
        <v>190</v>
      </c>
      <c r="G164" s="223"/>
      <c r="H164" s="249">
        <v>361.08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149</v>
      </c>
      <c r="AU164" s="232" t="s">
        <v>83</v>
      </c>
      <c r="AV164" s="12" t="s">
        <v>142</v>
      </c>
      <c r="AW164" s="12" t="s">
        <v>35</v>
      </c>
      <c r="AX164" s="12" t="s">
        <v>80</v>
      </c>
      <c r="AY164" s="232" t="s">
        <v>135</v>
      </c>
    </row>
    <row r="165" spans="2:65" s="1" customFormat="1" ht="22.5" customHeight="1">
      <c r="B165" s="39"/>
      <c r="C165" s="233" t="s">
        <v>298</v>
      </c>
      <c r="D165" s="233" t="s">
        <v>225</v>
      </c>
      <c r="E165" s="234" t="s">
        <v>226</v>
      </c>
      <c r="F165" s="235" t="s">
        <v>227</v>
      </c>
      <c r="G165" s="236" t="s">
        <v>140</v>
      </c>
      <c r="H165" s="237">
        <v>3.366</v>
      </c>
      <c r="I165" s="238"/>
      <c r="J165" s="239">
        <f>ROUND(I165*H165,2)</f>
        <v>0</v>
      </c>
      <c r="K165" s="235" t="s">
        <v>21</v>
      </c>
      <c r="L165" s="240"/>
      <c r="M165" s="241" t="s">
        <v>21</v>
      </c>
      <c r="N165" s="242" t="s">
        <v>43</v>
      </c>
      <c r="O165" s="40"/>
      <c r="P165" s="200">
        <f>O165*H165</f>
        <v>0</v>
      </c>
      <c r="Q165" s="200">
        <v>0.131</v>
      </c>
      <c r="R165" s="200">
        <f>Q165*H165</f>
        <v>0.440946</v>
      </c>
      <c r="S165" s="200">
        <v>0</v>
      </c>
      <c r="T165" s="201">
        <f>S165*H165</f>
        <v>0</v>
      </c>
      <c r="AR165" s="22" t="s">
        <v>176</v>
      </c>
      <c r="AT165" s="22" t="s">
        <v>225</v>
      </c>
      <c r="AU165" s="22" t="s">
        <v>83</v>
      </c>
      <c r="AY165" s="22" t="s">
        <v>135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2" t="s">
        <v>80</v>
      </c>
      <c r="BK165" s="202">
        <f>ROUND(I165*H165,2)</f>
        <v>0</v>
      </c>
      <c r="BL165" s="22" t="s">
        <v>142</v>
      </c>
      <c r="BM165" s="22" t="s">
        <v>228</v>
      </c>
    </row>
    <row r="166" spans="2:47" s="1" customFormat="1" ht="40.5">
      <c r="B166" s="39"/>
      <c r="C166" s="61"/>
      <c r="D166" s="217" t="s">
        <v>144</v>
      </c>
      <c r="E166" s="61"/>
      <c r="F166" s="218" t="s">
        <v>229</v>
      </c>
      <c r="G166" s="61"/>
      <c r="H166" s="61"/>
      <c r="I166" s="161"/>
      <c r="J166" s="61"/>
      <c r="K166" s="61"/>
      <c r="L166" s="59"/>
      <c r="M166" s="205"/>
      <c r="N166" s="40"/>
      <c r="O166" s="40"/>
      <c r="P166" s="40"/>
      <c r="Q166" s="40"/>
      <c r="R166" s="40"/>
      <c r="S166" s="40"/>
      <c r="T166" s="76"/>
      <c r="AT166" s="22" t="s">
        <v>144</v>
      </c>
      <c r="AU166" s="22" t="s">
        <v>83</v>
      </c>
    </row>
    <row r="167" spans="2:51" s="11" customFormat="1" ht="13.5">
      <c r="B167" s="206"/>
      <c r="C167" s="207"/>
      <c r="D167" s="203" t="s">
        <v>149</v>
      </c>
      <c r="E167" s="207"/>
      <c r="F167" s="209" t="s">
        <v>412</v>
      </c>
      <c r="G167" s="207"/>
      <c r="H167" s="210">
        <v>3.366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149</v>
      </c>
      <c r="AU167" s="216" t="s">
        <v>83</v>
      </c>
      <c r="AV167" s="11" t="s">
        <v>83</v>
      </c>
      <c r="AW167" s="11" t="s">
        <v>6</v>
      </c>
      <c r="AX167" s="11" t="s">
        <v>80</v>
      </c>
      <c r="AY167" s="216" t="s">
        <v>135</v>
      </c>
    </row>
    <row r="168" spans="2:65" s="1" customFormat="1" ht="22.5" customHeight="1">
      <c r="B168" s="39"/>
      <c r="C168" s="233" t="s">
        <v>305</v>
      </c>
      <c r="D168" s="233" t="s">
        <v>225</v>
      </c>
      <c r="E168" s="234" t="s">
        <v>413</v>
      </c>
      <c r="F168" s="235" t="s">
        <v>414</v>
      </c>
      <c r="G168" s="236" t="s">
        <v>140</v>
      </c>
      <c r="H168" s="237">
        <v>372.341</v>
      </c>
      <c r="I168" s="238"/>
      <c r="J168" s="239">
        <f>ROUND(I168*H168,2)</f>
        <v>0</v>
      </c>
      <c r="K168" s="235" t="s">
        <v>141</v>
      </c>
      <c r="L168" s="240"/>
      <c r="M168" s="241" t="s">
        <v>21</v>
      </c>
      <c r="N168" s="242" t="s">
        <v>43</v>
      </c>
      <c r="O168" s="40"/>
      <c r="P168" s="200">
        <f>O168*H168</f>
        <v>0</v>
      </c>
      <c r="Q168" s="200">
        <v>0.176</v>
      </c>
      <c r="R168" s="200">
        <f>Q168*H168</f>
        <v>65.532016</v>
      </c>
      <c r="S168" s="200">
        <v>0</v>
      </c>
      <c r="T168" s="201">
        <f>S168*H168</f>
        <v>0</v>
      </c>
      <c r="AR168" s="22" t="s">
        <v>176</v>
      </c>
      <c r="AT168" s="22" t="s">
        <v>225</v>
      </c>
      <c r="AU168" s="22" t="s">
        <v>83</v>
      </c>
      <c r="AY168" s="22" t="s">
        <v>135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2" t="s">
        <v>80</v>
      </c>
      <c r="BK168" s="202">
        <f>ROUND(I168*H168,2)</f>
        <v>0</v>
      </c>
      <c r="BL168" s="22" t="s">
        <v>142</v>
      </c>
      <c r="BM168" s="22" t="s">
        <v>415</v>
      </c>
    </row>
    <row r="169" spans="2:47" s="1" customFormat="1" ht="27">
      <c r="B169" s="39"/>
      <c r="C169" s="61"/>
      <c r="D169" s="217" t="s">
        <v>144</v>
      </c>
      <c r="E169" s="61"/>
      <c r="F169" s="218" t="s">
        <v>416</v>
      </c>
      <c r="G169" s="61"/>
      <c r="H169" s="61"/>
      <c r="I169" s="161"/>
      <c r="J169" s="61"/>
      <c r="K169" s="61"/>
      <c r="L169" s="59"/>
      <c r="M169" s="205"/>
      <c r="N169" s="40"/>
      <c r="O169" s="40"/>
      <c r="P169" s="40"/>
      <c r="Q169" s="40"/>
      <c r="R169" s="40"/>
      <c r="S169" s="40"/>
      <c r="T169" s="76"/>
      <c r="AT169" s="22" t="s">
        <v>144</v>
      </c>
      <c r="AU169" s="22" t="s">
        <v>83</v>
      </c>
    </row>
    <row r="170" spans="2:51" s="11" customFormat="1" ht="13.5">
      <c r="B170" s="206"/>
      <c r="C170" s="207"/>
      <c r="D170" s="203" t="s">
        <v>149</v>
      </c>
      <c r="E170" s="207"/>
      <c r="F170" s="209" t="s">
        <v>417</v>
      </c>
      <c r="G170" s="207"/>
      <c r="H170" s="210">
        <v>372.341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149</v>
      </c>
      <c r="AU170" s="216" t="s">
        <v>83</v>
      </c>
      <c r="AV170" s="11" t="s">
        <v>83</v>
      </c>
      <c r="AW170" s="11" t="s">
        <v>6</v>
      </c>
      <c r="AX170" s="11" t="s">
        <v>80</v>
      </c>
      <c r="AY170" s="216" t="s">
        <v>135</v>
      </c>
    </row>
    <row r="171" spans="2:65" s="1" customFormat="1" ht="57" customHeight="1">
      <c r="B171" s="39"/>
      <c r="C171" s="191" t="s">
        <v>309</v>
      </c>
      <c r="D171" s="191" t="s">
        <v>137</v>
      </c>
      <c r="E171" s="192" t="s">
        <v>232</v>
      </c>
      <c r="F171" s="193" t="s">
        <v>233</v>
      </c>
      <c r="G171" s="194" t="s">
        <v>140</v>
      </c>
      <c r="H171" s="195">
        <v>20</v>
      </c>
      <c r="I171" s="196"/>
      <c r="J171" s="197">
        <f>ROUND(I171*H171,2)</f>
        <v>0</v>
      </c>
      <c r="K171" s="193" t="s">
        <v>141</v>
      </c>
      <c r="L171" s="59"/>
      <c r="M171" s="198" t="s">
        <v>21</v>
      </c>
      <c r="N171" s="199" t="s">
        <v>43</v>
      </c>
      <c r="O171" s="40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AR171" s="22" t="s">
        <v>142</v>
      </c>
      <c r="AT171" s="22" t="s">
        <v>137</v>
      </c>
      <c r="AU171" s="22" t="s">
        <v>83</v>
      </c>
      <c r="AY171" s="22" t="s">
        <v>135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80</v>
      </c>
      <c r="BK171" s="202">
        <f>ROUND(I171*H171,2)</f>
        <v>0</v>
      </c>
      <c r="BL171" s="22" t="s">
        <v>142</v>
      </c>
      <c r="BM171" s="22" t="s">
        <v>234</v>
      </c>
    </row>
    <row r="172" spans="2:65" s="1" customFormat="1" ht="22.5" customHeight="1">
      <c r="B172" s="39"/>
      <c r="C172" s="191" t="s">
        <v>314</v>
      </c>
      <c r="D172" s="191" t="s">
        <v>137</v>
      </c>
      <c r="E172" s="192" t="s">
        <v>236</v>
      </c>
      <c r="F172" s="193" t="s">
        <v>237</v>
      </c>
      <c r="G172" s="194" t="s">
        <v>154</v>
      </c>
      <c r="H172" s="195">
        <v>26.35</v>
      </c>
      <c r="I172" s="196"/>
      <c r="J172" s="197">
        <f>ROUND(I172*H172,2)</f>
        <v>0</v>
      </c>
      <c r="K172" s="193" t="s">
        <v>141</v>
      </c>
      <c r="L172" s="59"/>
      <c r="M172" s="198" t="s">
        <v>21</v>
      </c>
      <c r="N172" s="199" t="s">
        <v>43</v>
      </c>
      <c r="O172" s="40"/>
      <c r="P172" s="200">
        <f>O172*H172</f>
        <v>0</v>
      </c>
      <c r="Q172" s="200">
        <v>0.0036</v>
      </c>
      <c r="R172" s="200">
        <f>Q172*H172</f>
        <v>0.09486</v>
      </c>
      <c r="S172" s="200">
        <v>0</v>
      </c>
      <c r="T172" s="201">
        <f>S172*H172</f>
        <v>0</v>
      </c>
      <c r="AR172" s="22" t="s">
        <v>142</v>
      </c>
      <c r="AT172" s="22" t="s">
        <v>137</v>
      </c>
      <c r="AU172" s="22" t="s">
        <v>83</v>
      </c>
      <c r="AY172" s="22" t="s">
        <v>135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80</v>
      </c>
      <c r="BK172" s="202">
        <f>ROUND(I172*H172,2)</f>
        <v>0</v>
      </c>
      <c r="BL172" s="22" t="s">
        <v>142</v>
      </c>
      <c r="BM172" s="22" t="s">
        <v>238</v>
      </c>
    </row>
    <row r="173" spans="2:51" s="11" customFormat="1" ht="13.5">
      <c r="B173" s="206"/>
      <c r="C173" s="207"/>
      <c r="D173" s="217" t="s">
        <v>149</v>
      </c>
      <c r="E173" s="219" t="s">
        <v>21</v>
      </c>
      <c r="F173" s="220" t="s">
        <v>418</v>
      </c>
      <c r="G173" s="207"/>
      <c r="H173" s="221">
        <v>26.35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149</v>
      </c>
      <c r="AU173" s="216" t="s">
        <v>83</v>
      </c>
      <c r="AV173" s="11" t="s">
        <v>83</v>
      </c>
      <c r="AW173" s="11" t="s">
        <v>35</v>
      </c>
      <c r="AX173" s="11" t="s">
        <v>80</v>
      </c>
      <c r="AY173" s="216" t="s">
        <v>135</v>
      </c>
    </row>
    <row r="174" spans="2:63" s="10" customFormat="1" ht="29.85" customHeight="1">
      <c r="B174" s="174"/>
      <c r="C174" s="175"/>
      <c r="D174" s="188" t="s">
        <v>71</v>
      </c>
      <c r="E174" s="189" t="s">
        <v>180</v>
      </c>
      <c r="F174" s="189" t="s">
        <v>240</v>
      </c>
      <c r="G174" s="175"/>
      <c r="H174" s="175"/>
      <c r="I174" s="178"/>
      <c r="J174" s="190">
        <f>BK174</f>
        <v>0</v>
      </c>
      <c r="K174" s="175"/>
      <c r="L174" s="180"/>
      <c r="M174" s="181"/>
      <c r="N174" s="182"/>
      <c r="O174" s="182"/>
      <c r="P174" s="183">
        <f>P175+SUM(P176:P230)</f>
        <v>0</v>
      </c>
      <c r="Q174" s="182"/>
      <c r="R174" s="183">
        <f>R175+SUM(R176:R230)</f>
        <v>81.3731042</v>
      </c>
      <c r="S174" s="182"/>
      <c r="T174" s="184">
        <f>T175+SUM(T176:T230)</f>
        <v>0.23099999999999998</v>
      </c>
      <c r="AR174" s="185" t="s">
        <v>80</v>
      </c>
      <c r="AT174" s="186" t="s">
        <v>71</v>
      </c>
      <c r="AU174" s="186" t="s">
        <v>80</v>
      </c>
      <c r="AY174" s="185" t="s">
        <v>135</v>
      </c>
      <c r="BK174" s="187">
        <f>BK175+SUM(BK176:BK230)</f>
        <v>0</v>
      </c>
    </row>
    <row r="175" spans="2:65" s="1" customFormat="1" ht="22.5" customHeight="1">
      <c r="B175" s="39"/>
      <c r="C175" s="191" t="s">
        <v>319</v>
      </c>
      <c r="D175" s="191" t="s">
        <v>137</v>
      </c>
      <c r="E175" s="192" t="s">
        <v>419</v>
      </c>
      <c r="F175" s="193" t="s">
        <v>420</v>
      </c>
      <c r="G175" s="194" t="s">
        <v>154</v>
      </c>
      <c r="H175" s="195">
        <v>8</v>
      </c>
      <c r="I175" s="196"/>
      <c r="J175" s="197">
        <f>ROUND(I175*H175,2)</f>
        <v>0</v>
      </c>
      <c r="K175" s="193" t="s">
        <v>21</v>
      </c>
      <c r="L175" s="59"/>
      <c r="M175" s="198" t="s">
        <v>21</v>
      </c>
      <c r="N175" s="199" t="s">
        <v>43</v>
      </c>
      <c r="O175" s="40"/>
      <c r="P175" s="200">
        <f>O175*H175</f>
        <v>0</v>
      </c>
      <c r="Q175" s="200">
        <v>0.04008</v>
      </c>
      <c r="R175" s="200">
        <f>Q175*H175</f>
        <v>0.32064</v>
      </c>
      <c r="S175" s="200">
        <v>0</v>
      </c>
      <c r="T175" s="201">
        <f>S175*H175</f>
        <v>0</v>
      </c>
      <c r="AR175" s="22" t="s">
        <v>142</v>
      </c>
      <c r="AT175" s="22" t="s">
        <v>137</v>
      </c>
      <c r="AU175" s="22" t="s">
        <v>83</v>
      </c>
      <c r="AY175" s="22" t="s">
        <v>135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2" t="s">
        <v>80</v>
      </c>
      <c r="BK175" s="202">
        <f>ROUND(I175*H175,2)</f>
        <v>0</v>
      </c>
      <c r="BL175" s="22" t="s">
        <v>142</v>
      </c>
      <c r="BM175" s="22" t="s">
        <v>421</v>
      </c>
    </row>
    <row r="176" spans="2:47" s="1" customFormat="1" ht="67.5">
      <c r="B176" s="39"/>
      <c r="C176" s="61"/>
      <c r="D176" s="203" t="s">
        <v>144</v>
      </c>
      <c r="E176" s="61"/>
      <c r="F176" s="204" t="s">
        <v>422</v>
      </c>
      <c r="G176" s="61"/>
      <c r="H176" s="61"/>
      <c r="I176" s="161"/>
      <c r="J176" s="61"/>
      <c r="K176" s="61"/>
      <c r="L176" s="59"/>
      <c r="M176" s="205"/>
      <c r="N176" s="40"/>
      <c r="O176" s="40"/>
      <c r="P176" s="40"/>
      <c r="Q176" s="40"/>
      <c r="R176" s="40"/>
      <c r="S176" s="40"/>
      <c r="T176" s="76"/>
      <c r="AT176" s="22" t="s">
        <v>144</v>
      </c>
      <c r="AU176" s="22" t="s">
        <v>83</v>
      </c>
    </row>
    <row r="177" spans="2:65" s="1" customFormat="1" ht="31.5" customHeight="1">
      <c r="B177" s="39"/>
      <c r="C177" s="191" t="s">
        <v>326</v>
      </c>
      <c r="D177" s="191" t="s">
        <v>137</v>
      </c>
      <c r="E177" s="192" t="s">
        <v>241</v>
      </c>
      <c r="F177" s="193" t="s">
        <v>242</v>
      </c>
      <c r="G177" s="194" t="s">
        <v>243</v>
      </c>
      <c r="H177" s="195">
        <v>6</v>
      </c>
      <c r="I177" s="196"/>
      <c r="J177" s="197">
        <f>ROUND(I177*H177,2)</f>
        <v>0</v>
      </c>
      <c r="K177" s="193" t="s">
        <v>141</v>
      </c>
      <c r="L177" s="59"/>
      <c r="M177" s="198" t="s">
        <v>21</v>
      </c>
      <c r="N177" s="199" t="s">
        <v>43</v>
      </c>
      <c r="O177" s="40"/>
      <c r="P177" s="200">
        <f>O177*H177</f>
        <v>0</v>
      </c>
      <c r="Q177" s="200">
        <v>0.0007</v>
      </c>
      <c r="R177" s="200">
        <f>Q177*H177</f>
        <v>0.0042</v>
      </c>
      <c r="S177" s="200">
        <v>0</v>
      </c>
      <c r="T177" s="201">
        <f>S177*H177</f>
        <v>0</v>
      </c>
      <c r="AR177" s="22" t="s">
        <v>142</v>
      </c>
      <c r="AT177" s="22" t="s">
        <v>137</v>
      </c>
      <c r="AU177" s="22" t="s">
        <v>83</v>
      </c>
      <c r="AY177" s="22" t="s">
        <v>135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2" t="s">
        <v>80</v>
      </c>
      <c r="BK177" s="202">
        <f>ROUND(I177*H177,2)</f>
        <v>0</v>
      </c>
      <c r="BL177" s="22" t="s">
        <v>142</v>
      </c>
      <c r="BM177" s="22" t="s">
        <v>244</v>
      </c>
    </row>
    <row r="178" spans="2:51" s="11" customFormat="1" ht="13.5">
      <c r="B178" s="206"/>
      <c r="C178" s="207"/>
      <c r="D178" s="217" t="s">
        <v>149</v>
      </c>
      <c r="E178" s="219" t="s">
        <v>21</v>
      </c>
      <c r="F178" s="220" t="s">
        <v>423</v>
      </c>
      <c r="G178" s="207"/>
      <c r="H178" s="221">
        <v>1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149</v>
      </c>
      <c r="AU178" s="216" t="s">
        <v>83</v>
      </c>
      <c r="AV178" s="11" t="s">
        <v>83</v>
      </c>
      <c r="AW178" s="11" t="s">
        <v>35</v>
      </c>
      <c r="AX178" s="11" t="s">
        <v>72</v>
      </c>
      <c r="AY178" s="216" t="s">
        <v>135</v>
      </c>
    </row>
    <row r="179" spans="2:51" s="11" customFormat="1" ht="13.5">
      <c r="B179" s="206"/>
      <c r="C179" s="207"/>
      <c r="D179" s="217" t="s">
        <v>149</v>
      </c>
      <c r="E179" s="219" t="s">
        <v>21</v>
      </c>
      <c r="F179" s="220" t="s">
        <v>424</v>
      </c>
      <c r="G179" s="207"/>
      <c r="H179" s="221">
        <v>1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149</v>
      </c>
      <c r="AU179" s="216" t="s">
        <v>83</v>
      </c>
      <c r="AV179" s="11" t="s">
        <v>83</v>
      </c>
      <c r="AW179" s="11" t="s">
        <v>35</v>
      </c>
      <c r="AX179" s="11" t="s">
        <v>72</v>
      </c>
      <c r="AY179" s="216" t="s">
        <v>135</v>
      </c>
    </row>
    <row r="180" spans="2:51" s="11" customFormat="1" ht="13.5">
      <c r="B180" s="206"/>
      <c r="C180" s="207"/>
      <c r="D180" s="217" t="s">
        <v>149</v>
      </c>
      <c r="E180" s="219" t="s">
        <v>21</v>
      </c>
      <c r="F180" s="220" t="s">
        <v>425</v>
      </c>
      <c r="G180" s="207"/>
      <c r="H180" s="221">
        <v>1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149</v>
      </c>
      <c r="AU180" s="216" t="s">
        <v>83</v>
      </c>
      <c r="AV180" s="11" t="s">
        <v>83</v>
      </c>
      <c r="AW180" s="11" t="s">
        <v>35</v>
      </c>
      <c r="AX180" s="11" t="s">
        <v>72</v>
      </c>
      <c r="AY180" s="216" t="s">
        <v>135</v>
      </c>
    </row>
    <row r="181" spans="2:51" s="11" customFormat="1" ht="13.5">
      <c r="B181" s="206"/>
      <c r="C181" s="207"/>
      <c r="D181" s="217" t="s">
        <v>149</v>
      </c>
      <c r="E181" s="219" t="s">
        <v>21</v>
      </c>
      <c r="F181" s="220" t="s">
        <v>426</v>
      </c>
      <c r="G181" s="207"/>
      <c r="H181" s="221">
        <v>1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149</v>
      </c>
      <c r="AU181" s="216" t="s">
        <v>83</v>
      </c>
      <c r="AV181" s="11" t="s">
        <v>83</v>
      </c>
      <c r="AW181" s="11" t="s">
        <v>35</v>
      </c>
      <c r="AX181" s="11" t="s">
        <v>72</v>
      </c>
      <c r="AY181" s="216" t="s">
        <v>135</v>
      </c>
    </row>
    <row r="182" spans="2:51" s="11" customFormat="1" ht="13.5">
      <c r="B182" s="206"/>
      <c r="C182" s="207"/>
      <c r="D182" s="217" t="s">
        <v>149</v>
      </c>
      <c r="E182" s="219" t="s">
        <v>21</v>
      </c>
      <c r="F182" s="220" t="s">
        <v>427</v>
      </c>
      <c r="G182" s="207"/>
      <c r="H182" s="221">
        <v>1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149</v>
      </c>
      <c r="AU182" s="216" t="s">
        <v>83</v>
      </c>
      <c r="AV182" s="11" t="s">
        <v>83</v>
      </c>
      <c r="AW182" s="11" t="s">
        <v>35</v>
      </c>
      <c r="AX182" s="11" t="s">
        <v>72</v>
      </c>
      <c r="AY182" s="216" t="s">
        <v>135</v>
      </c>
    </row>
    <row r="183" spans="2:51" s="11" customFormat="1" ht="13.5">
      <c r="B183" s="206"/>
      <c r="C183" s="207"/>
      <c r="D183" s="217" t="s">
        <v>149</v>
      </c>
      <c r="E183" s="219" t="s">
        <v>21</v>
      </c>
      <c r="F183" s="220" t="s">
        <v>428</v>
      </c>
      <c r="G183" s="207"/>
      <c r="H183" s="221">
        <v>1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149</v>
      </c>
      <c r="AU183" s="216" t="s">
        <v>83</v>
      </c>
      <c r="AV183" s="11" t="s">
        <v>83</v>
      </c>
      <c r="AW183" s="11" t="s">
        <v>35</v>
      </c>
      <c r="AX183" s="11" t="s">
        <v>72</v>
      </c>
      <c r="AY183" s="216" t="s">
        <v>135</v>
      </c>
    </row>
    <row r="184" spans="2:51" s="12" customFormat="1" ht="13.5">
      <c r="B184" s="222"/>
      <c r="C184" s="223"/>
      <c r="D184" s="203" t="s">
        <v>149</v>
      </c>
      <c r="E184" s="247" t="s">
        <v>21</v>
      </c>
      <c r="F184" s="248" t="s">
        <v>190</v>
      </c>
      <c r="G184" s="223"/>
      <c r="H184" s="249">
        <v>6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149</v>
      </c>
      <c r="AU184" s="232" t="s">
        <v>83</v>
      </c>
      <c r="AV184" s="12" t="s">
        <v>142</v>
      </c>
      <c r="AW184" s="12" t="s">
        <v>35</v>
      </c>
      <c r="AX184" s="12" t="s">
        <v>80</v>
      </c>
      <c r="AY184" s="232" t="s">
        <v>135</v>
      </c>
    </row>
    <row r="185" spans="2:65" s="1" customFormat="1" ht="22.5" customHeight="1">
      <c r="B185" s="39"/>
      <c r="C185" s="191" t="s">
        <v>429</v>
      </c>
      <c r="D185" s="191" t="s">
        <v>137</v>
      </c>
      <c r="E185" s="192" t="s">
        <v>430</v>
      </c>
      <c r="F185" s="193" t="s">
        <v>431</v>
      </c>
      <c r="G185" s="194" t="s">
        <v>243</v>
      </c>
      <c r="H185" s="195">
        <v>1</v>
      </c>
      <c r="I185" s="196"/>
      <c r="J185" s="197">
        <f>ROUND(I185*H185,2)</f>
        <v>0</v>
      </c>
      <c r="K185" s="193" t="s">
        <v>141</v>
      </c>
      <c r="L185" s="59"/>
      <c r="M185" s="198" t="s">
        <v>21</v>
      </c>
      <c r="N185" s="199" t="s">
        <v>43</v>
      </c>
      <c r="O185" s="40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2" t="s">
        <v>142</v>
      </c>
      <c r="AT185" s="22" t="s">
        <v>137</v>
      </c>
      <c r="AU185" s="22" t="s">
        <v>83</v>
      </c>
      <c r="AY185" s="22" t="s">
        <v>135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2" t="s">
        <v>80</v>
      </c>
      <c r="BK185" s="202">
        <f>ROUND(I185*H185,2)</f>
        <v>0</v>
      </c>
      <c r="BL185" s="22" t="s">
        <v>142</v>
      </c>
      <c r="BM185" s="22" t="s">
        <v>432</v>
      </c>
    </row>
    <row r="186" spans="2:47" s="1" customFormat="1" ht="27">
      <c r="B186" s="39"/>
      <c r="C186" s="61"/>
      <c r="D186" s="203" t="s">
        <v>144</v>
      </c>
      <c r="E186" s="61"/>
      <c r="F186" s="204" t="s">
        <v>433</v>
      </c>
      <c r="G186" s="61"/>
      <c r="H186" s="61"/>
      <c r="I186" s="161"/>
      <c r="J186" s="61"/>
      <c r="K186" s="61"/>
      <c r="L186" s="59"/>
      <c r="M186" s="205"/>
      <c r="N186" s="40"/>
      <c r="O186" s="40"/>
      <c r="P186" s="40"/>
      <c r="Q186" s="40"/>
      <c r="R186" s="40"/>
      <c r="S186" s="40"/>
      <c r="T186" s="76"/>
      <c r="AT186" s="22" t="s">
        <v>144</v>
      </c>
      <c r="AU186" s="22" t="s">
        <v>83</v>
      </c>
    </row>
    <row r="187" spans="2:65" s="1" customFormat="1" ht="22.5" customHeight="1">
      <c r="B187" s="39"/>
      <c r="C187" s="191" t="s">
        <v>434</v>
      </c>
      <c r="D187" s="191" t="s">
        <v>137</v>
      </c>
      <c r="E187" s="192" t="s">
        <v>435</v>
      </c>
      <c r="F187" s="193" t="s">
        <v>436</v>
      </c>
      <c r="G187" s="194" t="s">
        <v>243</v>
      </c>
      <c r="H187" s="195">
        <v>3</v>
      </c>
      <c r="I187" s="196"/>
      <c r="J187" s="197">
        <f>ROUND(I187*H187,2)</f>
        <v>0</v>
      </c>
      <c r="K187" s="193" t="s">
        <v>141</v>
      </c>
      <c r="L187" s="59"/>
      <c r="M187" s="198" t="s">
        <v>21</v>
      </c>
      <c r="N187" s="199" t="s">
        <v>43</v>
      </c>
      <c r="O187" s="40"/>
      <c r="P187" s="200">
        <f>O187*H187</f>
        <v>0</v>
      </c>
      <c r="Q187" s="200">
        <v>0.11241</v>
      </c>
      <c r="R187" s="200">
        <f>Q187*H187</f>
        <v>0.33723</v>
      </c>
      <c r="S187" s="200">
        <v>0</v>
      </c>
      <c r="T187" s="201">
        <f>S187*H187</f>
        <v>0</v>
      </c>
      <c r="AR187" s="22" t="s">
        <v>142</v>
      </c>
      <c r="AT187" s="22" t="s">
        <v>137</v>
      </c>
      <c r="AU187" s="22" t="s">
        <v>83</v>
      </c>
      <c r="AY187" s="22" t="s">
        <v>135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80</v>
      </c>
      <c r="BK187" s="202">
        <f>ROUND(I187*H187,2)</f>
        <v>0</v>
      </c>
      <c r="BL187" s="22" t="s">
        <v>142</v>
      </c>
      <c r="BM187" s="22" t="s">
        <v>437</v>
      </c>
    </row>
    <row r="188" spans="2:51" s="11" customFormat="1" ht="13.5">
      <c r="B188" s="206"/>
      <c r="C188" s="207"/>
      <c r="D188" s="217" t="s">
        <v>149</v>
      </c>
      <c r="E188" s="219" t="s">
        <v>21</v>
      </c>
      <c r="F188" s="220" t="s">
        <v>427</v>
      </c>
      <c r="G188" s="207"/>
      <c r="H188" s="221">
        <v>1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149</v>
      </c>
      <c r="AU188" s="216" t="s">
        <v>83</v>
      </c>
      <c r="AV188" s="11" t="s">
        <v>83</v>
      </c>
      <c r="AW188" s="11" t="s">
        <v>35</v>
      </c>
      <c r="AX188" s="11" t="s">
        <v>72</v>
      </c>
      <c r="AY188" s="216" t="s">
        <v>135</v>
      </c>
    </row>
    <row r="189" spans="2:51" s="11" customFormat="1" ht="13.5">
      <c r="B189" s="206"/>
      <c r="C189" s="207"/>
      <c r="D189" s="217" t="s">
        <v>149</v>
      </c>
      <c r="E189" s="219" t="s">
        <v>21</v>
      </c>
      <c r="F189" s="220" t="s">
        <v>428</v>
      </c>
      <c r="G189" s="207"/>
      <c r="H189" s="221">
        <v>1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149</v>
      </c>
      <c r="AU189" s="216" t="s">
        <v>83</v>
      </c>
      <c r="AV189" s="11" t="s">
        <v>83</v>
      </c>
      <c r="AW189" s="11" t="s">
        <v>35</v>
      </c>
      <c r="AX189" s="11" t="s">
        <v>72</v>
      </c>
      <c r="AY189" s="216" t="s">
        <v>135</v>
      </c>
    </row>
    <row r="190" spans="2:51" s="11" customFormat="1" ht="13.5">
      <c r="B190" s="206"/>
      <c r="C190" s="207"/>
      <c r="D190" s="217" t="s">
        <v>149</v>
      </c>
      <c r="E190" s="219" t="s">
        <v>21</v>
      </c>
      <c r="F190" s="220" t="s">
        <v>438</v>
      </c>
      <c r="G190" s="207"/>
      <c r="H190" s="221">
        <v>1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149</v>
      </c>
      <c r="AU190" s="216" t="s">
        <v>83</v>
      </c>
      <c r="AV190" s="11" t="s">
        <v>83</v>
      </c>
      <c r="AW190" s="11" t="s">
        <v>35</v>
      </c>
      <c r="AX190" s="11" t="s">
        <v>72</v>
      </c>
      <c r="AY190" s="216" t="s">
        <v>135</v>
      </c>
    </row>
    <row r="191" spans="2:51" s="12" customFormat="1" ht="13.5">
      <c r="B191" s="222"/>
      <c r="C191" s="223"/>
      <c r="D191" s="203" t="s">
        <v>149</v>
      </c>
      <c r="E191" s="247" t="s">
        <v>21</v>
      </c>
      <c r="F191" s="248" t="s">
        <v>190</v>
      </c>
      <c r="G191" s="223"/>
      <c r="H191" s="249">
        <v>3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149</v>
      </c>
      <c r="AU191" s="232" t="s">
        <v>83</v>
      </c>
      <c r="AV191" s="12" t="s">
        <v>142</v>
      </c>
      <c r="AW191" s="12" t="s">
        <v>35</v>
      </c>
      <c r="AX191" s="12" t="s">
        <v>80</v>
      </c>
      <c r="AY191" s="232" t="s">
        <v>135</v>
      </c>
    </row>
    <row r="192" spans="2:65" s="1" customFormat="1" ht="44.25" customHeight="1">
      <c r="B192" s="39"/>
      <c r="C192" s="191" t="s">
        <v>439</v>
      </c>
      <c r="D192" s="191" t="s">
        <v>137</v>
      </c>
      <c r="E192" s="192" t="s">
        <v>260</v>
      </c>
      <c r="F192" s="193" t="s">
        <v>261</v>
      </c>
      <c r="G192" s="194" t="s">
        <v>154</v>
      </c>
      <c r="H192" s="195">
        <v>29.05</v>
      </c>
      <c r="I192" s="196"/>
      <c r="J192" s="197">
        <f>ROUND(I192*H192,2)</f>
        <v>0</v>
      </c>
      <c r="K192" s="193" t="s">
        <v>21</v>
      </c>
      <c r="L192" s="59"/>
      <c r="M192" s="198" t="s">
        <v>21</v>
      </c>
      <c r="N192" s="199" t="s">
        <v>43</v>
      </c>
      <c r="O192" s="40"/>
      <c r="P192" s="200">
        <f>O192*H192</f>
        <v>0</v>
      </c>
      <c r="Q192" s="200">
        <v>0.1554</v>
      </c>
      <c r="R192" s="200">
        <f>Q192*H192</f>
        <v>4.51437</v>
      </c>
      <c r="S192" s="200">
        <v>0</v>
      </c>
      <c r="T192" s="201">
        <f>S192*H192</f>
        <v>0</v>
      </c>
      <c r="AR192" s="22" t="s">
        <v>142</v>
      </c>
      <c r="AT192" s="22" t="s">
        <v>137</v>
      </c>
      <c r="AU192" s="22" t="s">
        <v>83</v>
      </c>
      <c r="AY192" s="22" t="s">
        <v>135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80</v>
      </c>
      <c r="BK192" s="202">
        <f>ROUND(I192*H192,2)</f>
        <v>0</v>
      </c>
      <c r="BL192" s="22" t="s">
        <v>142</v>
      </c>
      <c r="BM192" s="22" t="s">
        <v>262</v>
      </c>
    </row>
    <row r="193" spans="2:51" s="11" customFormat="1" ht="13.5">
      <c r="B193" s="206"/>
      <c r="C193" s="207"/>
      <c r="D193" s="217" t="s">
        <v>149</v>
      </c>
      <c r="E193" s="219" t="s">
        <v>21</v>
      </c>
      <c r="F193" s="220" t="s">
        <v>440</v>
      </c>
      <c r="G193" s="207"/>
      <c r="H193" s="221">
        <v>3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149</v>
      </c>
      <c r="AU193" s="216" t="s">
        <v>83</v>
      </c>
      <c r="AV193" s="11" t="s">
        <v>83</v>
      </c>
      <c r="AW193" s="11" t="s">
        <v>35</v>
      </c>
      <c r="AX193" s="11" t="s">
        <v>72</v>
      </c>
      <c r="AY193" s="216" t="s">
        <v>135</v>
      </c>
    </row>
    <row r="194" spans="2:51" s="11" customFormat="1" ht="13.5">
      <c r="B194" s="206"/>
      <c r="C194" s="207"/>
      <c r="D194" s="217" t="s">
        <v>149</v>
      </c>
      <c r="E194" s="219" t="s">
        <v>21</v>
      </c>
      <c r="F194" s="220" t="s">
        <v>142</v>
      </c>
      <c r="G194" s="207"/>
      <c r="H194" s="221">
        <v>4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149</v>
      </c>
      <c r="AU194" s="216" t="s">
        <v>83</v>
      </c>
      <c r="AV194" s="11" t="s">
        <v>83</v>
      </c>
      <c r="AW194" s="11" t="s">
        <v>35</v>
      </c>
      <c r="AX194" s="11" t="s">
        <v>72</v>
      </c>
      <c r="AY194" s="216" t="s">
        <v>135</v>
      </c>
    </row>
    <row r="195" spans="2:51" s="11" customFormat="1" ht="13.5">
      <c r="B195" s="206"/>
      <c r="C195" s="207"/>
      <c r="D195" s="203" t="s">
        <v>149</v>
      </c>
      <c r="E195" s="208" t="s">
        <v>21</v>
      </c>
      <c r="F195" s="209" t="s">
        <v>441</v>
      </c>
      <c r="G195" s="207"/>
      <c r="H195" s="210">
        <v>22.05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149</v>
      </c>
      <c r="AU195" s="216" t="s">
        <v>83</v>
      </c>
      <c r="AV195" s="11" t="s">
        <v>83</v>
      </c>
      <c r="AW195" s="11" t="s">
        <v>35</v>
      </c>
      <c r="AX195" s="11" t="s">
        <v>72</v>
      </c>
      <c r="AY195" s="216" t="s">
        <v>135</v>
      </c>
    </row>
    <row r="196" spans="2:65" s="1" customFormat="1" ht="22.5" customHeight="1">
      <c r="B196" s="39"/>
      <c r="C196" s="233" t="s">
        <v>442</v>
      </c>
      <c r="D196" s="233" t="s">
        <v>225</v>
      </c>
      <c r="E196" s="234" t="s">
        <v>266</v>
      </c>
      <c r="F196" s="235" t="s">
        <v>267</v>
      </c>
      <c r="G196" s="236" t="s">
        <v>243</v>
      </c>
      <c r="H196" s="237">
        <v>3</v>
      </c>
      <c r="I196" s="238"/>
      <c r="J196" s="239">
        <f>ROUND(I196*H196,2)</f>
        <v>0</v>
      </c>
      <c r="K196" s="235" t="s">
        <v>141</v>
      </c>
      <c r="L196" s="240"/>
      <c r="M196" s="241" t="s">
        <v>21</v>
      </c>
      <c r="N196" s="242" t="s">
        <v>43</v>
      </c>
      <c r="O196" s="40"/>
      <c r="P196" s="200">
        <f>O196*H196</f>
        <v>0</v>
      </c>
      <c r="Q196" s="200">
        <v>0.064</v>
      </c>
      <c r="R196" s="200">
        <f>Q196*H196</f>
        <v>0.192</v>
      </c>
      <c r="S196" s="200">
        <v>0</v>
      </c>
      <c r="T196" s="201">
        <f>S196*H196</f>
        <v>0</v>
      </c>
      <c r="AR196" s="22" t="s">
        <v>176</v>
      </c>
      <c r="AT196" s="22" t="s">
        <v>225</v>
      </c>
      <c r="AU196" s="22" t="s">
        <v>83</v>
      </c>
      <c r="AY196" s="22" t="s">
        <v>135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2" t="s">
        <v>80</v>
      </c>
      <c r="BK196" s="202">
        <f>ROUND(I196*H196,2)</f>
        <v>0</v>
      </c>
      <c r="BL196" s="22" t="s">
        <v>142</v>
      </c>
      <c r="BM196" s="22" t="s">
        <v>268</v>
      </c>
    </row>
    <row r="197" spans="2:65" s="1" customFormat="1" ht="22.5" customHeight="1">
      <c r="B197" s="39"/>
      <c r="C197" s="233" t="s">
        <v>443</v>
      </c>
      <c r="D197" s="233" t="s">
        <v>225</v>
      </c>
      <c r="E197" s="234" t="s">
        <v>270</v>
      </c>
      <c r="F197" s="235" t="s">
        <v>271</v>
      </c>
      <c r="G197" s="236" t="s">
        <v>243</v>
      </c>
      <c r="H197" s="237">
        <v>4.2</v>
      </c>
      <c r="I197" s="238"/>
      <c r="J197" s="239">
        <f>ROUND(I197*H197,2)</f>
        <v>0</v>
      </c>
      <c r="K197" s="235" t="s">
        <v>141</v>
      </c>
      <c r="L197" s="240"/>
      <c r="M197" s="241" t="s">
        <v>21</v>
      </c>
      <c r="N197" s="242" t="s">
        <v>43</v>
      </c>
      <c r="O197" s="40"/>
      <c r="P197" s="200">
        <f>O197*H197</f>
        <v>0</v>
      </c>
      <c r="Q197" s="200">
        <v>0.053</v>
      </c>
      <c r="R197" s="200">
        <f>Q197*H197</f>
        <v>0.2226</v>
      </c>
      <c r="S197" s="200">
        <v>0</v>
      </c>
      <c r="T197" s="201">
        <f>S197*H197</f>
        <v>0</v>
      </c>
      <c r="AR197" s="22" t="s">
        <v>176</v>
      </c>
      <c r="AT197" s="22" t="s">
        <v>225</v>
      </c>
      <c r="AU197" s="22" t="s">
        <v>83</v>
      </c>
      <c r="AY197" s="22" t="s">
        <v>135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2" t="s">
        <v>80</v>
      </c>
      <c r="BK197" s="202">
        <f>ROUND(I197*H197,2)</f>
        <v>0</v>
      </c>
      <c r="BL197" s="22" t="s">
        <v>142</v>
      </c>
      <c r="BM197" s="22" t="s">
        <v>272</v>
      </c>
    </row>
    <row r="198" spans="2:47" s="1" customFormat="1" ht="27">
      <c r="B198" s="39"/>
      <c r="C198" s="61"/>
      <c r="D198" s="217" t="s">
        <v>144</v>
      </c>
      <c r="E198" s="61"/>
      <c r="F198" s="218" t="s">
        <v>273</v>
      </c>
      <c r="G198" s="61"/>
      <c r="H198" s="61"/>
      <c r="I198" s="161"/>
      <c r="J198" s="61"/>
      <c r="K198" s="61"/>
      <c r="L198" s="59"/>
      <c r="M198" s="205"/>
      <c r="N198" s="40"/>
      <c r="O198" s="40"/>
      <c r="P198" s="40"/>
      <c r="Q198" s="40"/>
      <c r="R198" s="40"/>
      <c r="S198" s="40"/>
      <c r="T198" s="76"/>
      <c r="AT198" s="22" t="s">
        <v>144</v>
      </c>
      <c r="AU198" s="22" t="s">
        <v>83</v>
      </c>
    </row>
    <row r="199" spans="2:51" s="11" customFormat="1" ht="13.5">
      <c r="B199" s="206"/>
      <c r="C199" s="207"/>
      <c r="D199" s="203" t="s">
        <v>149</v>
      </c>
      <c r="E199" s="207"/>
      <c r="F199" s="209" t="s">
        <v>444</v>
      </c>
      <c r="G199" s="207"/>
      <c r="H199" s="210">
        <v>4.2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149</v>
      </c>
      <c r="AU199" s="216" t="s">
        <v>83</v>
      </c>
      <c r="AV199" s="11" t="s">
        <v>83</v>
      </c>
      <c r="AW199" s="11" t="s">
        <v>6</v>
      </c>
      <c r="AX199" s="11" t="s">
        <v>80</v>
      </c>
      <c r="AY199" s="216" t="s">
        <v>135</v>
      </c>
    </row>
    <row r="200" spans="2:65" s="1" customFormat="1" ht="22.5" customHeight="1">
      <c r="B200" s="39"/>
      <c r="C200" s="233" t="s">
        <v>445</v>
      </c>
      <c r="D200" s="233" t="s">
        <v>225</v>
      </c>
      <c r="E200" s="234" t="s">
        <v>446</v>
      </c>
      <c r="F200" s="235" t="s">
        <v>447</v>
      </c>
      <c r="G200" s="236" t="s">
        <v>243</v>
      </c>
      <c r="H200" s="237">
        <v>23.153</v>
      </c>
      <c r="I200" s="238"/>
      <c r="J200" s="239">
        <f>ROUND(I200*H200,2)</f>
        <v>0</v>
      </c>
      <c r="K200" s="235" t="s">
        <v>141</v>
      </c>
      <c r="L200" s="240"/>
      <c r="M200" s="241" t="s">
        <v>21</v>
      </c>
      <c r="N200" s="242" t="s">
        <v>43</v>
      </c>
      <c r="O200" s="40"/>
      <c r="P200" s="200">
        <f>O200*H200</f>
        <v>0</v>
      </c>
      <c r="Q200" s="200">
        <v>0.0821</v>
      </c>
      <c r="R200" s="200">
        <f>Q200*H200</f>
        <v>1.9008613</v>
      </c>
      <c r="S200" s="200">
        <v>0</v>
      </c>
      <c r="T200" s="201">
        <f>S200*H200</f>
        <v>0</v>
      </c>
      <c r="AR200" s="22" t="s">
        <v>176</v>
      </c>
      <c r="AT200" s="22" t="s">
        <v>225</v>
      </c>
      <c r="AU200" s="22" t="s">
        <v>83</v>
      </c>
      <c r="AY200" s="22" t="s">
        <v>135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2" t="s">
        <v>80</v>
      </c>
      <c r="BK200" s="202">
        <f>ROUND(I200*H200,2)</f>
        <v>0</v>
      </c>
      <c r="BL200" s="22" t="s">
        <v>142</v>
      </c>
      <c r="BM200" s="22" t="s">
        <v>448</v>
      </c>
    </row>
    <row r="201" spans="2:47" s="1" customFormat="1" ht="27">
      <c r="B201" s="39"/>
      <c r="C201" s="61"/>
      <c r="D201" s="217" t="s">
        <v>144</v>
      </c>
      <c r="E201" s="61"/>
      <c r="F201" s="218" t="s">
        <v>273</v>
      </c>
      <c r="G201" s="61"/>
      <c r="H201" s="61"/>
      <c r="I201" s="161"/>
      <c r="J201" s="61"/>
      <c r="K201" s="61"/>
      <c r="L201" s="59"/>
      <c r="M201" s="205"/>
      <c r="N201" s="40"/>
      <c r="O201" s="40"/>
      <c r="P201" s="40"/>
      <c r="Q201" s="40"/>
      <c r="R201" s="40"/>
      <c r="S201" s="40"/>
      <c r="T201" s="76"/>
      <c r="AT201" s="22" t="s">
        <v>144</v>
      </c>
      <c r="AU201" s="22" t="s">
        <v>83</v>
      </c>
    </row>
    <row r="202" spans="2:51" s="11" customFormat="1" ht="13.5">
      <c r="B202" s="206"/>
      <c r="C202" s="207"/>
      <c r="D202" s="217" t="s">
        <v>149</v>
      </c>
      <c r="E202" s="219" t="s">
        <v>21</v>
      </c>
      <c r="F202" s="220" t="s">
        <v>441</v>
      </c>
      <c r="G202" s="207"/>
      <c r="H202" s="221">
        <v>22.05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149</v>
      </c>
      <c r="AU202" s="216" t="s">
        <v>83</v>
      </c>
      <c r="AV202" s="11" t="s">
        <v>83</v>
      </c>
      <c r="AW202" s="11" t="s">
        <v>35</v>
      </c>
      <c r="AX202" s="11" t="s">
        <v>80</v>
      </c>
      <c r="AY202" s="216" t="s">
        <v>135</v>
      </c>
    </row>
    <row r="203" spans="2:51" s="11" customFormat="1" ht="13.5">
      <c r="B203" s="206"/>
      <c r="C203" s="207"/>
      <c r="D203" s="203" t="s">
        <v>149</v>
      </c>
      <c r="E203" s="207"/>
      <c r="F203" s="209" t="s">
        <v>449</v>
      </c>
      <c r="G203" s="207"/>
      <c r="H203" s="210">
        <v>23.153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149</v>
      </c>
      <c r="AU203" s="216" t="s">
        <v>83</v>
      </c>
      <c r="AV203" s="11" t="s">
        <v>83</v>
      </c>
      <c r="AW203" s="11" t="s">
        <v>6</v>
      </c>
      <c r="AX203" s="11" t="s">
        <v>80</v>
      </c>
      <c r="AY203" s="216" t="s">
        <v>135</v>
      </c>
    </row>
    <row r="204" spans="2:65" s="1" customFormat="1" ht="44.25" customHeight="1">
      <c r="B204" s="39"/>
      <c r="C204" s="191" t="s">
        <v>450</v>
      </c>
      <c r="D204" s="191" t="s">
        <v>137</v>
      </c>
      <c r="E204" s="192" t="s">
        <v>276</v>
      </c>
      <c r="F204" s="193" t="s">
        <v>277</v>
      </c>
      <c r="G204" s="194" t="s">
        <v>154</v>
      </c>
      <c r="H204" s="195">
        <v>246.05</v>
      </c>
      <c r="I204" s="196"/>
      <c r="J204" s="197">
        <f>ROUND(I204*H204,2)</f>
        <v>0</v>
      </c>
      <c r="K204" s="193" t="s">
        <v>141</v>
      </c>
      <c r="L204" s="59"/>
      <c r="M204" s="198" t="s">
        <v>21</v>
      </c>
      <c r="N204" s="199" t="s">
        <v>43</v>
      </c>
      <c r="O204" s="40"/>
      <c r="P204" s="200">
        <f>O204*H204</f>
        <v>0</v>
      </c>
      <c r="Q204" s="200">
        <v>0.16849</v>
      </c>
      <c r="R204" s="200">
        <f>Q204*H204</f>
        <v>41.456964500000005</v>
      </c>
      <c r="S204" s="200">
        <v>0</v>
      </c>
      <c r="T204" s="201">
        <f>S204*H204</f>
        <v>0</v>
      </c>
      <c r="AR204" s="22" t="s">
        <v>142</v>
      </c>
      <c r="AT204" s="22" t="s">
        <v>137</v>
      </c>
      <c r="AU204" s="22" t="s">
        <v>83</v>
      </c>
      <c r="AY204" s="22" t="s">
        <v>135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2" t="s">
        <v>80</v>
      </c>
      <c r="BK204" s="202">
        <f>ROUND(I204*H204,2)</f>
        <v>0</v>
      </c>
      <c r="BL204" s="22" t="s">
        <v>142</v>
      </c>
      <c r="BM204" s="22" t="s">
        <v>278</v>
      </c>
    </row>
    <row r="205" spans="2:47" s="1" customFormat="1" ht="27">
      <c r="B205" s="39"/>
      <c r="C205" s="61"/>
      <c r="D205" s="217" t="s">
        <v>144</v>
      </c>
      <c r="E205" s="61"/>
      <c r="F205" s="218" t="s">
        <v>279</v>
      </c>
      <c r="G205" s="61"/>
      <c r="H205" s="61"/>
      <c r="I205" s="161"/>
      <c r="J205" s="61"/>
      <c r="K205" s="61"/>
      <c r="L205" s="59"/>
      <c r="M205" s="205"/>
      <c r="N205" s="40"/>
      <c r="O205" s="40"/>
      <c r="P205" s="40"/>
      <c r="Q205" s="40"/>
      <c r="R205" s="40"/>
      <c r="S205" s="40"/>
      <c r="T205" s="76"/>
      <c r="AT205" s="22" t="s">
        <v>144</v>
      </c>
      <c r="AU205" s="22" t="s">
        <v>83</v>
      </c>
    </row>
    <row r="206" spans="2:51" s="11" customFormat="1" ht="13.5">
      <c r="B206" s="206"/>
      <c r="C206" s="207"/>
      <c r="D206" s="203" t="s">
        <v>149</v>
      </c>
      <c r="E206" s="208" t="s">
        <v>21</v>
      </c>
      <c r="F206" s="209" t="s">
        <v>451</v>
      </c>
      <c r="G206" s="207"/>
      <c r="H206" s="210">
        <v>246.05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149</v>
      </c>
      <c r="AU206" s="216" t="s">
        <v>83</v>
      </c>
      <c r="AV206" s="11" t="s">
        <v>83</v>
      </c>
      <c r="AW206" s="11" t="s">
        <v>35</v>
      </c>
      <c r="AX206" s="11" t="s">
        <v>80</v>
      </c>
      <c r="AY206" s="216" t="s">
        <v>135</v>
      </c>
    </row>
    <row r="207" spans="2:65" s="1" customFormat="1" ht="22.5" customHeight="1">
      <c r="B207" s="39"/>
      <c r="C207" s="233" t="s">
        <v>452</v>
      </c>
      <c r="D207" s="233" t="s">
        <v>225</v>
      </c>
      <c r="E207" s="234" t="s">
        <v>453</v>
      </c>
      <c r="F207" s="235" t="s">
        <v>454</v>
      </c>
      <c r="G207" s="236" t="s">
        <v>243</v>
      </c>
      <c r="H207" s="237">
        <v>246.05</v>
      </c>
      <c r="I207" s="238"/>
      <c r="J207" s="239">
        <f>ROUND(I207*H207,2)</f>
        <v>0</v>
      </c>
      <c r="K207" s="235" t="s">
        <v>141</v>
      </c>
      <c r="L207" s="240"/>
      <c r="M207" s="241" t="s">
        <v>21</v>
      </c>
      <c r="N207" s="242" t="s">
        <v>43</v>
      </c>
      <c r="O207" s="40"/>
      <c r="P207" s="200">
        <f>O207*H207</f>
        <v>0</v>
      </c>
      <c r="Q207" s="200">
        <v>0.045</v>
      </c>
      <c r="R207" s="200">
        <f>Q207*H207</f>
        <v>11.07225</v>
      </c>
      <c r="S207" s="200">
        <v>0</v>
      </c>
      <c r="T207" s="201">
        <f>S207*H207</f>
        <v>0</v>
      </c>
      <c r="AR207" s="22" t="s">
        <v>176</v>
      </c>
      <c r="AT207" s="22" t="s">
        <v>225</v>
      </c>
      <c r="AU207" s="22" t="s">
        <v>83</v>
      </c>
      <c r="AY207" s="22" t="s">
        <v>135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2" t="s">
        <v>80</v>
      </c>
      <c r="BK207" s="202">
        <f>ROUND(I207*H207,2)</f>
        <v>0</v>
      </c>
      <c r="BL207" s="22" t="s">
        <v>142</v>
      </c>
      <c r="BM207" s="22" t="s">
        <v>455</v>
      </c>
    </row>
    <row r="208" spans="2:47" s="1" customFormat="1" ht="27">
      <c r="B208" s="39"/>
      <c r="C208" s="61"/>
      <c r="D208" s="203" t="s">
        <v>144</v>
      </c>
      <c r="E208" s="61"/>
      <c r="F208" s="204" t="s">
        <v>273</v>
      </c>
      <c r="G208" s="61"/>
      <c r="H208" s="61"/>
      <c r="I208" s="161"/>
      <c r="J208" s="61"/>
      <c r="K208" s="61"/>
      <c r="L208" s="59"/>
      <c r="M208" s="205"/>
      <c r="N208" s="40"/>
      <c r="O208" s="40"/>
      <c r="P208" s="40"/>
      <c r="Q208" s="40"/>
      <c r="R208" s="40"/>
      <c r="S208" s="40"/>
      <c r="T208" s="76"/>
      <c r="AT208" s="22" t="s">
        <v>144</v>
      </c>
      <c r="AU208" s="22" t="s">
        <v>83</v>
      </c>
    </row>
    <row r="209" spans="2:65" s="1" customFormat="1" ht="31.5" customHeight="1">
      <c r="B209" s="39"/>
      <c r="C209" s="191" t="s">
        <v>456</v>
      </c>
      <c r="D209" s="191" t="s">
        <v>137</v>
      </c>
      <c r="E209" s="192" t="s">
        <v>281</v>
      </c>
      <c r="F209" s="193" t="s">
        <v>282</v>
      </c>
      <c r="G209" s="194" t="s">
        <v>167</v>
      </c>
      <c r="H209" s="195">
        <v>9.398</v>
      </c>
      <c r="I209" s="196"/>
      <c r="J209" s="197">
        <f>ROUND(I209*H209,2)</f>
        <v>0</v>
      </c>
      <c r="K209" s="193" t="s">
        <v>21</v>
      </c>
      <c r="L209" s="59"/>
      <c r="M209" s="198" t="s">
        <v>21</v>
      </c>
      <c r="N209" s="199" t="s">
        <v>43</v>
      </c>
      <c r="O209" s="40"/>
      <c r="P209" s="200">
        <f>O209*H209</f>
        <v>0</v>
      </c>
      <c r="Q209" s="200">
        <v>2.25634</v>
      </c>
      <c r="R209" s="200">
        <f>Q209*H209</f>
        <v>21.205083319999996</v>
      </c>
      <c r="S209" s="200">
        <v>0</v>
      </c>
      <c r="T209" s="201">
        <f>S209*H209</f>
        <v>0</v>
      </c>
      <c r="AR209" s="22" t="s">
        <v>142</v>
      </c>
      <c r="AT209" s="22" t="s">
        <v>137</v>
      </c>
      <c r="AU209" s="22" t="s">
        <v>83</v>
      </c>
      <c r="AY209" s="22" t="s">
        <v>135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80</v>
      </c>
      <c r="BK209" s="202">
        <f>ROUND(I209*H209,2)</f>
        <v>0</v>
      </c>
      <c r="BL209" s="22" t="s">
        <v>142</v>
      </c>
      <c r="BM209" s="22" t="s">
        <v>283</v>
      </c>
    </row>
    <row r="210" spans="2:51" s="11" customFormat="1" ht="13.5">
      <c r="B210" s="206"/>
      <c r="C210" s="207"/>
      <c r="D210" s="203" t="s">
        <v>149</v>
      </c>
      <c r="E210" s="208" t="s">
        <v>21</v>
      </c>
      <c r="F210" s="209" t="s">
        <v>457</v>
      </c>
      <c r="G210" s="207"/>
      <c r="H210" s="210">
        <v>9.398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149</v>
      </c>
      <c r="AU210" s="216" t="s">
        <v>83</v>
      </c>
      <c r="AV210" s="11" t="s">
        <v>83</v>
      </c>
      <c r="AW210" s="11" t="s">
        <v>35</v>
      </c>
      <c r="AX210" s="11" t="s">
        <v>80</v>
      </c>
      <c r="AY210" s="216" t="s">
        <v>135</v>
      </c>
    </row>
    <row r="211" spans="2:65" s="1" customFormat="1" ht="31.5" customHeight="1">
      <c r="B211" s="39"/>
      <c r="C211" s="191" t="s">
        <v>458</v>
      </c>
      <c r="D211" s="191" t="s">
        <v>137</v>
      </c>
      <c r="E211" s="192" t="s">
        <v>286</v>
      </c>
      <c r="F211" s="193" t="s">
        <v>287</v>
      </c>
      <c r="G211" s="194" t="s">
        <v>140</v>
      </c>
      <c r="H211" s="195">
        <v>312.564</v>
      </c>
      <c r="I211" s="196"/>
      <c r="J211" s="197">
        <f>ROUND(I211*H211,2)</f>
        <v>0</v>
      </c>
      <c r="K211" s="193" t="s">
        <v>141</v>
      </c>
      <c r="L211" s="59"/>
      <c r="M211" s="198" t="s">
        <v>21</v>
      </c>
      <c r="N211" s="199" t="s">
        <v>43</v>
      </c>
      <c r="O211" s="40"/>
      <c r="P211" s="200">
        <f>O211*H211</f>
        <v>0</v>
      </c>
      <c r="Q211" s="200">
        <v>0.00047</v>
      </c>
      <c r="R211" s="200">
        <f>Q211*H211</f>
        <v>0.14690508</v>
      </c>
      <c r="S211" s="200">
        <v>0</v>
      </c>
      <c r="T211" s="201">
        <f>S211*H211</f>
        <v>0</v>
      </c>
      <c r="AR211" s="22" t="s">
        <v>142</v>
      </c>
      <c r="AT211" s="22" t="s">
        <v>137</v>
      </c>
      <c r="AU211" s="22" t="s">
        <v>83</v>
      </c>
      <c r="AY211" s="22" t="s">
        <v>135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2" t="s">
        <v>80</v>
      </c>
      <c r="BK211" s="202">
        <f>ROUND(I211*H211,2)</f>
        <v>0</v>
      </c>
      <c r="BL211" s="22" t="s">
        <v>142</v>
      </c>
      <c r="BM211" s="22" t="s">
        <v>288</v>
      </c>
    </row>
    <row r="212" spans="2:51" s="11" customFormat="1" ht="13.5">
      <c r="B212" s="206"/>
      <c r="C212" s="207"/>
      <c r="D212" s="203" t="s">
        <v>149</v>
      </c>
      <c r="E212" s="208" t="s">
        <v>21</v>
      </c>
      <c r="F212" s="209" t="s">
        <v>459</v>
      </c>
      <c r="G212" s="207"/>
      <c r="H212" s="210">
        <v>312.564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149</v>
      </c>
      <c r="AU212" s="216" t="s">
        <v>83</v>
      </c>
      <c r="AV212" s="11" t="s">
        <v>83</v>
      </c>
      <c r="AW212" s="11" t="s">
        <v>35</v>
      </c>
      <c r="AX212" s="11" t="s">
        <v>80</v>
      </c>
      <c r="AY212" s="216" t="s">
        <v>135</v>
      </c>
    </row>
    <row r="213" spans="2:65" s="1" customFormat="1" ht="22.5" customHeight="1">
      <c r="B213" s="39"/>
      <c r="C213" s="191" t="s">
        <v>460</v>
      </c>
      <c r="D213" s="191" t="s">
        <v>137</v>
      </c>
      <c r="E213" s="192" t="s">
        <v>291</v>
      </c>
      <c r="F213" s="193" t="s">
        <v>292</v>
      </c>
      <c r="G213" s="194" t="s">
        <v>154</v>
      </c>
      <c r="H213" s="195">
        <v>26.35</v>
      </c>
      <c r="I213" s="196"/>
      <c r="J213" s="197">
        <f>ROUND(I213*H213,2)</f>
        <v>0</v>
      </c>
      <c r="K213" s="193" t="s">
        <v>141</v>
      </c>
      <c r="L213" s="59"/>
      <c r="M213" s="198" t="s">
        <v>21</v>
      </c>
      <c r="N213" s="199" t="s">
        <v>43</v>
      </c>
      <c r="O213" s="40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2" t="s">
        <v>142</v>
      </c>
      <c r="AT213" s="22" t="s">
        <v>137</v>
      </c>
      <c r="AU213" s="22" t="s">
        <v>83</v>
      </c>
      <c r="AY213" s="22" t="s">
        <v>135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2" t="s">
        <v>80</v>
      </c>
      <c r="BK213" s="202">
        <f>ROUND(I213*H213,2)</f>
        <v>0</v>
      </c>
      <c r="BL213" s="22" t="s">
        <v>142</v>
      </c>
      <c r="BM213" s="22" t="s">
        <v>293</v>
      </c>
    </row>
    <row r="214" spans="2:51" s="11" customFormat="1" ht="13.5">
      <c r="B214" s="206"/>
      <c r="C214" s="207"/>
      <c r="D214" s="203" t="s">
        <v>149</v>
      </c>
      <c r="E214" s="208" t="s">
        <v>21</v>
      </c>
      <c r="F214" s="209" t="s">
        <v>418</v>
      </c>
      <c r="G214" s="207"/>
      <c r="H214" s="210">
        <v>26.35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149</v>
      </c>
      <c r="AU214" s="216" t="s">
        <v>83</v>
      </c>
      <c r="AV214" s="11" t="s">
        <v>83</v>
      </c>
      <c r="AW214" s="11" t="s">
        <v>35</v>
      </c>
      <c r="AX214" s="11" t="s">
        <v>80</v>
      </c>
      <c r="AY214" s="216" t="s">
        <v>135</v>
      </c>
    </row>
    <row r="215" spans="2:65" s="1" customFormat="1" ht="44.25" customHeight="1">
      <c r="B215" s="39"/>
      <c r="C215" s="191" t="s">
        <v>461</v>
      </c>
      <c r="D215" s="191" t="s">
        <v>137</v>
      </c>
      <c r="E215" s="192" t="s">
        <v>462</v>
      </c>
      <c r="F215" s="193" t="s">
        <v>463</v>
      </c>
      <c r="G215" s="194" t="s">
        <v>243</v>
      </c>
      <c r="H215" s="195">
        <v>6</v>
      </c>
      <c r="I215" s="196"/>
      <c r="J215" s="197">
        <f>ROUND(I215*H215,2)</f>
        <v>0</v>
      </c>
      <c r="K215" s="193" t="s">
        <v>141</v>
      </c>
      <c r="L215" s="59"/>
      <c r="M215" s="198" t="s">
        <v>21</v>
      </c>
      <c r="N215" s="199" t="s">
        <v>43</v>
      </c>
      <c r="O215" s="40"/>
      <c r="P215" s="200">
        <f>O215*H215</f>
        <v>0</v>
      </c>
      <c r="Q215" s="200">
        <v>0</v>
      </c>
      <c r="R215" s="200">
        <f>Q215*H215</f>
        <v>0</v>
      </c>
      <c r="S215" s="200">
        <v>0.004</v>
      </c>
      <c r="T215" s="201">
        <f>S215*H215</f>
        <v>0.024</v>
      </c>
      <c r="AR215" s="22" t="s">
        <v>142</v>
      </c>
      <c r="AT215" s="22" t="s">
        <v>137</v>
      </c>
      <c r="AU215" s="22" t="s">
        <v>83</v>
      </c>
      <c r="AY215" s="22" t="s">
        <v>135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80</v>
      </c>
      <c r="BK215" s="202">
        <f>ROUND(I215*H215,2)</f>
        <v>0</v>
      </c>
      <c r="BL215" s="22" t="s">
        <v>142</v>
      </c>
      <c r="BM215" s="22" t="s">
        <v>464</v>
      </c>
    </row>
    <row r="216" spans="2:51" s="11" customFormat="1" ht="13.5">
      <c r="B216" s="206"/>
      <c r="C216" s="207"/>
      <c r="D216" s="217" t="s">
        <v>149</v>
      </c>
      <c r="E216" s="219" t="s">
        <v>21</v>
      </c>
      <c r="F216" s="220" t="s">
        <v>423</v>
      </c>
      <c r="G216" s="207"/>
      <c r="H216" s="221">
        <v>1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149</v>
      </c>
      <c r="AU216" s="216" t="s">
        <v>83</v>
      </c>
      <c r="AV216" s="11" t="s">
        <v>83</v>
      </c>
      <c r="AW216" s="11" t="s">
        <v>35</v>
      </c>
      <c r="AX216" s="11" t="s">
        <v>72</v>
      </c>
      <c r="AY216" s="216" t="s">
        <v>135</v>
      </c>
    </row>
    <row r="217" spans="2:51" s="11" customFormat="1" ht="13.5">
      <c r="B217" s="206"/>
      <c r="C217" s="207"/>
      <c r="D217" s="217" t="s">
        <v>149</v>
      </c>
      <c r="E217" s="219" t="s">
        <v>21</v>
      </c>
      <c r="F217" s="220" t="s">
        <v>424</v>
      </c>
      <c r="G217" s="207"/>
      <c r="H217" s="221">
        <v>1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149</v>
      </c>
      <c r="AU217" s="216" t="s">
        <v>83</v>
      </c>
      <c r="AV217" s="11" t="s">
        <v>83</v>
      </c>
      <c r="AW217" s="11" t="s">
        <v>35</v>
      </c>
      <c r="AX217" s="11" t="s">
        <v>72</v>
      </c>
      <c r="AY217" s="216" t="s">
        <v>135</v>
      </c>
    </row>
    <row r="218" spans="2:51" s="11" customFormat="1" ht="13.5">
      <c r="B218" s="206"/>
      <c r="C218" s="207"/>
      <c r="D218" s="217" t="s">
        <v>149</v>
      </c>
      <c r="E218" s="219" t="s">
        <v>21</v>
      </c>
      <c r="F218" s="220" t="s">
        <v>425</v>
      </c>
      <c r="G218" s="207"/>
      <c r="H218" s="221">
        <v>1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149</v>
      </c>
      <c r="AU218" s="216" t="s">
        <v>83</v>
      </c>
      <c r="AV218" s="11" t="s">
        <v>83</v>
      </c>
      <c r="AW218" s="11" t="s">
        <v>35</v>
      </c>
      <c r="AX218" s="11" t="s">
        <v>72</v>
      </c>
      <c r="AY218" s="216" t="s">
        <v>135</v>
      </c>
    </row>
    <row r="219" spans="2:51" s="11" customFormat="1" ht="13.5">
      <c r="B219" s="206"/>
      <c r="C219" s="207"/>
      <c r="D219" s="217" t="s">
        <v>149</v>
      </c>
      <c r="E219" s="219" t="s">
        <v>21</v>
      </c>
      <c r="F219" s="220" t="s">
        <v>426</v>
      </c>
      <c r="G219" s="207"/>
      <c r="H219" s="221">
        <v>1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149</v>
      </c>
      <c r="AU219" s="216" t="s">
        <v>83</v>
      </c>
      <c r="AV219" s="11" t="s">
        <v>83</v>
      </c>
      <c r="AW219" s="11" t="s">
        <v>35</v>
      </c>
      <c r="AX219" s="11" t="s">
        <v>72</v>
      </c>
      <c r="AY219" s="216" t="s">
        <v>135</v>
      </c>
    </row>
    <row r="220" spans="2:51" s="11" customFormat="1" ht="13.5">
      <c r="B220" s="206"/>
      <c r="C220" s="207"/>
      <c r="D220" s="217" t="s">
        <v>149</v>
      </c>
      <c r="E220" s="219" t="s">
        <v>21</v>
      </c>
      <c r="F220" s="220" t="s">
        <v>427</v>
      </c>
      <c r="G220" s="207"/>
      <c r="H220" s="221">
        <v>1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149</v>
      </c>
      <c r="AU220" s="216" t="s">
        <v>83</v>
      </c>
      <c r="AV220" s="11" t="s">
        <v>83</v>
      </c>
      <c r="AW220" s="11" t="s">
        <v>35</v>
      </c>
      <c r="AX220" s="11" t="s">
        <v>72</v>
      </c>
      <c r="AY220" s="216" t="s">
        <v>135</v>
      </c>
    </row>
    <row r="221" spans="2:51" s="11" customFormat="1" ht="13.5">
      <c r="B221" s="206"/>
      <c r="C221" s="207"/>
      <c r="D221" s="217" t="s">
        <v>149</v>
      </c>
      <c r="E221" s="219" t="s">
        <v>21</v>
      </c>
      <c r="F221" s="220" t="s">
        <v>428</v>
      </c>
      <c r="G221" s="207"/>
      <c r="H221" s="221">
        <v>1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149</v>
      </c>
      <c r="AU221" s="216" t="s">
        <v>83</v>
      </c>
      <c r="AV221" s="11" t="s">
        <v>83</v>
      </c>
      <c r="AW221" s="11" t="s">
        <v>35</v>
      </c>
      <c r="AX221" s="11" t="s">
        <v>72</v>
      </c>
      <c r="AY221" s="216" t="s">
        <v>135</v>
      </c>
    </row>
    <row r="222" spans="2:51" s="12" customFormat="1" ht="13.5">
      <c r="B222" s="222"/>
      <c r="C222" s="223"/>
      <c r="D222" s="203" t="s">
        <v>149</v>
      </c>
      <c r="E222" s="247" t="s">
        <v>21</v>
      </c>
      <c r="F222" s="248" t="s">
        <v>190</v>
      </c>
      <c r="G222" s="223"/>
      <c r="H222" s="249">
        <v>6</v>
      </c>
      <c r="I222" s="227"/>
      <c r="J222" s="223"/>
      <c r="K222" s="223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149</v>
      </c>
      <c r="AU222" s="232" t="s">
        <v>83</v>
      </c>
      <c r="AV222" s="12" t="s">
        <v>142</v>
      </c>
      <c r="AW222" s="12" t="s">
        <v>35</v>
      </c>
      <c r="AX222" s="12" t="s">
        <v>80</v>
      </c>
      <c r="AY222" s="232" t="s">
        <v>135</v>
      </c>
    </row>
    <row r="223" spans="2:65" s="1" customFormat="1" ht="31.5" customHeight="1">
      <c r="B223" s="39"/>
      <c r="C223" s="191" t="s">
        <v>465</v>
      </c>
      <c r="D223" s="191" t="s">
        <v>137</v>
      </c>
      <c r="E223" s="192" t="s">
        <v>466</v>
      </c>
      <c r="F223" s="193" t="s">
        <v>467</v>
      </c>
      <c r="G223" s="194" t="s">
        <v>243</v>
      </c>
      <c r="H223" s="195">
        <v>4</v>
      </c>
      <c r="I223" s="196"/>
      <c r="J223" s="197">
        <f>ROUND(I223*H223,2)</f>
        <v>0</v>
      </c>
      <c r="K223" s="193" t="s">
        <v>141</v>
      </c>
      <c r="L223" s="59"/>
      <c r="M223" s="198" t="s">
        <v>21</v>
      </c>
      <c r="N223" s="199" t="s">
        <v>43</v>
      </c>
      <c r="O223" s="40"/>
      <c r="P223" s="200">
        <f>O223*H223</f>
        <v>0</v>
      </c>
      <c r="Q223" s="200">
        <v>0</v>
      </c>
      <c r="R223" s="200">
        <f>Q223*H223</f>
        <v>0</v>
      </c>
      <c r="S223" s="200">
        <v>0.005</v>
      </c>
      <c r="T223" s="201">
        <f>S223*H223</f>
        <v>0.02</v>
      </c>
      <c r="AR223" s="22" t="s">
        <v>142</v>
      </c>
      <c r="AT223" s="22" t="s">
        <v>137</v>
      </c>
      <c r="AU223" s="22" t="s">
        <v>83</v>
      </c>
      <c r="AY223" s="22" t="s">
        <v>135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2" t="s">
        <v>80</v>
      </c>
      <c r="BK223" s="202">
        <f>ROUND(I223*H223,2)</f>
        <v>0</v>
      </c>
      <c r="BL223" s="22" t="s">
        <v>142</v>
      </c>
      <c r="BM223" s="22" t="s">
        <v>468</v>
      </c>
    </row>
    <row r="224" spans="2:51" s="11" customFormat="1" ht="13.5">
      <c r="B224" s="206"/>
      <c r="C224" s="207"/>
      <c r="D224" s="217" t="s">
        <v>149</v>
      </c>
      <c r="E224" s="219" t="s">
        <v>21</v>
      </c>
      <c r="F224" s="220" t="s">
        <v>423</v>
      </c>
      <c r="G224" s="207"/>
      <c r="H224" s="221">
        <v>1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149</v>
      </c>
      <c r="AU224" s="216" t="s">
        <v>83</v>
      </c>
      <c r="AV224" s="11" t="s">
        <v>83</v>
      </c>
      <c r="AW224" s="11" t="s">
        <v>35</v>
      </c>
      <c r="AX224" s="11" t="s">
        <v>72</v>
      </c>
      <c r="AY224" s="216" t="s">
        <v>135</v>
      </c>
    </row>
    <row r="225" spans="2:51" s="11" customFormat="1" ht="13.5">
      <c r="B225" s="206"/>
      <c r="C225" s="207"/>
      <c r="D225" s="217" t="s">
        <v>149</v>
      </c>
      <c r="E225" s="219" t="s">
        <v>21</v>
      </c>
      <c r="F225" s="220" t="s">
        <v>424</v>
      </c>
      <c r="G225" s="207"/>
      <c r="H225" s="221">
        <v>1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149</v>
      </c>
      <c r="AU225" s="216" t="s">
        <v>83</v>
      </c>
      <c r="AV225" s="11" t="s">
        <v>83</v>
      </c>
      <c r="AW225" s="11" t="s">
        <v>35</v>
      </c>
      <c r="AX225" s="11" t="s">
        <v>72</v>
      </c>
      <c r="AY225" s="216" t="s">
        <v>135</v>
      </c>
    </row>
    <row r="226" spans="2:51" s="11" customFormat="1" ht="13.5">
      <c r="B226" s="206"/>
      <c r="C226" s="207"/>
      <c r="D226" s="217" t="s">
        <v>149</v>
      </c>
      <c r="E226" s="219" t="s">
        <v>21</v>
      </c>
      <c r="F226" s="220" t="s">
        <v>425</v>
      </c>
      <c r="G226" s="207"/>
      <c r="H226" s="221">
        <v>1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149</v>
      </c>
      <c r="AU226" s="216" t="s">
        <v>83</v>
      </c>
      <c r="AV226" s="11" t="s">
        <v>83</v>
      </c>
      <c r="AW226" s="11" t="s">
        <v>35</v>
      </c>
      <c r="AX226" s="11" t="s">
        <v>72</v>
      </c>
      <c r="AY226" s="216" t="s">
        <v>135</v>
      </c>
    </row>
    <row r="227" spans="2:51" s="11" customFormat="1" ht="13.5">
      <c r="B227" s="206"/>
      <c r="C227" s="207"/>
      <c r="D227" s="217" t="s">
        <v>149</v>
      </c>
      <c r="E227" s="219" t="s">
        <v>21</v>
      </c>
      <c r="F227" s="220" t="s">
        <v>426</v>
      </c>
      <c r="G227" s="207"/>
      <c r="H227" s="221">
        <v>1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149</v>
      </c>
      <c r="AU227" s="216" t="s">
        <v>83</v>
      </c>
      <c r="AV227" s="11" t="s">
        <v>83</v>
      </c>
      <c r="AW227" s="11" t="s">
        <v>35</v>
      </c>
      <c r="AX227" s="11" t="s">
        <v>72</v>
      </c>
      <c r="AY227" s="216" t="s">
        <v>135</v>
      </c>
    </row>
    <row r="228" spans="2:51" s="12" customFormat="1" ht="13.5">
      <c r="B228" s="222"/>
      <c r="C228" s="223"/>
      <c r="D228" s="203" t="s">
        <v>149</v>
      </c>
      <c r="E228" s="247" t="s">
        <v>21</v>
      </c>
      <c r="F228" s="248" t="s">
        <v>190</v>
      </c>
      <c r="G228" s="223"/>
      <c r="H228" s="249">
        <v>4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149</v>
      </c>
      <c r="AU228" s="232" t="s">
        <v>83</v>
      </c>
      <c r="AV228" s="12" t="s">
        <v>142</v>
      </c>
      <c r="AW228" s="12" t="s">
        <v>35</v>
      </c>
      <c r="AX228" s="12" t="s">
        <v>80</v>
      </c>
      <c r="AY228" s="232" t="s">
        <v>135</v>
      </c>
    </row>
    <row r="229" spans="2:65" s="1" customFormat="1" ht="44.25" customHeight="1">
      <c r="B229" s="39"/>
      <c r="C229" s="191" t="s">
        <v>469</v>
      </c>
      <c r="D229" s="191" t="s">
        <v>137</v>
      </c>
      <c r="E229" s="192" t="s">
        <v>470</v>
      </c>
      <c r="F229" s="193" t="s">
        <v>471</v>
      </c>
      <c r="G229" s="194" t="s">
        <v>243</v>
      </c>
      <c r="H229" s="195">
        <v>1</v>
      </c>
      <c r="I229" s="196"/>
      <c r="J229" s="197">
        <f>ROUND(I229*H229,2)</f>
        <v>0</v>
      </c>
      <c r="K229" s="193" t="s">
        <v>141</v>
      </c>
      <c r="L229" s="59"/>
      <c r="M229" s="198" t="s">
        <v>21</v>
      </c>
      <c r="N229" s="199" t="s">
        <v>43</v>
      </c>
      <c r="O229" s="40"/>
      <c r="P229" s="200">
        <f>O229*H229</f>
        <v>0</v>
      </c>
      <c r="Q229" s="200">
        <v>0</v>
      </c>
      <c r="R229" s="200">
        <f>Q229*H229</f>
        <v>0</v>
      </c>
      <c r="S229" s="200">
        <v>0.187</v>
      </c>
      <c r="T229" s="201">
        <f>S229*H229</f>
        <v>0.187</v>
      </c>
      <c r="AR229" s="22" t="s">
        <v>142</v>
      </c>
      <c r="AT229" s="22" t="s">
        <v>137</v>
      </c>
      <c r="AU229" s="22" t="s">
        <v>83</v>
      </c>
      <c r="AY229" s="22" t="s">
        <v>135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80</v>
      </c>
      <c r="BK229" s="202">
        <f>ROUND(I229*H229,2)</f>
        <v>0</v>
      </c>
      <c r="BL229" s="22" t="s">
        <v>142</v>
      </c>
      <c r="BM229" s="22" t="s">
        <v>472</v>
      </c>
    </row>
    <row r="230" spans="2:63" s="10" customFormat="1" ht="22.35" customHeight="1">
      <c r="B230" s="174"/>
      <c r="C230" s="175"/>
      <c r="D230" s="188" t="s">
        <v>71</v>
      </c>
      <c r="E230" s="189" t="s">
        <v>303</v>
      </c>
      <c r="F230" s="189" t="s">
        <v>304</v>
      </c>
      <c r="G230" s="175"/>
      <c r="H230" s="175"/>
      <c r="I230" s="178"/>
      <c r="J230" s="190">
        <f>BK230</f>
        <v>0</v>
      </c>
      <c r="K230" s="175"/>
      <c r="L230" s="180"/>
      <c r="M230" s="181"/>
      <c r="N230" s="182"/>
      <c r="O230" s="182"/>
      <c r="P230" s="183">
        <f>SUM(P231:P236)</f>
        <v>0</v>
      </c>
      <c r="Q230" s="182"/>
      <c r="R230" s="183">
        <f>SUM(R231:R236)</f>
        <v>0</v>
      </c>
      <c r="S230" s="182"/>
      <c r="T230" s="184">
        <f>SUM(T231:T236)</f>
        <v>0</v>
      </c>
      <c r="AR230" s="185" t="s">
        <v>80</v>
      </c>
      <c r="AT230" s="186" t="s">
        <v>71</v>
      </c>
      <c r="AU230" s="186" t="s">
        <v>83</v>
      </c>
      <c r="AY230" s="185" t="s">
        <v>135</v>
      </c>
      <c r="BK230" s="187">
        <f>SUM(BK231:BK236)</f>
        <v>0</v>
      </c>
    </row>
    <row r="231" spans="2:65" s="1" customFormat="1" ht="22.5" customHeight="1">
      <c r="B231" s="39"/>
      <c r="C231" s="191" t="s">
        <v>473</v>
      </c>
      <c r="D231" s="191" t="s">
        <v>137</v>
      </c>
      <c r="E231" s="192" t="s">
        <v>310</v>
      </c>
      <c r="F231" s="193" t="s">
        <v>311</v>
      </c>
      <c r="G231" s="194" t="s">
        <v>183</v>
      </c>
      <c r="H231" s="195">
        <v>9.732</v>
      </c>
      <c r="I231" s="196"/>
      <c r="J231" s="197">
        <f>ROUND(I231*H231,2)</f>
        <v>0</v>
      </c>
      <c r="K231" s="193" t="s">
        <v>141</v>
      </c>
      <c r="L231" s="59"/>
      <c r="M231" s="198" t="s">
        <v>21</v>
      </c>
      <c r="N231" s="199" t="s">
        <v>43</v>
      </c>
      <c r="O231" s="40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2" t="s">
        <v>142</v>
      </c>
      <c r="AT231" s="22" t="s">
        <v>137</v>
      </c>
      <c r="AU231" s="22" t="s">
        <v>151</v>
      </c>
      <c r="AY231" s="22" t="s">
        <v>135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2" t="s">
        <v>80</v>
      </c>
      <c r="BK231" s="202">
        <f>ROUND(I231*H231,2)</f>
        <v>0</v>
      </c>
      <c r="BL231" s="22" t="s">
        <v>142</v>
      </c>
      <c r="BM231" s="22" t="s">
        <v>312</v>
      </c>
    </row>
    <row r="232" spans="2:51" s="11" customFormat="1" ht="13.5">
      <c r="B232" s="206"/>
      <c r="C232" s="207"/>
      <c r="D232" s="203" t="s">
        <v>149</v>
      </c>
      <c r="E232" s="208" t="s">
        <v>21</v>
      </c>
      <c r="F232" s="209" t="s">
        <v>474</v>
      </c>
      <c r="G232" s="207"/>
      <c r="H232" s="210">
        <v>9.732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149</v>
      </c>
      <c r="AU232" s="216" t="s">
        <v>151</v>
      </c>
      <c r="AV232" s="11" t="s">
        <v>83</v>
      </c>
      <c r="AW232" s="11" t="s">
        <v>35</v>
      </c>
      <c r="AX232" s="11" t="s">
        <v>80</v>
      </c>
      <c r="AY232" s="216" t="s">
        <v>135</v>
      </c>
    </row>
    <row r="233" spans="2:65" s="1" customFormat="1" ht="22.5" customHeight="1">
      <c r="B233" s="39"/>
      <c r="C233" s="191" t="s">
        <v>475</v>
      </c>
      <c r="D233" s="191" t="s">
        <v>137</v>
      </c>
      <c r="E233" s="192" t="s">
        <v>476</v>
      </c>
      <c r="F233" s="193" t="s">
        <v>477</v>
      </c>
      <c r="G233" s="194" t="s">
        <v>183</v>
      </c>
      <c r="H233" s="195">
        <v>13.05</v>
      </c>
      <c r="I233" s="196"/>
      <c r="J233" s="197">
        <f>ROUND(I233*H233,2)</f>
        <v>0</v>
      </c>
      <c r="K233" s="193" t="s">
        <v>141</v>
      </c>
      <c r="L233" s="59"/>
      <c r="M233" s="198" t="s">
        <v>21</v>
      </c>
      <c r="N233" s="199" t="s">
        <v>43</v>
      </c>
      <c r="O233" s="40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AR233" s="22" t="s">
        <v>142</v>
      </c>
      <c r="AT233" s="22" t="s">
        <v>137</v>
      </c>
      <c r="AU233" s="22" t="s">
        <v>151</v>
      </c>
      <c r="AY233" s="22" t="s">
        <v>135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2" t="s">
        <v>80</v>
      </c>
      <c r="BK233" s="202">
        <f>ROUND(I233*H233,2)</f>
        <v>0</v>
      </c>
      <c r="BL233" s="22" t="s">
        <v>142</v>
      </c>
      <c r="BM233" s="22" t="s">
        <v>478</v>
      </c>
    </row>
    <row r="234" spans="2:65" s="1" customFormat="1" ht="31.5" customHeight="1">
      <c r="B234" s="39"/>
      <c r="C234" s="191" t="s">
        <v>479</v>
      </c>
      <c r="D234" s="191" t="s">
        <v>137</v>
      </c>
      <c r="E234" s="192" t="s">
        <v>315</v>
      </c>
      <c r="F234" s="193" t="s">
        <v>316</v>
      </c>
      <c r="G234" s="194" t="s">
        <v>183</v>
      </c>
      <c r="H234" s="195">
        <v>23.013</v>
      </c>
      <c r="I234" s="196"/>
      <c r="J234" s="197">
        <f>ROUND(I234*H234,2)</f>
        <v>0</v>
      </c>
      <c r="K234" s="193" t="s">
        <v>141</v>
      </c>
      <c r="L234" s="59"/>
      <c r="M234" s="198" t="s">
        <v>21</v>
      </c>
      <c r="N234" s="199" t="s">
        <v>43</v>
      </c>
      <c r="O234" s="40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AR234" s="22" t="s">
        <v>142</v>
      </c>
      <c r="AT234" s="22" t="s">
        <v>137</v>
      </c>
      <c r="AU234" s="22" t="s">
        <v>151</v>
      </c>
      <c r="AY234" s="22" t="s">
        <v>135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2" t="s">
        <v>80</v>
      </c>
      <c r="BK234" s="202">
        <f>ROUND(I234*H234,2)</f>
        <v>0</v>
      </c>
      <c r="BL234" s="22" t="s">
        <v>142</v>
      </c>
      <c r="BM234" s="22" t="s">
        <v>317</v>
      </c>
    </row>
    <row r="235" spans="2:65" s="1" customFormat="1" ht="44.25" customHeight="1">
      <c r="B235" s="39"/>
      <c r="C235" s="191" t="s">
        <v>480</v>
      </c>
      <c r="D235" s="191" t="s">
        <v>137</v>
      </c>
      <c r="E235" s="192" t="s">
        <v>320</v>
      </c>
      <c r="F235" s="193" t="s">
        <v>321</v>
      </c>
      <c r="G235" s="194" t="s">
        <v>183</v>
      </c>
      <c r="H235" s="195">
        <v>207.117</v>
      </c>
      <c r="I235" s="196"/>
      <c r="J235" s="197">
        <f>ROUND(I235*H235,2)</f>
        <v>0</v>
      </c>
      <c r="K235" s="193" t="s">
        <v>141</v>
      </c>
      <c r="L235" s="59"/>
      <c r="M235" s="198" t="s">
        <v>21</v>
      </c>
      <c r="N235" s="199" t="s">
        <v>43</v>
      </c>
      <c r="O235" s="40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2" t="s">
        <v>142</v>
      </c>
      <c r="AT235" s="22" t="s">
        <v>137</v>
      </c>
      <c r="AU235" s="22" t="s">
        <v>151</v>
      </c>
      <c r="AY235" s="22" t="s">
        <v>135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22" t="s">
        <v>80</v>
      </c>
      <c r="BK235" s="202">
        <f>ROUND(I235*H235,2)</f>
        <v>0</v>
      </c>
      <c r="BL235" s="22" t="s">
        <v>142</v>
      </c>
      <c r="BM235" s="22" t="s">
        <v>322</v>
      </c>
    </row>
    <row r="236" spans="2:51" s="11" customFormat="1" ht="13.5">
      <c r="B236" s="206"/>
      <c r="C236" s="207"/>
      <c r="D236" s="217" t="s">
        <v>149</v>
      </c>
      <c r="E236" s="207"/>
      <c r="F236" s="220" t="s">
        <v>481</v>
      </c>
      <c r="G236" s="207"/>
      <c r="H236" s="221">
        <v>207.117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149</v>
      </c>
      <c r="AU236" s="216" t="s">
        <v>151</v>
      </c>
      <c r="AV236" s="11" t="s">
        <v>83</v>
      </c>
      <c r="AW236" s="11" t="s">
        <v>6</v>
      </c>
      <c r="AX236" s="11" t="s">
        <v>80</v>
      </c>
      <c r="AY236" s="216" t="s">
        <v>135</v>
      </c>
    </row>
    <row r="237" spans="2:63" s="10" customFormat="1" ht="29.85" customHeight="1">
      <c r="B237" s="174"/>
      <c r="C237" s="175"/>
      <c r="D237" s="188" t="s">
        <v>71</v>
      </c>
      <c r="E237" s="189" t="s">
        <v>324</v>
      </c>
      <c r="F237" s="189" t="s">
        <v>325</v>
      </c>
      <c r="G237" s="175"/>
      <c r="H237" s="175"/>
      <c r="I237" s="178"/>
      <c r="J237" s="190">
        <f>BK237</f>
        <v>0</v>
      </c>
      <c r="K237" s="175"/>
      <c r="L237" s="180"/>
      <c r="M237" s="181"/>
      <c r="N237" s="182"/>
      <c r="O237" s="182"/>
      <c r="P237" s="183">
        <f>SUM(P238:P239)</f>
        <v>0</v>
      </c>
      <c r="Q237" s="182"/>
      <c r="R237" s="183">
        <f>SUM(R238:R239)</f>
        <v>0</v>
      </c>
      <c r="S237" s="182"/>
      <c r="T237" s="184">
        <f>SUM(T238:T239)</f>
        <v>0</v>
      </c>
      <c r="AR237" s="185" t="s">
        <v>80</v>
      </c>
      <c r="AT237" s="186" t="s">
        <v>71</v>
      </c>
      <c r="AU237" s="186" t="s">
        <v>80</v>
      </c>
      <c r="AY237" s="185" t="s">
        <v>135</v>
      </c>
      <c r="BK237" s="187">
        <f>SUM(BK238:BK239)</f>
        <v>0</v>
      </c>
    </row>
    <row r="238" spans="2:65" s="1" customFormat="1" ht="31.5" customHeight="1">
      <c r="B238" s="39"/>
      <c r="C238" s="191" t="s">
        <v>482</v>
      </c>
      <c r="D238" s="191" t="s">
        <v>137</v>
      </c>
      <c r="E238" s="192" t="s">
        <v>327</v>
      </c>
      <c r="F238" s="193" t="s">
        <v>328</v>
      </c>
      <c r="G238" s="194" t="s">
        <v>183</v>
      </c>
      <c r="H238" s="195">
        <v>242.798</v>
      </c>
      <c r="I238" s="196"/>
      <c r="J238" s="197">
        <f>ROUND(I238*H238,2)</f>
        <v>0</v>
      </c>
      <c r="K238" s="193" t="s">
        <v>141</v>
      </c>
      <c r="L238" s="59"/>
      <c r="M238" s="198" t="s">
        <v>21</v>
      </c>
      <c r="N238" s="199" t="s">
        <v>43</v>
      </c>
      <c r="O238" s="40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2" t="s">
        <v>142</v>
      </c>
      <c r="AT238" s="22" t="s">
        <v>137</v>
      </c>
      <c r="AU238" s="22" t="s">
        <v>83</v>
      </c>
      <c r="AY238" s="22" t="s">
        <v>135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2" t="s">
        <v>80</v>
      </c>
      <c r="BK238" s="202">
        <f>ROUND(I238*H238,2)</f>
        <v>0</v>
      </c>
      <c r="BL238" s="22" t="s">
        <v>142</v>
      </c>
      <c r="BM238" s="22" t="s">
        <v>329</v>
      </c>
    </row>
    <row r="239" spans="2:65" s="1" customFormat="1" ht="31.5" customHeight="1">
      <c r="B239" s="39"/>
      <c r="C239" s="191" t="s">
        <v>483</v>
      </c>
      <c r="D239" s="191" t="s">
        <v>137</v>
      </c>
      <c r="E239" s="192" t="s">
        <v>484</v>
      </c>
      <c r="F239" s="193" t="s">
        <v>485</v>
      </c>
      <c r="G239" s="194" t="s">
        <v>183</v>
      </c>
      <c r="H239" s="195">
        <v>242.798</v>
      </c>
      <c r="I239" s="196"/>
      <c r="J239" s="197">
        <f>ROUND(I239*H239,2)</f>
        <v>0</v>
      </c>
      <c r="K239" s="193" t="s">
        <v>141</v>
      </c>
      <c r="L239" s="59"/>
      <c r="M239" s="198" t="s">
        <v>21</v>
      </c>
      <c r="N239" s="243" t="s">
        <v>43</v>
      </c>
      <c r="O239" s="244"/>
      <c r="P239" s="245">
        <f>O239*H239</f>
        <v>0</v>
      </c>
      <c r="Q239" s="245">
        <v>0</v>
      </c>
      <c r="R239" s="245">
        <f>Q239*H239</f>
        <v>0</v>
      </c>
      <c r="S239" s="245">
        <v>0</v>
      </c>
      <c r="T239" s="246">
        <f>S239*H239</f>
        <v>0</v>
      </c>
      <c r="AR239" s="22" t="s">
        <v>142</v>
      </c>
      <c r="AT239" s="22" t="s">
        <v>137</v>
      </c>
      <c r="AU239" s="22" t="s">
        <v>83</v>
      </c>
      <c r="AY239" s="22" t="s">
        <v>135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2" t="s">
        <v>80</v>
      </c>
      <c r="BK239" s="202">
        <f>ROUND(I239*H239,2)</f>
        <v>0</v>
      </c>
      <c r="BL239" s="22" t="s">
        <v>142</v>
      </c>
      <c r="BM239" s="22" t="s">
        <v>486</v>
      </c>
    </row>
    <row r="240" spans="2:12" s="1" customFormat="1" ht="6.95" customHeight="1">
      <c r="B240" s="54"/>
      <c r="C240" s="55"/>
      <c r="D240" s="55"/>
      <c r="E240" s="55"/>
      <c r="F240" s="55"/>
      <c r="G240" s="55"/>
      <c r="H240" s="55"/>
      <c r="I240" s="137"/>
      <c r="J240" s="55"/>
      <c r="K240" s="55"/>
      <c r="L240" s="59"/>
    </row>
  </sheetData>
  <sheetProtection password="CC35" sheet="1" objects="1" scenarios="1" formatCells="0" formatColumns="0" formatRows="0" sort="0" autoFilter="0"/>
  <autoFilter ref="C82:K239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98</v>
      </c>
      <c r="G1" s="371" t="s">
        <v>99</v>
      </c>
      <c r="H1" s="371"/>
      <c r="I1" s="113"/>
      <c r="J1" s="112" t="s">
        <v>100</v>
      </c>
      <c r="K1" s="111" t="s">
        <v>101</v>
      </c>
      <c r="L1" s="112" t="s">
        <v>102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89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83</v>
      </c>
    </row>
    <row r="4" spans="2:46" ht="36.95" customHeight="1">
      <c r="B4" s="26"/>
      <c r="C4" s="27"/>
      <c r="D4" s="28" t="s">
        <v>103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Chodník a přechod pro chodce, lokalita Pražská - Příbramská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104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487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82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11.3.2020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20" customHeight="1">
      <c r="B24" s="119"/>
      <c r="C24" s="120"/>
      <c r="D24" s="120"/>
      <c r="E24" s="364" t="s">
        <v>106</v>
      </c>
      <c r="F24" s="364"/>
      <c r="G24" s="364"/>
      <c r="H24" s="36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ROUND(SUM(BE83:BE178),2)</f>
        <v>0</v>
      </c>
      <c r="G30" s="40"/>
      <c r="H30" s="40"/>
      <c r="I30" s="129">
        <v>0.21</v>
      </c>
      <c r="J30" s="128">
        <f>ROUND(ROUND((SUM(BE83:BE178)),2)*I30,2)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ROUND(SUM(BF83:BF178),2)</f>
        <v>0</v>
      </c>
      <c r="G31" s="40"/>
      <c r="H31" s="40"/>
      <c r="I31" s="129">
        <v>0.15</v>
      </c>
      <c r="J31" s="128">
        <f>ROUND(ROUND((SUM(BF83:BF178)),2)*I31,2)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45</v>
      </c>
      <c r="F32" s="128">
        <f>ROUND(SUM(BG83:BG178),2)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46</v>
      </c>
      <c r="F33" s="128">
        <f>ROUND(SUM(BH83:BH178),2)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47</v>
      </c>
      <c r="F34" s="128">
        <f>ROUND(SUM(BI83:BI178),2)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Chodník a přechod pro chodce, lokalita Pražská - Příbramská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104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>SO 104 - Místo pro přecházení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Hořovice</v>
      </c>
      <c r="G49" s="40"/>
      <c r="H49" s="40"/>
      <c r="I49" s="117" t="s">
        <v>25</v>
      </c>
      <c r="J49" s="118" t="str">
        <f>IF(J12="","",J12)</f>
        <v>11.3.2020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Město Hořovice</v>
      </c>
      <c r="G51" s="40"/>
      <c r="H51" s="40"/>
      <c r="I51" s="117" t="s">
        <v>33</v>
      </c>
      <c r="J51" s="33" t="str">
        <f>E21</f>
        <v>Ing. Robert Juřina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108</v>
      </c>
      <c r="D54" s="130"/>
      <c r="E54" s="130"/>
      <c r="F54" s="130"/>
      <c r="G54" s="130"/>
      <c r="H54" s="130"/>
      <c r="I54" s="143"/>
      <c r="J54" s="144" t="s">
        <v>109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110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111</v>
      </c>
    </row>
    <row r="57" spans="2:11" s="7" customFormat="1" ht="24.95" customHeight="1">
      <c r="B57" s="147"/>
      <c r="C57" s="148"/>
      <c r="D57" s="149" t="s">
        <v>112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113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114</v>
      </c>
      <c r="E59" s="157"/>
      <c r="F59" s="157"/>
      <c r="G59" s="157"/>
      <c r="H59" s="157"/>
      <c r="I59" s="158"/>
      <c r="J59" s="159">
        <f>J111</f>
        <v>0</v>
      </c>
      <c r="K59" s="160"/>
    </row>
    <row r="60" spans="2:11" s="8" customFormat="1" ht="19.9" customHeight="1">
      <c r="B60" s="154"/>
      <c r="C60" s="155"/>
      <c r="D60" s="156" t="s">
        <v>115</v>
      </c>
      <c r="E60" s="157"/>
      <c r="F60" s="157"/>
      <c r="G60" s="157"/>
      <c r="H60" s="157"/>
      <c r="I60" s="158"/>
      <c r="J60" s="159">
        <f>J115</f>
        <v>0</v>
      </c>
      <c r="K60" s="160"/>
    </row>
    <row r="61" spans="2:11" s="8" customFormat="1" ht="19.9" customHeight="1">
      <c r="B61" s="154"/>
      <c r="C61" s="155"/>
      <c r="D61" s="156" t="s">
        <v>116</v>
      </c>
      <c r="E61" s="157"/>
      <c r="F61" s="157"/>
      <c r="G61" s="157"/>
      <c r="H61" s="157"/>
      <c r="I61" s="158"/>
      <c r="J61" s="159">
        <f>J147</f>
        <v>0</v>
      </c>
      <c r="K61" s="160"/>
    </row>
    <row r="62" spans="2:11" s="8" customFormat="1" ht="14.85" customHeight="1">
      <c r="B62" s="154"/>
      <c r="C62" s="155"/>
      <c r="D62" s="156" t="s">
        <v>117</v>
      </c>
      <c r="E62" s="157"/>
      <c r="F62" s="157"/>
      <c r="G62" s="157"/>
      <c r="H62" s="157"/>
      <c r="I62" s="158"/>
      <c r="J62" s="159">
        <f>J168</f>
        <v>0</v>
      </c>
      <c r="K62" s="160"/>
    </row>
    <row r="63" spans="2:11" s="8" customFormat="1" ht="19.9" customHeight="1">
      <c r="B63" s="154"/>
      <c r="C63" s="155"/>
      <c r="D63" s="156" t="s">
        <v>118</v>
      </c>
      <c r="E63" s="157"/>
      <c r="F63" s="157"/>
      <c r="G63" s="157"/>
      <c r="H63" s="157"/>
      <c r="I63" s="158"/>
      <c r="J63" s="159">
        <f>J177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119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5" customHeight="1">
      <c r="B73" s="39"/>
      <c r="C73" s="61"/>
      <c r="D73" s="61"/>
      <c r="E73" s="368" t="str">
        <f>E7</f>
        <v>Chodník a přechod pro chodce, lokalita Pražská - Příbramská</v>
      </c>
      <c r="F73" s="369"/>
      <c r="G73" s="369"/>
      <c r="H73" s="369"/>
      <c r="I73" s="161"/>
      <c r="J73" s="61"/>
      <c r="K73" s="61"/>
      <c r="L73" s="59"/>
    </row>
    <row r="74" spans="2:12" s="1" customFormat="1" ht="14.45" customHeight="1">
      <c r="B74" s="39"/>
      <c r="C74" s="63" t="s">
        <v>104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3.25" customHeight="1">
      <c r="B75" s="39"/>
      <c r="C75" s="61"/>
      <c r="D75" s="61"/>
      <c r="E75" s="336" t="str">
        <f>E9</f>
        <v>SO 104 - Místo pro přecházení</v>
      </c>
      <c r="F75" s="370"/>
      <c r="G75" s="370"/>
      <c r="H75" s="370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>Hořovice</v>
      </c>
      <c r="G77" s="61"/>
      <c r="H77" s="61"/>
      <c r="I77" s="163" t="s">
        <v>25</v>
      </c>
      <c r="J77" s="71" t="str">
        <f>IF(J12="","",J12)</f>
        <v>11.3.2020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27</v>
      </c>
      <c r="D79" s="61"/>
      <c r="E79" s="61"/>
      <c r="F79" s="162" t="str">
        <f>E15</f>
        <v>Město Hořovice</v>
      </c>
      <c r="G79" s="61"/>
      <c r="H79" s="61"/>
      <c r="I79" s="163" t="s">
        <v>33</v>
      </c>
      <c r="J79" s="162" t="str">
        <f>E21</f>
        <v>Ing. Robert Juřina</v>
      </c>
      <c r="K79" s="61"/>
      <c r="L79" s="59"/>
    </row>
    <row r="80" spans="2:12" s="1" customFormat="1" ht="14.45" customHeight="1">
      <c r="B80" s="39"/>
      <c r="C80" s="63" t="s">
        <v>31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120</v>
      </c>
      <c r="D82" s="166" t="s">
        <v>57</v>
      </c>
      <c r="E82" s="166" t="s">
        <v>53</v>
      </c>
      <c r="F82" s="166" t="s">
        <v>121</v>
      </c>
      <c r="G82" s="166" t="s">
        <v>122</v>
      </c>
      <c r="H82" s="166" t="s">
        <v>123</v>
      </c>
      <c r="I82" s="167" t="s">
        <v>124</v>
      </c>
      <c r="J82" s="166" t="s">
        <v>109</v>
      </c>
      <c r="K82" s="168" t="s">
        <v>125</v>
      </c>
      <c r="L82" s="169"/>
      <c r="M82" s="79" t="s">
        <v>126</v>
      </c>
      <c r="N82" s="80" t="s">
        <v>42</v>
      </c>
      <c r="O82" s="80" t="s">
        <v>127</v>
      </c>
      <c r="P82" s="80" t="s">
        <v>128</v>
      </c>
      <c r="Q82" s="80" t="s">
        <v>129</v>
      </c>
      <c r="R82" s="80" t="s">
        <v>130</v>
      </c>
      <c r="S82" s="80" t="s">
        <v>131</v>
      </c>
      <c r="T82" s="81" t="s">
        <v>132</v>
      </c>
    </row>
    <row r="83" spans="2:63" s="1" customFormat="1" ht="29.25" customHeight="1">
      <c r="B83" s="39"/>
      <c r="C83" s="85" t="s">
        <v>110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12.883871979999999</v>
      </c>
      <c r="S83" s="83"/>
      <c r="T83" s="172">
        <f>T84</f>
        <v>11.8478</v>
      </c>
      <c r="AT83" s="22" t="s">
        <v>71</v>
      </c>
      <c r="AU83" s="22" t="s">
        <v>111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71</v>
      </c>
      <c r="E84" s="177" t="s">
        <v>133</v>
      </c>
      <c r="F84" s="177" t="s">
        <v>134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P85+P111+P115+P147+P177</f>
        <v>0</v>
      </c>
      <c r="Q84" s="182"/>
      <c r="R84" s="183">
        <f>R85+R111+R115+R147+R177</f>
        <v>12.883871979999999</v>
      </c>
      <c r="S84" s="182"/>
      <c r="T84" s="184">
        <f>T85+T111+T115+T147+T177</f>
        <v>11.8478</v>
      </c>
      <c r="AR84" s="185" t="s">
        <v>80</v>
      </c>
      <c r="AT84" s="186" t="s">
        <v>71</v>
      </c>
      <c r="AU84" s="186" t="s">
        <v>72</v>
      </c>
      <c r="AY84" s="185" t="s">
        <v>135</v>
      </c>
      <c r="BK84" s="187">
        <f>BK85+BK111+BK115+BK147+BK177</f>
        <v>0</v>
      </c>
    </row>
    <row r="85" spans="2:63" s="10" customFormat="1" ht="19.9" customHeight="1">
      <c r="B85" s="174"/>
      <c r="C85" s="175"/>
      <c r="D85" s="188" t="s">
        <v>71</v>
      </c>
      <c r="E85" s="189" t="s">
        <v>80</v>
      </c>
      <c r="F85" s="189" t="s">
        <v>136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SUM(P86:P110)</f>
        <v>0</v>
      </c>
      <c r="Q85" s="182"/>
      <c r="R85" s="183">
        <f>SUM(R86:R110)</f>
        <v>0</v>
      </c>
      <c r="S85" s="182"/>
      <c r="T85" s="184">
        <f>SUM(T86:T110)</f>
        <v>11.6478</v>
      </c>
      <c r="AR85" s="185" t="s">
        <v>80</v>
      </c>
      <c r="AT85" s="186" t="s">
        <v>71</v>
      </c>
      <c r="AU85" s="186" t="s">
        <v>80</v>
      </c>
      <c r="AY85" s="185" t="s">
        <v>135</v>
      </c>
      <c r="BK85" s="187">
        <f>SUM(BK86:BK110)</f>
        <v>0</v>
      </c>
    </row>
    <row r="86" spans="2:65" s="1" customFormat="1" ht="44.25" customHeight="1">
      <c r="B86" s="39"/>
      <c r="C86" s="191" t="s">
        <v>80</v>
      </c>
      <c r="D86" s="191" t="s">
        <v>137</v>
      </c>
      <c r="E86" s="192" t="s">
        <v>138</v>
      </c>
      <c r="F86" s="193" t="s">
        <v>139</v>
      </c>
      <c r="G86" s="194" t="s">
        <v>140</v>
      </c>
      <c r="H86" s="195">
        <v>10.4</v>
      </c>
      <c r="I86" s="196"/>
      <c r="J86" s="197">
        <f>ROUND(I86*H86,2)</f>
        <v>0</v>
      </c>
      <c r="K86" s="193" t="s">
        <v>141</v>
      </c>
      <c r="L86" s="59"/>
      <c r="M86" s="198" t="s">
        <v>21</v>
      </c>
      <c r="N86" s="199" t="s">
        <v>43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0.26</v>
      </c>
      <c r="T86" s="201">
        <f>S86*H86</f>
        <v>2.704</v>
      </c>
      <c r="AR86" s="22" t="s">
        <v>142</v>
      </c>
      <c r="AT86" s="22" t="s">
        <v>137</v>
      </c>
      <c r="AU86" s="22" t="s">
        <v>83</v>
      </c>
      <c r="AY86" s="22" t="s">
        <v>135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80</v>
      </c>
      <c r="BK86" s="202">
        <f>ROUND(I86*H86,2)</f>
        <v>0</v>
      </c>
      <c r="BL86" s="22" t="s">
        <v>142</v>
      </c>
      <c r="BM86" s="22" t="s">
        <v>143</v>
      </c>
    </row>
    <row r="87" spans="2:47" s="1" customFormat="1" ht="40.5">
      <c r="B87" s="39"/>
      <c r="C87" s="61"/>
      <c r="D87" s="203" t="s">
        <v>144</v>
      </c>
      <c r="E87" s="61"/>
      <c r="F87" s="204" t="s">
        <v>488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144</v>
      </c>
      <c r="AU87" s="22" t="s">
        <v>83</v>
      </c>
    </row>
    <row r="88" spans="2:65" s="1" customFormat="1" ht="44.25" customHeight="1">
      <c r="B88" s="39"/>
      <c r="C88" s="191" t="s">
        <v>83</v>
      </c>
      <c r="D88" s="191" t="s">
        <v>137</v>
      </c>
      <c r="E88" s="192" t="s">
        <v>331</v>
      </c>
      <c r="F88" s="193" t="s">
        <v>332</v>
      </c>
      <c r="G88" s="194" t="s">
        <v>140</v>
      </c>
      <c r="H88" s="195">
        <v>8</v>
      </c>
      <c r="I88" s="196"/>
      <c r="J88" s="197">
        <f>ROUND(I88*H88,2)</f>
        <v>0</v>
      </c>
      <c r="K88" s="193" t="s">
        <v>141</v>
      </c>
      <c r="L88" s="59"/>
      <c r="M88" s="198" t="s">
        <v>21</v>
      </c>
      <c r="N88" s="199" t="s">
        <v>43</v>
      </c>
      <c r="O88" s="40"/>
      <c r="P88" s="200">
        <f>O88*H88</f>
        <v>0</v>
      </c>
      <c r="Q88" s="200">
        <v>0</v>
      </c>
      <c r="R88" s="200">
        <f>Q88*H88</f>
        <v>0</v>
      </c>
      <c r="S88" s="200">
        <v>0.29</v>
      </c>
      <c r="T88" s="201">
        <f>S88*H88</f>
        <v>2.32</v>
      </c>
      <c r="AR88" s="22" t="s">
        <v>142</v>
      </c>
      <c r="AT88" s="22" t="s">
        <v>137</v>
      </c>
      <c r="AU88" s="22" t="s">
        <v>83</v>
      </c>
      <c r="AY88" s="22" t="s">
        <v>135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2" t="s">
        <v>80</v>
      </c>
      <c r="BK88" s="202">
        <f>ROUND(I88*H88,2)</f>
        <v>0</v>
      </c>
      <c r="BL88" s="22" t="s">
        <v>142</v>
      </c>
      <c r="BM88" s="22" t="s">
        <v>489</v>
      </c>
    </row>
    <row r="89" spans="2:47" s="1" customFormat="1" ht="27">
      <c r="B89" s="39"/>
      <c r="C89" s="61"/>
      <c r="D89" s="203" t="s">
        <v>144</v>
      </c>
      <c r="E89" s="61"/>
      <c r="F89" s="204" t="s">
        <v>145</v>
      </c>
      <c r="G89" s="61"/>
      <c r="H89" s="61"/>
      <c r="I89" s="161"/>
      <c r="J89" s="61"/>
      <c r="K89" s="61"/>
      <c r="L89" s="59"/>
      <c r="M89" s="205"/>
      <c r="N89" s="40"/>
      <c r="O89" s="40"/>
      <c r="P89" s="40"/>
      <c r="Q89" s="40"/>
      <c r="R89" s="40"/>
      <c r="S89" s="40"/>
      <c r="T89" s="76"/>
      <c r="AT89" s="22" t="s">
        <v>144</v>
      </c>
      <c r="AU89" s="22" t="s">
        <v>83</v>
      </c>
    </row>
    <row r="90" spans="2:65" s="1" customFormat="1" ht="44.25" customHeight="1">
      <c r="B90" s="39"/>
      <c r="C90" s="191" t="s">
        <v>151</v>
      </c>
      <c r="D90" s="191" t="s">
        <v>137</v>
      </c>
      <c r="E90" s="192" t="s">
        <v>336</v>
      </c>
      <c r="F90" s="193" t="s">
        <v>337</v>
      </c>
      <c r="G90" s="194" t="s">
        <v>140</v>
      </c>
      <c r="H90" s="195">
        <v>8</v>
      </c>
      <c r="I90" s="196"/>
      <c r="J90" s="197">
        <f>ROUND(I90*H90,2)</f>
        <v>0</v>
      </c>
      <c r="K90" s="193" t="s">
        <v>141</v>
      </c>
      <c r="L90" s="59"/>
      <c r="M90" s="198" t="s">
        <v>21</v>
      </c>
      <c r="N90" s="199" t="s">
        <v>43</v>
      </c>
      <c r="O90" s="40"/>
      <c r="P90" s="200">
        <f>O90*H90</f>
        <v>0</v>
      </c>
      <c r="Q90" s="200">
        <v>0</v>
      </c>
      <c r="R90" s="200">
        <f>Q90*H90</f>
        <v>0</v>
      </c>
      <c r="S90" s="200">
        <v>0.098</v>
      </c>
      <c r="T90" s="201">
        <f>S90*H90</f>
        <v>0.784</v>
      </c>
      <c r="AR90" s="22" t="s">
        <v>142</v>
      </c>
      <c r="AT90" s="22" t="s">
        <v>137</v>
      </c>
      <c r="AU90" s="22" t="s">
        <v>83</v>
      </c>
      <c r="AY90" s="22" t="s">
        <v>135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2" t="s">
        <v>80</v>
      </c>
      <c r="BK90" s="202">
        <f>ROUND(I90*H90,2)</f>
        <v>0</v>
      </c>
      <c r="BL90" s="22" t="s">
        <v>142</v>
      </c>
      <c r="BM90" s="22" t="s">
        <v>490</v>
      </c>
    </row>
    <row r="91" spans="2:47" s="1" customFormat="1" ht="27">
      <c r="B91" s="39"/>
      <c r="C91" s="61"/>
      <c r="D91" s="203" t="s">
        <v>144</v>
      </c>
      <c r="E91" s="61"/>
      <c r="F91" s="204" t="s">
        <v>145</v>
      </c>
      <c r="G91" s="61"/>
      <c r="H91" s="61"/>
      <c r="I91" s="161"/>
      <c r="J91" s="61"/>
      <c r="K91" s="61"/>
      <c r="L91" s="59"/>
      <c r="M91" s="205"/>
      <c r="N91" s="40"/>
      <c r="O91" s="40"/>
      <c r="P91" s="40"/>
      <c r="Q91" s="40"/>
      <c r="R91" s="40"/>
      <c r="S91" s="40"/>
      <c r="T91" s="76"/>
      <c r="AT91" s="22" t="s">
        <v>144</v>
      </c>
      <c r="AU91" s="22" t="s">
        <v>83</v>
      </c>
    </row>
    <row r="92" spans="2:65" s="1" customFormat="1" ht="44.25" customHeight="1">
      <c r="B92" s="39"/>
      <c r="C92" s="191" t="s">
        <v>142</v>
      </c>
      <c r="D92" s="191" t="s">
        <v>137</v>
      </c>
      <c r="E92" s="192" t="s">
        <v>146</v>
      </c>
      <c r="F92" s="193" t="s">
        <v>147</v>
      </c>
      <c r="G92" s="194" t="s">
        <v>140</v>
      </c>
      <c r="H92" s="195">
        <v>6.55</v>
      </c>
      <c r="I92" s="196"/>
      <c r="J92" s="197">
        <f>ROUND(I92*H92,2)</f>
        <v>0</v>
      </c>
      <c r="K92" s="193" t="s">
        <v>141</v>
      </c>
      <c r="L92" s="59"/>
      <c r="M92" s="198" t="s">
        <v>21</v>
      </c>
      <c r="N92" s="199" t="s">
        <v>43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0.316</v>
      </c>
      <c r="T92" s="201">
        <f>S92*H92</f>
        <v>2.0698</v>
      </c>
      <c r="AR92" s="22" t="s">
        <v>142</v>
      </c>
      <c r="AT92" s="22" t="s">
        <v>137</v>
      </c>
      <c r="AU92" s="22" t="s">
        <v>83</v>
      </c>
      <c r="AY92" s="22" t="s">
        <v>135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80</v>
      </c>
      <c r="BK92" s="202">
        <f>ROUND(I92*H92,2)</f>
        <v>0</v>
      </c>
      <c r="BL92" s="22" t="s">
        <v>142</v>
      </c>
      <c r="BM92" s="22" t="s">
        <v>491</v>
      </c>
    </row>
    <row r="93" spans="2:51" s="11" customFormat="1" ht="13.5">
      <c r="B93" s="206"/>
      <c r="C93" s="207"/>
      <c r="D93" s="203" t="s">
        <v>149</v>
      </c>
      <c r="E93" s="208" t="s">
        <v>21</v>
      </c>
      <c r="F93" s="209" t="s">
        <v>492</v>
      </c>
      <c r="G93" s="207"/>
      <c r="H93" s="210">
        <v>6.55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149</v>
      </c>
      <c r="AU93" s="216" t="s">
        <v>83</v>
      </c>
      <c r="AV93" s="11" t="s">
        <v>83</v>
      </c>
      <c r="AW93" s="11" t="s">
        <v>35</v>
      </c>
      <c r="AX93" s="11" t="s">
        <v>80</v>
      </c>
      <c r="AY93" s="216" t="s">
        <v>135</v>
      </c>
    </row>
    <row r="94" spans="2:65" s="1" customFormat="1" ht="31.5" customHeight="1">
      <c r="B94" s="39"/>
      <c r="C94" s="191" t="s">
        <v>159</v>
      </c>
      <c r="D94" s="191" t="s">
        <v>137</v>
      </c>
      <c r="E94" s="192" t="s">
        <v>156</v>
      </c>
      <c r="F94" s="193" t="s">
        <v>157</v>
      </c>
      <c r="G94" s="194" t="s">
        <v>154</v>
      </c>
      <c r="H94" s="195">
        <v>13</v>
      </c>
      <c r="I94" s="196"/>
      <c r="J94" s="197">
        <f>ROUND(I94*H94,2)</f>
        <v>0</v>
      </c>
      <c r="K94" s="193" t="s">
        <v>141</v>
      </c>
      <c r="L94" s="59"/>
      <c r="M94" s="198" t="s">
        <v>21</v>
      </c>
      <c r="N94" s="199" t="s">
        <v>43</v>
      </c>
      <c r="O94" s="40"/>
      <c r="P94" s="200">
        <f>O94*H94</f>
        <v>0</v>
      </c>
      <c r="Q94" s="200">
        <v>0</v>
      </c>
      <c r="R94" s="200">
        <f>Q94*H94</f>
        <v>0</v>
      </c>
      <c r="S94" s="200">
        <v>0.29</v>
      </c>
      <c r="T94" s="201">
        <f>S94*H94</f>
        <v>3.7699999999999996</v>
      </c>
      <c r="AR94" s="22" t="s">
        <v>142</v>
      </c>
      <c r="AT94" s="22" t="s">
        <v>137</v>
      </c>
      <c r="AU94" s="22" t="s">
        <v>83</v>
      </c>
      <c r="AY94" s="22" t="s">
        <v>135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2" t="s">
        <v>80</v>
      </c>
      <c r="BK94" s="202">
        <f>ROUND(I94*H94,2)</f>
        <v>0</v>
      </c>
      <c r="BL94" s="22" t="s">
        <v>142</v>
      </c>
      <c r="BM94" s="22" t="s">
        <v>158</v>
      </c>
    </row>
    <row r="95" spans="2:47" s="1" customFormat="1" ht="27">
      <c r="B95" s="39"/>
      <c r="C95" s="61"/>
      <c r="D95" s="203" t="s">
        <v>144</v>
      </c>
      <c r="E95" s="61"/>
      <c r="F95" s="204" t="s">
        <v>145</v>
      </c>
      <c r="G95" s="61"/>
      <c r="H95" s="61"/>
      <c r="I95" s="161"/>
      <c r="J95" s="61"/>
      <c r="K95" s="61"/>
      <c r="L95" s="59"/>
      <c r="M95" s="205"/>
      <c r="N95" s="40"/>
      <c r="O95" s="40"/>
      <c r="P95" s="40"/>
      <c r="Q95" s="40"/>
      <c r="R95" s="40"/>
      <c r="S95" s="40"/>
      <c r="T95" s="76"/>
      <c r="AT95" s="22" t="s">
        <v>144</v>
      </c>
      <c r="AU95" s="22" t="s">
        <v>83</v>
      </c>
    </row>
    <row r="96" spans="2:65" s="1" customFormat="1" ht="44.25" customHeight="1">
      <c r="B96" s="39"/>
      <c r="C96" s="191" t="s">
        <v>164</v>
      </c>
      <c r="D96" s="191" t="s">
        <v>137</v>
      </c>
      <c r="E96" s="192" t="s">
        <v>160</v>
      </c>
      <c r="F96" s="193" t="s">
        <v>161</v>
      </c>
      <c r="G96" s="194" t="s">
        <v>154</v>
      </c>
      <c r="H96" s="195">
        <v>20</v>
      </c>
      <c r="I96" s="196"/>
      <c r="J96" s="197">
        <f>ROUND(I96*H96,2)</f>
        <v>0</v>
      </c>
      <c r="K96" s="193" t="s">
        <v>141</v>
      </c>
      <c r="L96" s="59"/>
      <c r="M96" s="198" t="s">
        <v>21</v>
      </c>
      <c r="N96" s="199" t="s">
        <v>43</v>
      </c>
      <c r="O96" s="40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2" t="s">
        <v>142</v>
      </c>
      <c r="AT96" s="22" t="s">
        <v>137</v>
      </c>
      <c r="AU96" s="22" t="s">
        <v>83</v>
      </c>
      <c r="AY96" s="22" t="s">
        <v>135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80</v>
      </c>
      <c r="BK96" s="202">
        <f>ROUND(I96*H96,2)</f>
        <v>0</v>
      </c>
      <c r="BL96" s="22" t="s">
        <v>142</v>
      </c>
      <c r="BM96" s="22" t="s">
        <v>493</v>
      </c>
    </row>
    <row r="97" spans="2:51" s="11" customFormat="1" ht="13.5">
      <c r="B97" s="206"/>
      <c r="C97" s="207"/>
      <c r="D97" s="203" t="s">
        <v>149</v>
      </c>
      <c r="E97" s="208" t="s">
        <v>21</v>
      </c>
      <c r="F97" s="209" t="s">
        <v>235</v>
      </c>
      <c r="G97" s="207"/>
      <c r="H97" s="210">
        <v>20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149</v>
      </c>
      <c r="AU97" s="216" t="s">
        <v>83</v>
      </c>
      <c r="AV97" s="11" t="s">
        <v>83</v>
      </c>
      <c r="AW97" s="11" t="s">
        <v>35</v>
      </c>
      <c r="AX97" s="11" t="s">
        <v>80</v>
      </c>
      <c r="AY97" s="216" t="s">
        <v>135</v>
      </c>
    </row>
    <row r="98" spans="2:65" s="1" customFormat="1" ht="22.5" customHeight="1">
      <c r="B98" s="39"/>
      <c r="C98" s="191" t="s">
        <v>171</v>
      </c>
      <c r="D98" s="191" t="s">
        <v>137</v>
      </c>
      <c r="E98" s="192" t="s">
        <v>165</v>
      </c>
      <c r="F98" s="193" t="s">
        <v>166</v>
      </c>
      <c r="G98" s="194" t="s">
        <v>167</v>
      </c>
      <c r="H98" s="195">
        <v>1.8</v>
      </c>
      <c r="I98" s="196"/>
      <c r="J98" s="197">
        <f>ROUND(I98*H98,2)</f>
        <v>0</v>
      </c>
      <c r="K98" s="193" t="s">
        <v>141</v>
      </c>
      <c r="L98" s="59"/>
      <c r="M98" s="198" t="s">
        <v>21</v>
      </c>
      <c r="N98" s="199" t="s">
        <v>43</v>
      </c>
      <c r="O98" s="40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2" t="s">
        <v>142</v>
      </c>
      <c r="AT98" s="22" t="s">
        <v>137</v>
      </c>
      <c r="AU98" s="22" t="s">
        <v>83</v>
      </c>
      <c r="AY98" s="22" t="s">
        <v>135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80</v>
      </c>
      <c r="BK98" s="202">
        <f>ROUND(I98*H98,2)</f>
        <v>0</v>
      </c>
      <c r="BL98" s="22" t="s">
        <v>142</v>
      </c>
      <c r="BM98" s="22" t="s">
        <v>494</v>
      </c>
    </row>
    <row r="99" spans="2:47" s="1" customFormat="1" ht="27">
      <c r="B99" s="39"/>
      <c r="C99" s="61"/>
      <c r="D99" s="217" t="s">
        <v>144</v>
      </c>
      <c r="E99" s="61"/>
      <c r="F99" s="218" t="s">
        <v>169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144</v>
      </c>
      <c r="AU99" s="22" t="s">
        <v>83</v>
      </c>
    </row>
    <row r="100" spans="2:51" s="11" customFormat="1" ht="13.5">
      <c r="B100" s="206"/>
      <c r="C100" s="207"/>
      <c r="D100" s="203" t="s">
        <v>149</v>
      </c>
      <c r="E100" s="208" t="s">
        <v>21</v>
      </c>
      <c r="F100" s="209" t="s">
        <v>495</v>
      </c>
      <c r="G100" s="207"/>
      <c r="H100" s="210">
        <v>1.8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149</v>
      </c>
      <c r="AU100" s="216" t="s">
        <v>83</v>
      </c>
      <c r="AV100" s="11" t="s">
        <v>83</v>
      </c>
      <c r="AW100" s="11" t="s">
        <v>35</v>
      </c>
      <c r="AX100" s="11" t="s">
        <v>80</v>
      </c>
      <c r="AY100" s="216" t="s">
        <v>135</v>
      </c>
    </row>
    <row r="101" spans="2:65" s="1" customFormat="1" ht="31.5" customHeight="1">
      <c r="B101" s="39"/>
      <c r="C101" s="191" t="s">
        <v>176</v>
      </c>
      <c r="D101" s="191" t="s">
        <v>137</v>
      </c>
      <c r="E101" s="192" t="s">
        <v>172</v>
      </c>
      <c r="F101" s="193" t="s">
        <v>173</v>
      </c>
      <c r="G101" s="194" t="s">
        <v>167</v>
      </c>
      <c r="H101" s="195">
        <v>1.8</v>
      </c>
      <c r="I101" s="196"/>
      <c r="J101" s="197">
        <f>ROUND(I101*H101,2)</f>
        <v>0</v>
      </c>
      <c r="K101" s="193" t="s">
        <v>141</v>
      </c>
      <c r="L101" s="59"/>
      <c r="M101" s="198" t="s">
        <v>21</v>
      </c>
      <c r="N101" s="199" t="s">
        <v>43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142</v>
      </c>
      <c r="AT101" s="22" t="s">
        <v>137</v>
      </c>
      <c r="AU101" s="22" t="s">
        <v>83</v>
      </c>
      <c r="AY101" s="22" t="s">
        <v>135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80</v>
      </c>
      <c r="BK101" s="202">
        <f>ROUND(I101*H101,2)</f>
        <v>0</v>
      </c>
      <c r="BL101" s="22" t="s">
        <v>142</v>
      </c>
      <c r="BM101" s="22" t="s">
        <v>496</v>
      </c>
    </row>
    <row r="102" spans="2:51" s="11" customFormat="1" ht="13.5">
      <c r="B102" s="206"/>
      <c r="C102" s="207"/>
      <c r="D102" s="203" t="s">
        <v>149</v>
      </c>
      <c r="E102" s="208" t="s">
        <v>21</v>
      </c>
      <c r="F102" s="209" t="s">
        <v>497</v>
      </c>
      <c r="G102" s="207"/>
      <c r="H102" s="210">
        <v>1.8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149</v>
      </c>
      <c r="AU102" s="216" t="s">
        <v>83</v>
      </c>
      <c r="AV102" s="11" t="s">
        <v>83</v>
      </c>
      <c r="AW102" s="11" t="s">
        <v>35</v>
      </c>
      <c r="AX102" s="11" t="s">
        <v>80</v>
      </c>
      <c r="AY102" s="216" t="s">
        <v>135</v>
      </c>
    </row>
    <row r="103" spans="2:65" s="1" customFormat="1" ht="22.5" customHeight="1">
      <c r="B103" s="39"/>
      <c r="C103" s="191" t="s">
        <v>180</v>
      </c>
      <c r="D103" s="191" t="s">
        <v>137</v>
      </c>
      <c r="E103" s="192" t="s">
        <v>177</v>
      </c>
      <c r="F103" s="193" t="s">
        <v>178</v>
      </c>
      <c r="G103" s="194" t="s">
        <v>167</v>
      </c>
      <c r="H103" s="195">
        <v>1.8</v>
      </c>
      <c r="I103" s="196"/>
      <c r="J103" s="197">
        <f>ROUND(I103*H103,2)</f>
        <v>0</v>
      </c>
      <c r="K103" s="193" t="s">
        <v>141</v>
      </c>
      <c r="L103" s="59"/>
      <c r="M103" s="198" t="s">
        <v>21</v>
      </c>
      <c r="N103" s="199" t="s">
        <v>43</v>
      </c>
      <c r="O103" s="40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2" t="s">
        <v>142</v>
      </c>
      <c r="AT103" s="22" t="s">
        <v>137</v>
      </c>
      <c r="AU103" s="22" t="s">
        <v>83</v>
      </c>
      <c r="AY103" s="22" t="s">
        <v>135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2" t="s">
        <v>80</v>
      </c>
      <c r="BK103" s="202">
        <f>ROUND(I103*H103,2)</f>
        <v>0</v>
      </c>
      <c r="BL103" s="22" t="s">
        <v>142</v>
      </c>
      <c r="BM103" s="22" t="s">
        <v>498</v>
      </c>
    </row>
    <row r="104" spans="2:65" s="1" customFormat="1" ht="22.5" customHeight="1">
      <c r="B104" s="39"/>
      <c r="C104" s="191" t="s">
        <v>186</v>
      </c>
      <c r="D104" s="191" t="s">
        <v>137</v>
      </c>
      <c r="E104" s="192" t="s">
        <v>181</v>
      </c>
      <c r="F104" s="193" t="s">
        <v>182</v>
      </c>
      <c r="G104" s="194" t="s">
        <v>183</v>
      </c>
      <c r="H104" s="195">
        <v>3.15</v>
      </c>
      <c r="I104" s="196"/>
      <c r="J104" s="197">
        <f>ROUND(I104*H104,2)</f>
        <v>0</v>
      </c>
      <c r="K104" s="193" t="s">
        <v>141</v>
      </c>
      <c r="L104" s="59"/>
      <c r="M104" s="198" t="s">
        <v>21</v>
      </c>
      <c r="N104" s="199" t="s">
        <v>43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142</v>
      </c>
      <c r="AT104" s="22" t="s">
        <v>137</v>
      </c>
      <c r="AU104" s="22" t="s">
        <v>83</v>
      </c>
      <c r="AY104" s="22" t="s">
        <v>135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80</v>
      </c>
      <c r="BK104" s="202">
        <f>ROUND(I104*H104,2)</f>
        <v>0</v>
      </c>
      <c r="BL104" s="22" t="s">
        <v>142</v>
      </c>
      <c r="BM104" s="22" t="s">
        <v>499</v>
      </c>
    </row>
    <row r="105" spans="2:51" s="11" customFormat="1" ht="13.5">
      <c r="B105" s="206"/>
      <c r="C105" s="207"/>
      <c r="D105" s="203" t="s">
        <v>149</v>
      </c>
      <c r="E105" s="207"/>
      <c r="F105" s="209" t="s">
        <v>500</v>
      </c>
      <c r="G105" s="207"/>
      <c r="H105" s="210">
        <v>3.15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149</v>
      </c>
      <c r="AU105" s="216" t="s">
        <v>83</v>
      </c>
      <c r="AV105" s="11" t="s">
        <v>83</v>
      </c>
      <c r="AW105" s="11" t="s">
        <v>6</v>
      </c>
      <c r="AX105" s="11" t="s">
        <v>80</v>
      </c>
      <c r="AY105" s="216" t="s">
        <v>135</v>
      </c>
    </row>
    <row r="106" spans="2:65" s="1" customFormat="1" ht="22.5" customHeight="1">
      <c r="B106" s="39"/>
      <c r="C106" s="191" t="s">
        <v>192</v>
      </c>
      <c r="D106" s="191" t="s">
        <v>137</v>
      </c>
      <c r="E106" s="192" t="s">
        <v>187</v>
      </c>
      <c r="F106" s="193" t="s">
        <v>188</v>
      </c>
      <c r="G106" s="194" t="s">
        <v>140</v>
      </c>
      <c r="H106" s="195">
        <v>23.92</v>
      </c>
      <c r="I106" s="196"/>
      <c r="J106" s="197">
        <f>ROUND(I106*H106,2)</f>
        <v>0</v>
      </c>
      <c r="K106" s="193" t="s">
        <v>141</v>
      </c>
      <c r="L106" s="59"/>
      <c r="M106" s="198" t="s">
        <v>21</v>
      </c>
      <c r="N106" s="199" t="s">
        <v>43</v>
      </c>
      <c r="O106" s="40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2" t="s">
        <v>142</v>
      </c>
      <c r="AT106" s="22" t="s">
        <v>137</v>
      </c>
      <c r="AU106" s="22" t="s">
        <v>83</v>
      </c>
      <c r="AY106" s="22" t="s">
        <v>135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80</v>
      </c>
      <c r="BK106" s="202">
        <f>ROUND(I106*H106,2)</f>
        <v>0</v>
      </c>
      <c r="BL106" s="22" t="s">
        <v>142</v>
      </c>
      <c r="BM106" s="22" t="s">
        <v>501</v>
      </c>
    </row>
    <row r="107" spans="2:51" s="11" customFormat="1" ht="13.5">
      <c r="B107" s="206"/>
      <c r="C107" s="207"/>
      <c r="D107" s="217" t="s">
        <v>149</v>
      </c>
      <c r="E107" s="219" t="s">
        <v>21</v>
      </c>
      <c r="F107" s="220" t="s">
        <v>502</v>
      </c>
      <c r="G107" s="207"/>
      <c r="H107" s="221">
        <v>13.56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149</v>
      </c>
      <c r="AU107" s="216" t="s">
        <v>83</v>
      </c>
      <c r="AV107" s="11" t="s">
        <v>83</v>
      </c>
      <c r="AW107" s="11" t="s">
        <v>35</v>
      </c>
      <c r="AX107" s="11" t="s">
        <v>72</v>
      </c>
      <c r="AY107" s="216" t="s">
        <v>135</v>
      </c>
    </row>
    <row r="108" spans="2:51" s="11" customFormat="1" ht="13.5">
      <c r="B108" s="206"/>
      <c r="C108" s="207"/>
      <c r="D108" s="217" t="s">
        <v>149</v>
      </c>
      <c r="E108" s="219" t="s">
        <v>21</v>
      </c>
      <c r="F108" s="220" t="s">
        <v>503</v>
      </c>
      <c r="G108" s="207"/>
      <c r="H108" s="221">
        <v>3.81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149</v>
      </c>
      <c r="AU108" s="216" t="s">
        <v>83</v>
      </c>
      <c r="AV108" s="11" t="s">
        <v>83</v>
      </c>
      <c r="AW108" s="11" t="s">
        <v>35</v>
      </c>
      <c r="AX108" s="11" t="s">
        <v>72</v>
      </c>
      <c r="AY108" s="216" t="s">
        <v>135</v>
      </c>
    </row>
    <row r="109" spans="2:51" s="11" customFormat="1" ht="13.5">
      <c r="B109" s="206"/>
      <c r="C109" s="207"/>
      <c r="D109" s="217" t="s">
        <v>149</v>
      </c>
      <c r="E109" s="219" t="s">
        <v>21</v>
      </c>
      <c r="F109" s="220" t="s">
        <v>492</v>
      </c>
      <c r="G109" s="207"/>
      <c r="H109" s="221">
        <v>6.55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149</v>
      </c>
      <c r="AU109" s="216" t="s">
        <v>83</v>
      </c>
      <c r="AV109" s="11" t="s">
        <v>83</v>
      </c>
      <c r="AW109" s="11" t="s">
        <v>35</v>
      </c>
      <c r="AX109" s="11" t="s">
        <v>72</v>
      </c>
      <c r="AY109" s="216" t="s">
        <v>135</v>
      </c>
    </row>
    <row r="110" spans="2:51" s="12" customFormat="1" ht="13.5">
      <c r="B110" s="222"/>
      <c r="C110" s="223"/>
      <c r="D110" s="217" t="s">
        <v>149</v>
      </c>
      <c r="E110" s="224" t="s">
        <v>21</v>
      </c>
      <c r="F110" s="225" t="s">
        <v>190</v>
      </c>
      <c r="G110" s="223"/>
      <c r="H110" s="226">
        <v>23.92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149</v>
      </c>
      <c r="AU110" s="232" t="s">
        <v>83</v>
      </c>
      <c r="AV110" s="12" t="s">
        <v>142</v>
      </c>
      <c r="AW110" s="12" t="s">
        <v>35</v>
      </c>
      <c r="AX110" s="12" t="s">
        <v>80</v>
      </c>
      <c r="AY110" s="232" t="s">
        <v>135</v>
      </c>
    </row>
    <row r="111" spans="2:63" s="10" customFormat="1" ht="29.85" customHeight="1">
      <c r="B111" s="174"/>
      <c r="C111" s="175"/>
      <c r="D111" s="188" t="s">
        <v>71</v>
      </c>
      <c r="E111" s="189" t="s">
        <v>83</v>
      </c>
      <c r="F111" s="189" t="s">
        <v>191</v>
      </c>
      <c r="G111" s="175"/>
      <c r="H111" s="175"/>
      <c r="I111" s="178"/>
      <c r="J111" s="190">
        <f>BK111</f>
        <v>0</v>
      </c>
      <c r="K111" s="175"/>
      <c r="L111" s="180"/>
      <c r="M111" s="181"/>
      <c r="N111" s="182"/>
      <c r="O111" s="182"/>
      <c r="P111" s="183">
        <f>SUM(P112:P114)</f>
        <v>0</v>
      </c>
      <c r="Q111" s="182"/>
      <c r="R111" s="183">
        <f>SUM(R112:R114)</f>
        <v>4.926</v>
      </c>
      <c r="S111" s="182"/>
      <c r="T111" s="184">
        <f>SUM(T112:T114)</f>
        <v>0</v>
      </c>
      <c r="AR111" s="185" t="s">
        <v>80</v>
      </c>
      <c r="AT111" s="186" t="s">
        <v>71</v>
      </c>
      <c r="AU111" s="186" t="s">
        <v>80</v>
      </c>
      <c r="AY111" s="185" t="s">
        <v>135</v>
      </c>
      <c r="BK111" s="187">
        <f>SUM(BK112:BK114)</f>
        <v>0</v>
      </c>
    </row>
    <row r="112" spans="2:65" s="1" customFormat="1" ht="44.25" customHeight="1">
      <c r="B112" s="39"/>
      <c r="C112" s="191" t="s">
        <v>198</v>
      </c>
      <c r="D112" s="191" t="s">
        <v>137</v>
      </c>
      <c r="E112" s="192" t="s">
        <v>193</v>
      </c>
      <c r="F112" s="193" t="s">
        <v>194</v>
      </c>
      <c r="G112" s="194" t="s">
        <v>154</v>
      </c>
      <c r="H112" s="195">
        <v>20</v>
      </c>
      <c r="I112" s="196"/>
      <c r="J112" s="197">
        <f>ROUND(I112*H112,2)</f>
        <v>0</v>
      </c>
      <c r="K112" s="193" t="s">
        <v>141</v>
      </c>
      <c r="L112" s="59"/>
      <c r="M112" s="198" t="s">
        <v>21</v>
      </c>
      <c r="N112" s="199" t="s">
        <v>43</v>
      </c>
      <c r="O112" s="40"/>
      <c r="P112" s="200">
        <f>O112*H112</f>
        <v>0</v>
      </c>
      <c r="Q112" s="200">
        <v>0.2463</v>
      </c>
      <c r="R112" s="200">
        <f>Q112*H112</f>
        <v>4.926</v>
      </c>
      <c r="S112" s="200">
        <v>0</v>
      </c>
      <c r="T112" s="201">
        <f>S112*H112</f>
        <v>0</v>
      </c>
      <c r="AR112" s="22" t="s">
        <v>142</v>
      </c>
      <c r="AT112" s="22" t="s">
        <v>137</v>
      </c>
      <c r="AU112" s="22" t="s">
        <v>83</v>
      </c>
      <c r="AY112" s="22" t="s">
        <v>135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80</v>
      </c>
      <c r="BK112" s="202">
        <f>ROUND(I112*H112,2)</f>
        <v>0</v>
      </c>
      <c r="BL112" s="22" t="s">
        <v>142</v>
      </c>
      <c r="BM112" s="22" t="s">
        <v>504</v>
      </c>
    </row>
    <row r="113" spans="2:47" s="1" customFormat="1" ht="27">
      <c r="B113" s="39"/>
      <c r="C113" s="61"/>
      <c r="D113" s="217" t="s">
        <v>144</v>
      </c>
      <c r="E113" s="61"/>
      <c r="F113" s="218" t="s">
        <v>196</v>
      </c>
      <c r="G113" s="61"/>
      <c r="H113" s="61"/>
      <c r="I113" s="161"/>
      <c r="J113" s="61"/>
      <c r="K113" s="61"/>
      <c r="L113" s="59"/>
      <c r="M113" s="205"/>
      <c r="N113" s="40"/>
      <c r="O113" s="40"/>
      <c r="P113" s="40"/>
      <c r="Q113" s="40"/>
      <c r="R113" s="40"/>
      <c r="S113" s="40"/>
      <c r="T113" s="76"/>
      <c r="AT113" s="22" t="s">
        <v>144</v>
      </c>
      <c r="AU113" s="22" t="s">
        <v>83</v>
      </c>
    </row>
    <row r="114" spans="2:51" s="11" customFormat="1" ht="13.5">
      <c r="B114" s="206"/>
      <c r="C114" s="207"/>
      <c r="D114" s="217" t="s">
        <v>149</v>
      </c>
      <c r="E114" s="219" t="s">
        <v>21</v>
      </c>
      <c r="F114" s="220" t="s">
        <v>235</v>
      </c>
      <c r="G114" s="207"/>
      <c r="H114" s="221">
        <v>20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149</v>
      </c>
      <c r="AU114" s="216" t="s">
        <v>83</v>
      </c>
      <c r="AV114" s="11" t="s">
        <v>83</v>
      </c>
      <c r="AW114" s="11" t="s">
        <v>35</v>
      </c>
      <c r="AX114" s="11" t="s">
        <v>80</v>
      </c>
      <c r="AY114" s="216" t="s">
        <v>135</v>
      </c>
    </row>
    <row r="115" spans="2:63" s="10" customFormat="1" ht="29.85" customHeight="1">
      <c r="B115" s="174"/>
      <c r="C115" s="175"/>
      <c r="D115" s="188" t="s">
        <v>71</v>
      </c>
      <c r="E115" s="189" t="s">
        <v>159</v>
      </c>
      <c r="F115" s="189" t="s">
        <v>197</v>
      </c>
      <c r="G115" s="175"/>
      <c r="H115" s="175"/>
      <c r="I115" s="178"/>
      <c r="J115" s="190">
        <f>BK115</f>
        <v>0</v>
      </c>
      <c r="K115" s="175"/>
      <c r="L115" s="180"/>
      <c r="M115" s="181"/>
      <c r="N115" s="182"/>
      <c r="O115" s="182"/>
      <c r="P115" s="183">
        <f>SUM(P116:P146)</f>
        <v>0</v>
      </c>
      <c r="Q115" s="182"/>
      <c r="R115" s="183">
        <f>SUM(R116:R146)</f>
        <v>3.8516254999999995</v>
      </c>
      <c r="S115" s="182"/>
      <c r="T115" s="184">
        <f>SUM(T116:T146)</f>
        <v>0</v>
      </c>
      <c r="AR115" s="185" t="s">
        <v>80</v>
      </c>
      <c r="AT115" s="186" t="s">
        <v>71</v>
      </c>
      <c r="AU115" s="186" t="s">
        <v>80</v>
      </c>
      <c r="AY115" s="185" t="s">
        <v>135</v>
      </c>
      <c r="BK115" s="187">
        <f>SUM(BK116:BK146)</f>
        <v>0</v>
      </c>
    </row>
    <row r="116" spans="2:65" s="1" customFormat="1" ht="22.5" customHeight="1">
      <c r="B116" s="39"/>
      <c r="C116" s="191" t="s">
        <v>202</v>
      </c>
      <c r="D116" s="191" t="s">
        <v>137</v>
      </c>
      <c r="E116" s="192" t="s">
        <v>404</v>
      </c>
      <c r="F116" s="193" t="s">
        <v>405</v>
      </c>
      <c r="G116" s="194" t="s">
        <v>140</v>
      </c>
      <c r="H116" s="195">
        <v>17.37</v>
      </c>
      <c r="I116" s="196"/>
      <c r="J116" s="197">
        <f>ROUND(I116*H116,2)</f>
        <v>0</v>
      </c>
      <c r="K116" s="193" t="s">
        <v>141</v>
      </c>
      <c r="L116" s="59"/>
      <c r="M116" s="198" t="s">
        <v>21</v>
      </c>
      <c r="N116" s="199" t="s">
        <v>43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142</v>
      </c>
      <c r="AT116" s="22" t="s">
        <v>137</v>
      </c>
      <c r="AU116" s="22" t="s">
        <v>83</v>
      </c>
      <c r="AY116" s="22" t="s">
        <v>135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80</v>
      </c>
      <c r="BK116" s="202">
        <f>ROUND(I116*H116,2)</f>
        <v>0</v>
      </c>
      <c r="BL116" s="22" t="s">
        <v>142</v>
      </c>
      <c r="BM116" s="22" t="s">
        <v>505</v>
      </c>
    </row>
    <row r="117" spans="2:47" s="1" customFormat="1" ht="27">
      <c r="B117" s="39"/>
      <c r="C117" s="61"/>
      <c r="D117" s="217" t="s">
        <v>144</v>
      </c>
      <c r="E117" s="61"/>
      <c r="F117" s="218" t="s">
        <v>407</v>
      </c>
      <c r="G117" s="61"/>
      <c r="H117" s="61"/>
      <c r="I117" s="161"/>
      <c r="J117" s="61"/>
      <c r="K117" s="61"/>
      <c r="L117" s="59"/>
      <c r="M117" s="205"/>
      <c r="N117" s="40"/>
      <c r="O117" s="40"/>
      <c r="P117" s="40"/>
      <c r="Q117" s="40"/>
      <c r="R117" s="40"/>
      <c r="S117" s="40"/>
      <c r="T117" s="76"/>
      <c r="AT117" s="22" t="s">
        <v>144</v>
      </c>
      <c r="AU117" s="22" t="s">
        <v>83</v>
      </c>
    </row>
    <row r="118" spans="2:51" s="11" customFormat="1" ht="13.5">
      <c r="B118" s="206"/>
      <c r="C118" s="207"/>
      <c r="D118" s="217" t="s">
        <v>149</v>
      </c>
      <c r="E118" s="219" t="s">
        <v>21</v>
      </c>
      <c r="F118" s="220" t="s">
        <v>502</v>
      </c>
      <c r="G118" s="207"/>
      <c r="H118" s="221">
        <v>13.56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149</v>
      </c>
      <c r="AU118" s="216" t="s">
        <v>83</v>
      </c>
      <c r="AV118" s="11" t="s">
        <v>83</v>
      </c>
      <c r="AW118" s="11" t="s">
        <v>35</v>
      </c>
      <c r="AX118" s="11" t="s">
        <v>72</v>
      </c>
      <c r="AY118" s="216" t="s">
        <v>135</v>
      </c>
    </row>
    <row r="119" spans="2:51" s="11" customFormat="1" ht="13.5">
      <c r="B119" s="206"/>
      <c r="C119" s="207"/>
      <c r="D119" s="217" t="s">
        <v>149</v>
      </c>
      <c r="E119" s="219" t="s">
        <v>21</v>
      </c>
      <c r="F119" s="220" t="s">
        <v>503</v>
      </c>
      <c r="G119" s="207"/>
      <c r="H119" s="221">
        <v>3.81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149</v>
      </c>
      <c r="AU119" s="216" t="s">
        <v>83</v>
      </c>
      <c r="AV119" s="11" t="s">
        <v>83</v>
      </c>
      <c r="AW119" s="11" t="s">
        <v>35</v>
      </c>
      <c r="AX119" s="11" t="s">
        <v>72</v>
      </c>
      <c r="AY119" s="216" t="s">
        <v>135</v>
      </c>
    </row>
    <row r="120" spans="2:51" s="12" customFormat="1" ht="13.5">
      <c r="B120" s="222"/>
      <c r="C120" s="223"/>
      <c r="D120" s="203" t="s">
        <v>149</v>
      </c>
      <c r="E120" s="247" t="s">
        <v>21</v>
      </c>
      <c r="F120" s="248" t="s">
        <v>190</v>
      </c>
      <c r="G120" s="223"/>
      <c r="H120" s="249">
        <v>17.37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149</v>
      </c>
      <c r="AU120" s="232" t="s">
        <v>83</v>
      </c>
      <c r="AV120" s="12" t="s">
        <v>142</v>
      </c>
      <c r="AW120" s="12" t="s">
        <v>35</v>
      </c>
      <c r="AX120" s="12" t="s">
        <v>80</v>
      </c>
      <c r="AY120" s="232" t="s">
        <v>135</v>
      </c>
    </row>
    <row r="121" spans="2:65" s="1" customFormat="1" ht="31.5" customHeight="1">
      <c r="B121" s="39"/>
      <c r="C121" s="191" t="s">
        <v>206</v>
      </c>
      <c r="D121" s="191" t="s">
        <v>137</v>
      </c>
      <c r="E121" s="192" t="s">
        <v>199</v>
      </c>
      <c r="F121" s="193" t="s">
        <v>200</v>
      </c>
      <c r="G121" s="194" t="s">
        <v>140</v>
      </c>
      <c r="H121" s="195">
        <v>6.55</v>
      </c>
      <c r="I121" s="196"/>
      <c r="J121" s="197">
        <f>ROUND(I121*H121,2)</f>
        <v>0</v>
      </c>
      <c r="K121" s="193" t="s">
        <v>141</v>
      </c>
      <c r="L121" s="59"/>
      <c r="M121" s="198" t="s">
        <v>21</v>
      </c>
      <c r="N121" s="199" t="s">
        <v>43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2" t="s">
        <v>142</v>
      </c>
      <c r="AT121" s="22" t="s">
        <v>137</v>
      </c>
      <c r="AU121" s="22" t="s">
        <v>83</v>
      </c>
      <c r="AY121" s="22" t="s">
        <v>135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80</v>
      </c>
      <c r="BK121" s="202">
        <f>ROUND(I121*H121,2)</f>
        <v>0</v>
      </c>
      <c r="BL121" s="22" t="s">
        <v>142</v>
      </c>
      <c r="BM121" s="22" t="s">
        <v>506</v>
      </c>
    </row>
    <row r="122" spans="2:51" s="11" customFormat="1" ht="13.5">
      <c r="B122" s="206"/>
      <c r="C122" s="207"/>
      <c r="D122" s="203" t="s">
        <v>149</v>
      </c>
      <c r="E122" s="208" t="s">
        <v>21</v>
      </c>
      <c r="F122" s="209" t="s">
        <v>492</v>
      </c>
      <c r="G122" s="207"/>
      <c r="H122" s="210">
        <v>6.55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149</v>
      </c>
      <c r="AU122" s="216" t="s">
        <v>83</v>
      </c>
      <c r="AV122" s="11" t="s">
        <v>83</v>
      </c>
      <c r="AW122" s="11" t="s">
        <v>35</v>
      </c>
      <c r="AX122" s="11" t="s">
        <v>80</v>
      </c>
      <c r="AY122" s="216" t="s">
        <v>135</v>
      </c>
    </row>
    <row r="123" spans="2:65" s="1" customFormat="1" ht="22.5" customHeight="1">
      <c r="B123" s="39"/>
      <c r="C123" s="191" t="s">
        <v>10</v>
      </c>
      <c r="D123" s="191" t="s">
        <v>137</v>
      </c>
      <c r="E123" s="192" t="s">
        <v>203</v>
      </c>
      <c r="F123" s="193" t="s">
        <v>204</v>
      </c>
      <c r="G123" s="194" t="s">
        <v>140</v>
      </c>
      <c r="H123" s="195">
        <v>6.55</v>
      </c>
      <c r="I123" s="196"/>
      <c r="J123" s="197">
        <f>ROUND(I123*H123,2)</f>
        <v>0</v>
      </c>
      <c r="K123" s="193" t="s">
        <v>141</v>
      </c>
      <c r="L123" s="59"/>
      <c r="M123" s="198" t="s">
        <v>21</v>
      </c>
      <c r="N123" s="199" t="s">
        <v>43</v>
      </c>
      <c r="O123" s="40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2" t="s">
        <v>142</v>
      </c>
      <c r="AT123" s="22" t="s">
        <v>137</v>
      </c>
      <c r="AU123" s="22" t="s">
        <v>83</v>
      </c>
      <c r="AY123" s="22" t="s">
        <v>135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80</v>
      </c>
      <c r="BK123" s="202">
        <f>ROUND(I123*H123,2)</f>
        <v>0</v>
      </c>
      <c r="BL123" s="22" t="s">
        <v>142</v>
      </c>
      <c r="BM123" s="22" t="s">
        <v>507</v>
      </c>
    </row>
    <row r="124" spans="2:51" s="11" customFormat="1" ht="13.5">
      <c r="B124" s="206"/>
      <c r="C124" s="207"/>
      <c r="D124" s="203" t="s">
        <v>149</v>
      </c>
      <c r="E124" s="208" t="s">
        <v>21</v>
      </c>
      <c r="F124" s="209" t="s">
        <v>492</v>
      </c>
      <c r="G124" s="207"/>
      <c r="H124" s="210">
        <v>6.55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149</v>
      </c>
      <c r="AU124" s="216" t="s">
        <v>83</v>
      </c>
      <c r="AV124" s="11" t="s">
        <v>83</v>
      </c>
      <c r="AW124" s="11" t="s">
        <v>35</v>
      </c>
      <c r="AX124" s="11" t="s">
        <v>80</v>
      </c>
      <c r="AY124" s="216" t="s">
        <v>135</v>
      </c>
    </row>
    <row r="125" spans="2:65" s="1" customFormat="1" ht="31.5" customHeight="1">
      <c r="B125" s="39"/>
      <c r="C125" s="191" t="s">
        <v>215</v>
      </c>
      <c r="D125" s="191" t="s">
        <v>137</v>
      </c>
      <c r="E125" s="192" t="s">
        <v>207</v>
      </c>
      <c r="F125" s="193" t="s">
        <v>208</v>
      </c>
      <c r="G125" s="194" t="s">
        <v>140</v>
      </c>
      <c r="H125" s="195">
        <v>13.1</v>
      </c>
      <c r="I125" s="196"/>
      <c r="J125" s="197">
        <f>ROUND(I125*H125,2)</f>
        <v>0</v>
      </c>
      <c r="K125" s="193" t="s">
        <v>141</v>
      </c>
      <c r="L125" s="59"/>
      <c r="M125" s="198" t="s">
        <v>21</v>
      </c>
      <c r="N125" s="199" t="s">
        <v>43</v>
      </c>
      <c r="O125" s="40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2" t="s">
        <v>142</v>
      </c>
      <c r="AT125" s="22" t="s">
        <v>137</v>
      </c>
      <c r="AU125" s="22" t="s">
        <v>83</v>
      </c>
      <c r="AY125" s="22" t="s">
        <v>135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2" t="s">
        <v>80</v>
      </c>
      <c r="BK125" s="202">
        <f>ROUND(I125*H125,2)</f>
        <v>0</v>
      </c>
      <c r="BL125" s="22" t="s">
        <v>142</v>
      </c>
      <c r="BM125" s="22" t="s">
        <v>508</v>
      </c>
    </row>
    <row r="126" spans="2:47" s="1" customFormat="1" ht="27">
      <c r="B126" s="39"/>
      <c r="C126" s="61"/>
      <c r="D126" s="217" t="s">
        <v>144</v>
      </c>
      <c r="E126" s="61"/>
      <c r="F126" s="218" t="s">
        <v>210</v>
      </c>
      <c r="G126" s="61"/>
      <c r="H126" s="61"/>
      <c r="I126" s="161"/>
      <c r="J126" s="61"/>
      <c r="K126" s="61"/>
      <c r="L126" s="59"/>
      <c r="M126" s="205"/>
      <c r="N126" s="40"/>
      <c r="O126" s="40"/>
      <c r="P126" s="40"/>
      <c r="Q126" s="40"/>
      <c r="R126" s="40"/>
      <c r="S126" s="40"/>
      <c r="T126" s="76"/>
      <c r="AT126" s="22" t="s">
        <v>144</v>
      </c>
      <c r="AU126" s="22" t="s">
        <v>83</v>
      </c>
    </row>
    <row r="127" spans="2:51" s="11" customFormat="1" ht="13.5">
      <c r="B127" s="206"/>
      <c r="C127" s="207"/>
      <c r="D127" s="217" t="s">
        <v>149</v>
      </c>
      <c r="E127" s="219" t="s">
        <v>21</v>
      </c>
      <c r="F127" s="220" t="s">
        <v>492</v>
      </c>
      <c r="G127" s="207"/>
      <c r="H127" s="221">
        <v>6.55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149</v>
      </c>
      <c r="AU127" s="216" t="s">
        <v>83</v>
      </c>
      <c r="AV127" s="11" t="s">
        <v>83</v>
      </c>
      <c r="AW127" s="11" t="s">
        <v>35</v>
      </c>
      <c r="AX127" s="11" t="s">
        <v>80</v>
      </c>
      <c r="AY127" s="216" t="s">
        <v>135</v>
      </c>
    </row>
    <row r="128" spans="2:51" s="11" customFormat="1" ht="13.5">
      <c r="B128" s="206"/>
      <c r="C128" s="207"/>
      <c r="D128" s="203" t="s">
        <v>149</v>
      </c>
      <c r="E128" s="207"/>
      <c r="F128" s="209" t="s">
        <v>509</v>
      </c>
      <c r="G128" s="207"/>
      <c r="H128" s="210">
        <v>13.1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149</v>
      </c>
      <c r="AU128" s="216" t="s">
        <v>83</v>
      </c>
      <c r="AV128" s="11" t="s">
        <v>83</v>
      </c>
      <c r="AW128" s="11" t="s">
        <v>6</v>
      </c>
      <c r="AX128" s="11" t="s">
        <v>80</v>
      </c>
      <c r="AY128" s="216" t="s">
        <v>135</v>
      </c>
    </row>
    <row r="129" spans="2:65" s="1" customFormat="1" ht="31.5" customHeight="1">
      <c r="B129" s="39"/>
      <c r="C129" s="191" t="s">
        <v>219</v>
      </c>
      <c r="D129" s="191" t="s">
        <v>137</v>
      </c>
      <c r="E129" s="192" t="s">
        <v>212</v>
      </c>
      <c r="F129" s="193" t="s">
        <v>213</v>
      </c>
      <c r="G129" s="194" t="s">
        <v>140</v>
      </c>
      <c r="H129" s="195">
        <v>6.55</v>
      </c>
      <c r="I129" s="196"/>
      <c r="J129" s="197">
        <f>ROUND(I129*H129,2)</f>
        <v>0</v>
      </c>
      <c r="K129" s="193" t="s">
        <v>141</v>
      </c>
      <c r="L129" s="59"/>
      <c r="M129" s="198" t="s">
        <v>21</v>
      </c>
      <c r="N129" s="199" t="s">
        <v>43</v>
      </c>
      <c r="O129" s="40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2" t="s">
        <v>142</v>
      </c>
      <c r="AT129" s="22" t="s">
        <v>137</v>
      </c>
      <c r="AU129" s="22" t="s">
        <v>83</v>
      </c>
      <c r="AY129" s="22" t="s">
        <v>135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80</v>
      </c>
      <c r="BK129" s="202">
        <f>ROUND(I129*H129,2)</f>
        <v>0</v>
      </c>
      <c r="BL129" s="22" t="s">
        <v>142</v>
      </c>
      <c r="BM129" s="22" t="s">
        <v>510</v>
      </c>
    </row>
    <row r="130" spans="2:51" s="11" customFormat="1" ht="13.5">
      <c r="B130" s="206"/>
      <c r="C130" s="207"/>
      <c r="D130" s="203" t="s">
        <v>149</v>
      </c>
      <c r="E130" s="208" t="s">
        <v>21</v>
      </c>
      <c r="F130" s="209" t="s">
        <v>492</v>
      </c>
      <c r="G130" s="207"/>
      <c r="H130" s="210">
        <v>6.55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149</v>
      </c>
      <c r="AU130" s="216" t="s">
        <v>83</v>
      </c>
      <c r="AV130" s="11" t="s">
        <v>83</v>
      </c>
      <c r="AW130" s="11" t="s">
        <v>35</v>
      </c>
      <c r="AX130" s="11" t="s">
        <v>80</v>
      </c>
      <c r="AY130" s="216" t="s">
        <v>135</v>
      </c>
    </row>
    <row r="131" spans="2:65" s="1" customFormat="1" ht="31.5" customHeight="1">
      <c r="B131" s="39"/>
      <c r="C131" s="191" t="s">
        <v>224</v>
      </c>
      <c r="D131" s="191" t="s">
        <v>137</v>
      </c>
      <c r="E131" s="192" t="s">
        <v>216</v>
      </c>
      <c r="F131" s="193" t="s">
        <v>217</v>
      </c>
      <c r="G131" s="194" t="s">
        <v>140</v>
      </c>
      <c r="H131" s="195">
        <v>6.55</v>
      </c>
      <c r="I131" s="196"/>
      <c r="J131" s="197">
        <f>ROUND(I131*H131,2)</f>
        <v>0</v>
      </c>
      <c r="K131" s="193" t="s">
        <v>141</v>
      </c>
      <c r="L131" s="59"/>
      <c r="M131" s="198" t="s">
        <v>21</v>
      </c>
      <c r="N131" s="199" t="s">
        <v>43</v>
      </c>
      <c r="O131" s="40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2" t="s">
        <v>142</v>
      </c>
      <c r="AT131" s="22" t="s">
        <v>137</v>
      </c>
      <c r="AU131" s="22" t="s">
        <v>83</v>
      </c>
      <c r="AY131" s="22" t="s">
        <v>135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80</v>
      </c>
      <c r="BK131" s="202">
        <f>ROUND(I131*H131,2)</f>
        <v>0</v>
      </c>
      <c r="BL131" s="22" t="s">
        <v>142</v>
      </c>
      <c r="BM131" s="22" t="s">
        <v>511</v>
      </c>
    </row>
    <row r="132" spans="2:51" s="11" customFormat="1" ht="13.5">
      <c r="B132" s="206"/>
      <c r="C132" s="207"/>
      <c r="D132" s="203" t="s">
        <v>149</v>
      </c>
      <c r="E132" s="208" t="s">
        <v>21</v>
      </c>
      <c r="F132" s="209" t="s">
        <v>492</v>
      </c>
      <c r="G132" s="207"/>
      <c r="H132" s="210">
        <v>6.55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149</v>
      </c>
      <c r="AU132" s="216" t="s">
        <v>83</v>
      </c>
      <c r="AV132" s="11" t="s">
        <v>83</v>
      </c>
      <c r="AW132" s="11" t="s">
        <v>35</v>
      </c>
      <c r="AX132" s="11" t="s">
        <v>80</v>
      </c>
      <c r="AY132" s="216" t="s">
        <v>135</v>
      </c>
    </row>
    <row r="133" spans="2:65" s="1" customFormat="1" ht="57" customHeight="1">
      <c r="B133" s="39"/>
      <c r="C133" s="191" t="s">
        <v>231</v>
      </c>
      <c r="D133" s="191" t="s">
        <v>137</v>
      </c>
      <c r="E133" s="192" t="s">
        <v>220</v>
      </c>
      <c r="F133" s="193" t="s">
        <v>221</v>
      </c>
      <c r="G133" s="194" t="s">
        <v>140</v>
      </c>
      <c r="H133" s="195">
        <v>17.37</v>
      </c>
      <c r="I133" s="196"/>
      <c r="J133" s="197">
        <f>ROUND(I133*H133,2)</f>
        <v>0</v>
      </c>
      <c r="K133" s="193" t="s">
        <v>141</v>
      </c>
      <c r="L133" s="59"/>
      <c r="M133" s="198" t="s">
        <v>21</v>
      </c>
      <c r="N133" s="199" t="s">
        <v>43</v>
      </c>
      <c r="O133" s="40"/>
      <c r="P133" s="200">
        <f>O133*H133</f>
        <v>0</v>
      </c>
      <c r="Q133" s="200">
        <v>0.08565</v>
      </c>
      <c r="R133" s="200">
        <f>Q133*H133</f>
        <v>1.4877405000000001</v>
      </c>
      <c r="S133" s="200">
        <v>0</v>
      </c>
      <c r="T133" s="201">
        <f>S133*H133</f>
        <v>0</v>
      </c>
      <c r="AR133" s="22" t="s">
        <v>142</v>
      </c>
      <c r="AT133" s="22" t="s">
        <v>137</v>
      </c>
      <c r="AU133" s="22" t="s">
        <v>83</v>
      </c>
      <c r="AY133" s="22" t="s">
        <v>135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2" t="s">
        <v>80</v>
      </c>
      <c r="BK133" s="202">
        <f>ROUND(I133*H133,2)</f>
        <v>0</v>
      </c>
      <c r="BL133" s="22" t="s">
        <v>142</v>
      </c>
      <c r="BM133" s="22" t="s">
        <v>222</v>
      </c>
    </row>
    <row r="134" spans="2:47" s="1" customFormat="1" ht="27">
      <c r="B134" s="39"/>
      <c r="C134" s="61"/>
      <c r="D134" s="217" t="s">
        <v>144</v>
      </c>
      <c r="E134" s="61"/>
      <c r="F134" s="218" t="s">
        <v>512</v>
      </c>
      <c r="G134" s="61"/>
      <c r="H134" s="61"/>
      <c r="I134" s="161"/>
      <c r="J134" s="61"/>
      <c r="K134" s="61"/>
      <c r="L134" s="59"/>
      <c r="M134" s="205"/>
      <c r="N134" s="40"/>
      <c r="O134" s="40"/>
      <c r="P134" s="40"/>
      <c r="Q134" s="40"/>
      <c r="R134" s="40"/>
      <c r="S134" s="40"/>
      <c r="T134" s="76"/>
      <c r="AT134" s="22" t="s">
        <v>144</v>
      </c>
      <c r="AU134" s="22" t="s">
        <v>83</v>
      </c>
    </row>
    <row r="135" spans="2:51" s="11" customFormat="1" ht="13.5">
      <c r="B135" s="206"/>
      <c r="C135" s="207"/>
      <c r="D135" s="217" t="s">
        <v>149</v>
      </c>
      <c r="E135" s="219" t="s">
        <v>21</v>
      </c>
      <c r="F135" s="220" t="s">
        <v>513</v>
      </c>
      <c r="G135" s="207"/>
      <c r="H135" s="221">
        <v>13.56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149</v>
      </c>
      <c r="AU135" s="216" t="s">
        <v>83</v>
      </c>
      <c r="AV135" s="11" t="s">
        <v>83</v>
      </c>
      <c r="AW135" s="11" t="s">
        <v>35</v>
      </c>
      <c r="AX135" s="11" t="s">
        <v>72</v>
      </c>
      <c r="AY135" s="216" t="s">
        <v>135</v>
      </c>
    </row>
    <row r="136" spans="2:51" s="11" customFormat="1" ht="13.5">
      <c r="B136" s="206"/>
      <c r="C136" s="207"/>
      <c r="D136" s="217" t="s">
        <v>149</v>
      </c>
      <c r="E136" s="219" t="s">
        <v>21</v>
      </c>
      <c r="F136" s="220" t="s">
        <v>514</v>
      </c>
      <c r="G136" s="207"/>
      <c r="H136" s="221">
        <v>3.81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149</v>
      </c>
      <c r="AU136" s="216" t="s">
        <v>83</v>
      </c>
      <c r="AV136" s="11" t="s">
        <v>83</v>
      </c>
      <c r="AW136" s="11" t="s">
        <v>35</v>
      </c>
      <c r="AX136" s="11" t="s">
        <v>72</v>
      </c>
      <c r="AY136" s="216" t="s">
        <v>135</v>
      </c>
    </row>
    <row r="137" spans="2:51" s="12" customFormat="1" ht="13.5">
      <c r="B137" s="222"/>
      <c r="C137" s="223"/>
      <c r="D137" s="203" t="s">
        <v>149</v>
      </c>
      <c r="E137" s="247" t="s">
        <v>21</v>
      </c>
      <c r="F137" s="248" t="s">
        <v>190</v>
      </c>
      <c r="G137" s="223"/>
      <c r="H137" s="249">
        <v>17.37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149</v>
      </c>
      <c r="AU137" s="232" t="s">
        <v>83</v>
      </c>
      <c r="AV137" s="12" t="s">
        <v>142</v>
      </c>
      <c r="AW137" s="12" t="s">
        <v>35</v>
      </c>
      <c r="AX137" s="12" t="s">
        <v>80</v>
      </c>
      <c r="AY137" s="232" t="s">
        <v>135</v>
      </c>
    </row>
    <row r="138" spans="2:65" s="1" customFormat="1" ht="22.5" customHeight="1">
      <c r="B138" s="39"/>
      <c r="C138" s="233" t="s">
        <v>235</v>
      </c>
      <c r="D138" s="233" t="s">
        <v>225</v>
      </c>
      <c r="E138" s="234" t="s">
        <v>226</v>
      </c>
      <c r="F138" s="235" t="s">
        <v>227</v>
      </c>
      <c r="G138" s="236" t="s">
        <v>140</v>
      </c>
      <c r="H138" s="237">
        <v>4.191</v>
      </c>
      <c r="I138" s="238"/>
      <c r="J138" s="239">
        <f>ROUND(I138*H138,2)</f>
        <v>0</v>
      </c>
      <c r="K138" s="235" t="s">
        <v>21</v>
      </c>
      <c r="L138" s="240"/>
      <c r="M138" s="241" t="s">
        <v>21</v>
      </c>
      <c r="N138" s="242" t="s">
        <v>43</v>
      </c>
      <c r="O138" s="40"/>
      <c r="P138" s="200">
        <f>O138*H138</f>
        <v>0</v>
      </c>
      <c r="Q138" s="200">
        <v>0.131</v>
      </c>
      <c r="R138" s="200">
        <f>Q138*H138</f>
        <v>0.549021</v>
      </c>
      <c r="S138" s="200">
        <v>0</v>
      </c>
      <c r="T138" s="201">
        <f>S138*H138</f>
        <v>0</v>
      </c>
      <c r="AR138" s="22" t="s">
        <v>176</v>
      </c>
      <c r="AT138" s="22" t="s">
        <v>225</v>
      </c>
      <c r="AU138" s="22" t="s">
        <v>83</v>
      </c>
      <c r="AY138" s="22" t="s">
        <v>135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80</v>
      </c>
      <c r="BK138" s="202">
        <f>ROUND(I138*H138,2)</f>
        <v>0</v>
      </c>
      <c r="BL138" s="22" t="s">
        <v>142</v>
      </c>
      <c r="BM138" s="22" t="s">
        <v>228</v>
      </c>
    </row>
    <row r="139" spans="2:47" s="1" customFormat="1" ht="40.5">
      <c r="B139" s="39"/>
      <c r="C139" s="61"/>
      <c r="D139" s="217" t="s">
        <v>144</v>
      </c>
      <c r="E139" s="61"/>
      <c r="F139" s="218" t="s">
        <v>229</v>
      </c>
      <c r="G139" s="61"/>
      <c r="H139" s="61"/>
      <c r="I139" s="161"/>
      <c r="J139" s="61"/>
      <c r="K139" s="61"/>
      <c r="L139" s="59"/>
      <c r="M139" s="205"/>
      <c r="N139" s="40"/>
      <c r="O139" s="40"/>
      <c r="P139" s="40"/>
      <c r="Q139" s="40"/>
      <c r="R139" s="40"/>
      <c r="S139" s="40"/>
      <c r="T139" s="76"/>
      <c r="AT139" s="22" t="s">
        <v>144</v>
      </c>
      <c r="AU139" s="22" t="s">
        <v>83</v>
      </c>
    </row>
    <row r="140" spans="2:51" s="11" customFormat="1" ht="13.5">
      <c r="B140" s="206"/>
      <c r="C140" s="207"/>
      <c r="D140" s="217" t="s">
        <v>149</v>
      </c>
      <c r="E140" s="219" t="s">
        <v>21</v>
      </c>
      <c r="F140" s="220" t="s">
        <v>515</v>
      </c>
      <c r="G140" s="207"/>
      <c r="H140" s="221">
        <v>3.81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149</v>
      </c>
      <c r="AU140" s="216" t="s">
        <v>83</v>
      </c>
      <c r="AV140" s="11" t="s">
        <v>83</v>
      </c>
      <c r="AW140" s="11" t="s">
        <v>35</v>
      </c>
      <c r="AX140" s="11" t="s">
        <v>80</v>
      </c>
      <c r="AY140" s="216" t="s">
        <v>135</v>
      </c>
    </row>
    <row r="141" spans="2:51" s="11" customFormat="1" ht="13.5">
      <c r="B141" s="206"/>
      <c r="C141" s="207"/>
      <c r="D141" s="203" t="s">
        <v>149</v>
      </c>
      <c r="E141" s="207"/>
      <c r="F141" s="209" t="s">
        <v>516</v>
      </c>
      <c r="G141" s="207"/>
      <c r="H141" s="210">
        <v>4.191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149</v>
      </c>
      <c r="AU141" s="216" t="s">
        <v>83</v>
      </c>
      <c r="AV141" s="11" t="s">
        <v>83</v>
      </c>
      <c r="AW141" s="11" t="s">
        <v>6</v>
      </c>
      <c r="AX141" s="11" t="s">
        <v>80</v>
      </c>
      <c r="AY141" s="216" t="s">
        <v>135</v>
      </c>
    </row>
    <row r="142" spans="2:65" s="1" customFormat="1" ht="22.5" customHeight="1">
      <c r="B142" s="39"/>
      <c r="C142" s="233" t="s">
        <v>9</v>
      </c>
      <c r="D142" s="233" t="s">
        <v>225</v>
      </c>
      <c r="E142" s="234" t="s">
        <v>413</v>
      </c>
      <c r="F142" s="235" t="s">
        <v>414</v>
      </c>
      <c r="G142" s="236" t="s">
        <v>140</v>
      </c>
      <c r="H142" s="237">
        <v>10</v>
      </c>
      <c r="I142" s="238"/>
      <c r="J142" s="239">
        <f>ROUND(I142*H142,2)</f>
        <v>0</v>
      </c>
      <c r="K142" s="235" t="s">
        <v>141</v>
      </c>
      <c r="L142" s="240"/>
      <c r="M142" s="241" t="s">
        <v>21</v>
      </c>
      <c r="N142" s="242" t="s">
        <v>43</v>
      </c>
      <c r="O142" s="40"/>
      <c r="P142" s="200">
        <f>O142*H142</f>
        <v>0</v>
      </c>
      <c r="Q142" s="200">
        <v>0.176</v>
      </c>
      <c r="R142" s="200">
        <f>Q142*H142</f>
        <v>1.7599999999999998</v>
      </c>
      <c r="S142" s="200">
        <v>0</v>
      </c>
      <c r="T142" s="201">
        <f>S142*H142</f>
        <v>0</v>
      </c>
      <c r="AR142" s="22" t="s">
        <v>176</v>
      </c>
      <c r="AT142" s="22" t="s">
        <v>225</v>
      </c>
      <c r="AU142" s="22" t="s">
        <v>83</v>
      </c>
      <c r="AY142" s="22" t="s">
        <v>135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2" t="s">
        <v>80</v>
      </c>
      <c r="BK142" s="202">
        <f>ROUND(I142*H142,2)</f>
        <v>0</v>
      </c>
      <c r="BL142" s="22" t="s">
        <v>142</v>
      </c>
      <c r="BM142" s="22" t="s">
        <v>517</v>
      </c>
    </row>
    <row r="143" spans="2:47" s="1" customFormat="1" ht="27">
      <c r="B143" s="39"/>
      <c r="C143" s="61"/>
      <c r="D143" s="203" t="s">
        <v>144</v>
      </c>
      <c r="E143" s="61"/>
      <c r="F143" s="204" t="s">
        <v>518</v>
      </c>
      <c r="G143" s="61"/>
      <c r="H143" s="61"/>
      <c r="I143" s="161"/>
      <c r="J143" s="61"/>
      <c r="K143" s="61"/>
      <c r="L143" s="59"/>
      <c r="M143" s="205"/>
      <c r="N143" s="40"/>
      <c r="O143" s="40"/>
      <c r="P143" s="40"/>
      <c r="Q143" s="40"/>
      <c r="R143" s="40"/>
      <c r="S143" s="40"/>
      <c r="T143" s="76"/>
      <c r="AT143" s="22" t="s">
        <v>144</v>
      </c>
      <c r="AU143" s="22" t="s">
        <v>83</v>
      </c>
    </row>
    <row r="144" spans="2:65" s="1" customFormat="1" ht="57" customHeight="1">
      <c r="B144" s="39"/>
      <c r="C144" s="191" t="s">
        <v>246</v>
      </c>
      <c r="D144" s="191" t="s">
        <v>137</v>
      </c>
      <c r="E144" s="192" t="s">
        <v>232</v>
      </c>
      <c r="F144" s="193" t="s">
        <v>233</v>
      </c>
      <c r="G144" s="194" t="s">
        <v>140</v>
      </c>
      <c r="H144" s="195">
        <v>17</v>
      </c>
      <c r="I144" s="196"/>
      <c r="J144" s="197">
        <f>ROUND(I144*H144,2)</f>
        <v>0</v>
      </c>
      <c r="K144" s="193" t="s">
        <v>141</v>
      </c>
      <c r="L144" s="59"/>
      <c r="M144" s="198" t="s">
        <v>21</v>
      </c>
      <c r="N144" s="199" t="s">
        <v>43</v>
      </c>
      <c r="O144" s="40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2" t="s">
        <v>142</v>
      </c>
      <c r="AT144" s="22" t="s">
        <v>137</v>
      </c>
      <c r="AU144" s="22" t="s">
        <v>83</v>
      </c>
      <c r="AY144" s="22" t="s">
        <v>135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80</v>
      </c>
      <c r="BK144" s="202">
        <f>ROUND(I144*H144,2)</f>
        <v>0</v>
      </c>
      <c r="BL144" s="22" t="s">
        <v>142</v>
      </c>
      <c r="BM144" s="22" t="s">
        <v>234</v>
      </c>
    </row>
    <row r="145" spans="2:65" s="1" customFormat="1" ht="22.5" customHeight="1">
      <c r="B145" s="39"/>
      <c r="C145" s="191" t="s">
        <v>251</v>
      </c>
      <c r="D145" s="191" t="s">
        <v>137</v>
      </c>
      <c r="E145" s="192" t="s">
        <v>236</v>
      </c>
      <c r="F145" s="193" t="s">
        <v>237</v>
      </c>
      <c r="G145" s="194" t="s">
        <v>154</v>
      </c>
      <c r="H145" s="195">
        <v>15.24</v>
      </c>
      <c r="I145" s="196"/>
      <c r="J145" s="197">
        <f>ROUND(I145*H145,2)</f>
        <v>0</v>
      </c>
      <c r="K145" s="193" t="s">
        <v>141</v>
      </c>
      <c r="L145" s="59"/>
      <c r="M145" s="198" t="s">
        <v>21</v>
      </c>
      <c r="N145" s="199" t="s">
        <v>43</v>
      </c>
      <c r="O145" s="40"/>
      <c r="P145" s="200">
        <f>O145*H145</f>
        <v>0</v>
      </c>
      <c r="Q145" s="200">
        <v>0.0036</v>
      </c>
      <c r="R145" s="200">
        <f>Q145*H145</f>
        <v>0.054863999999999996</v>
      </c>
      <c r="S145" s="200">
        <v>0</v>
      </c>
      <c r="T145" s="201">
        <f>S145*H145</f>
        <v>0</v>
      </c>
      <c r="AR145" s="22" t="s">
        <v>142</v>
      </c>
      <c r="AT145" s="22" t="s">
        <v>137</v>
      </c>
      <c r="AU145" s="22" t="s">
        <v>83</v>
      </c>
      <c r="AY145" s="22" t="s">
        <v>135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80</v>
      </c>
      <c r="BK145" s="202">
        <f>ROUND(I145*H145,2)</f>
        <v>0</v>
      </c>
      <c r="BL145" s="22" t="s">
        <v>142</v>
      </c>
      <c r="BM145" s="22" t="s">
        <v>519</v>
      </c>
    </row>
    <row r="146" spans="2:51" s="11" customFormat="1" ht="13.5">
      <c r="B146" s="206"/>
      <c r="C146" s="207"/>
      <c r="D146" s="217" t="s">
        <v>149</v>
      </c>
      <c r="E146" s="219" t="s">
        <v>21</v>
      </c>
      <c r="F146" s="220" t="s">
        <v>520</v>
      </c>
      <c r="G146" s="207"/>
      <c r="H146" s="221">
        <v>15.24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149</v>
      </c>
      <c r="AU146" s="216" t="s">
        <v>83</v>
      </c>
      <c r="AV146" s="11" t="s">
        <v>83</v>
      </c>
      <c r="AW146" s="11" t="s">
        <v>35</v>
      </c>
      <c r="AX146" s="11" t="s">
        <v>80</v>
      </c>
      <c r="AY146" s="216" t="s">
        <v>135</v>
      </c>
    </row>
    <row r="147" spans="2:63" s="10" customFormat="1" ht="29.85" customHeight="1">
      <c r="B147" s="174"/>
      <c r="C147" s="175"/>
      <c r="D147" s="188" t="s">
        <v>71</v>
      </c>
      <c r="E147" s="189" t="s">
        <v>180</v>
      </c>
      <c r="F147" s="189" t="s">
        <v>240</v>
      </c>
      <c r="G147" s="175"/>
      <c r="H147" s="175"/>
      <c r="I147" s="178"/>
      <c r="J147" s="190">
        <f>BK147</f>
        <v>0</v>
      </c>
      <c r="K147" s="175"/>
      <c r="L147" s="180"/>
      <c r="M147" s="181"/>
      <c r="N147" s="182"/>
      <c r="O147" s="182"/>
      <c r="P147" s="183">
        <f>P148+SUM(P149:P168)</f>
        <v>0</v>
      </c>
      <c r="Q147" s="182"/>
      <c r="R147" s="183">
        <f>R148+SUM(R149:R168)</f>
        <v>4.10624648</v>
      </c>
      <c r="S147" s="182"/>
      <c r="T147" s="184">
        <f>T148+SUM(T149:T168)</f>
        <v>0.2</v>
      </c>
      <c r="AR147" s="185" t="s">
        <v>80</v>
      </c>
      <c r="AT147" s="186" t="s">
        <v>71</v>
      </c>
      <c r="AU147" s="186" t="s">
        <v>80</v>
      </c>
      <c r="AY147" s="185" t="s">
        <v>135</v>
      </c>
      <c r="BK147" s="187">
        <f>BK148+SUM(BK149:BK168)</f>
        <v>0</v>
      </c>
    </row>
    <row r="148" spans="2:65" s="1" customFormat="1" ht="31.5" customHeight="1">
      <c r="B148" s="39"/>
      <c r="C148" s="191" t="s">
        <v>256</v>
      </c>
      <c r="D148" s="191" t="s">
        <v>137</v>
      </c>
      <c r="E148" s="192" t="s">
        <v>521</v>
      </c>
      <c r="F148" s="193" t="s">
        <v>522</v>
      </c>
      <c r="G148" s="194" t="s">
        <v>154</v>
      </c>
      <c r="H148" s="195">
        <v>6</v>
      </c>
      <c r="I148" s="196"/>
      <c r="J148" s="197">
        <f>ROUND(I148*H148,2)</f>
        <v>0</v>
      </c>
      <c r="K148" s="193" t="s">
        <v>141</v>
      </c>
      <c r="L148" s="59"/>
      <c r="M148" s="198" t="s">
        <v>21</v>
      </c>
      <c r="N148" s="199" t="s">
        <v>43</v>
      </c>
      <c r="O148" s="40"/>
      <c r="P148" s="200">
        <f>O148*H148</f>
        <v>0</v>
      </c>
      <c r="Q148" s="200">
        <v>0.00014</v>
      </c>
      <c r="R148" s="200">
        <f>Q148*H148</f>
        <v>0.0008399999999999999</v>
      </c>
      <c r="S148" s="200">
        <v>0</v>
      </c>
      <c r="T148" s="201">
        <f>S148*H148</f>
        <v>0</v>
      </c>
      <c r="AR148" s="22" t="s">
        <v>142</v>
      </c>
      <c r="AT148" s="22" t="s">
        <v>137</v>
      </c>
      <c r="AU148" s="22" t="s">
        <v>83</v>
      </c>
      <c r="AY148" s="22" t="s">
        <v>135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80</v>
      </c>
      <c r="BK148" s="202">
        <f>ROUND(I148*H148,2)</f>
        <v>0</v>
      </c>
      <c r="BL148" s="22" t="s">
        <v>142</v>
      </c>
      <c r="BM148" s="22" t="s">
        <v>523</v>
      </c>
    </row>
    <row r="149" spans="2:65" s="1" customFormat="1" ht="31.5" customHeight="1">
      <c r="B149" s="39"/>
      <c r="C149" s="191" t="s">
        <v>163</v>
      </c>
      <c r="D149" s="191" t="s">
        <v>137</v>
      </c>
      <c r="E149" s="192" t="s">
        <v>524</v>
      </c>
      <c r="F149" s="193" t="s">
        <v>525</v>
      </c>
      <c r="G149" s="194" t="s">
        <v>154</v>
      </c>
      <c r="H149" s="195">
        <v>36</v>
      </c>
      <c r="I149" s="196"/>
      <c r="J149" s="197">
        <f>ROUND(I149*H149,2)</f>
        <v>0</v>
      </c>
      <c r="K149" s="193" t="s">
        <v>141</v>
      </c>
      <c r="L149" s="59"/>
      <c r="M149" s="198" t="s">
        <v>21</v>
      </c>
      <c r="N149" s="199" t="s">
        <v>43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2" t="s">
        <v>142</v>
      </c>
      <c r="AT149" s="22" t="s">
        <v>137</v>
      </c>
      <c r="AU149" s="22" t="s">
        <v>83</v>
      </c>
      <c r="AY149" s="22" t="s">
        <v>135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80</v>
      </c>
      <c r="BK149" s="202">
        <f>ROUND(I149*H149,2)</f>
        <v>0</v>
      </c>
      <c r="BL149" s="22" t="s">
        <v>142</v>
      </c>
      <c r="BM149" s="22" t="s">
        <v>526</v>
      </c>
    </row>
    <row r="150" spans="2:51" s="11" customFormat="1" ht="13.5">
      <c r="B150" s="206"/>
      <c r="C150" s="207"/>
      <c r="D150" s="203" t="s">
        <v>149</v>
      </c>
      <c r="E150" s="208" t="s">
        <v>21</v>
      </c>
      <c r="F150" s="209" t="s">
        <v>527</v>
      </c>
      <c r="G150" s="207"/>
      <c r="H150" s="210">
        <v>36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149</v>
      </c>
      <c r="AU150" s="216" t="s">
        <v>83</v>
      </c>
      <c r="AV150" s="11" t="s">
        <v>83</v>
      </c>
      <c r="AW150" s="11" t="s">
        <v>35</v>
      </c>
      <c r="AX150" s="11" t="s">
        <v>80</v>
      </c>
      <c r="AY150" s="216" t="s">
        <v>135</v>
      </c>
    </row>
    <row r="151" spans="2:65" s="1" customFormat="1" ht="44.25" customHeight="1">
      <c r="B151" s="39"/>
      <c r="C151" s="191" t="s">
        <v>265</v>
      </c>
      <c r="D151" s="191" t="s">
        <v>137</v>
      </c>
      <c r="E151" s="192" t="s">
        <v>260</v>
      </c>
      <c r="F151" s="193" t="s">
        <v>261</v>
      </c>
      <c r="G151" s="194" t="s">
        <v>154</v>
      </c>
      <c r="H151" s="195">
        <v>13</v>
      </c>
      <c r="I151" s="196"/>
      <c r="J151" s="197">
        <f>ROUND(I151*H151,2)</f>
        <v>0</v>
      </c>
      <c r="K151" s="193" t="s">
        <v>21</v>
      </c>
      <c r="L151" s="59"/>
      <c r="M151" s="198" t="s">
        <v>21</v>
      </c>
      <c r="N151" s="199" t="s">
        <v>43</v>
      </c>
      <c r="O151" s="40"/>
      <c r="P151" s="200">
        <f>O151*H151</f>
        <v>0</v>
      </c>
      <c r="Q151" s="200">
        <v>0.1554</v>
      </c>
      <c r="R151" s="200">
        <f>Q151*H151</f>
        <v>2.0202</v>
      </c>
      <c r="S151" s="200">
        <v>0</v>
      </c>
      <c r="T151" s="201">
        <f>S151*H151</f>
        <v>0</v>
      </c>
      <c r="AR151" s="22" t="s">
        <v>142</v>
      </c>
      <c r="AT151" s="22" t="s">
        <v>137</v>
      </c>
      <c r="AU151" s="22" t="s">
        <v>83</v>
      </c>
      <c r="AY151" s="22" t="s">
        <v>135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80</v>
      </c>
      <c r="BK151" s="202">
        <f>ROUND(I151*H151,2)</f>
        <v>0</v>
      </c>
      <c r="BL151" s="22" t="s">
        <v>142</v>
      </c>
      <c r="BM151" s="22" t="s">
        <v>262</v>
      </c>
    </row>
    <row r="152" spans="2:51" s="11" customFormat="1" ht="13.5">
      <c r="B152" s="206"/>
      <c r="C152" s="207"/>
      <c r="D152" s="217" t="s">
        <v>149</v>
      </c>
      <c r="E152" s="219" t="s">
        <v>21</v>
      </c>
      <c r="F152" s="220" t="s">
        <v>528</v>
      </c>
      <c r="G152" s="207"/>
      <c r="H152" s="221">
        <v>4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149</v>
      </c>
      <c r="AU152" s="216" t="s">
        <v>83</v>
      </c>
      <c r="AV152" s="11" t="s">
        <v>83</v>
      </c>
      <c r="AW152" s="11" t="s">
        <v>35</v>
      </c>
      <c r="AX152" s="11" t="s">
        <v>72</v>
      </c>
      <c r="AY152" s="216" t="s">
        <v>135</v>
      </c>
    </row>
    <row r="153" spans="2:51" s="11" customFormat="1" ht="13.5">
      <c r="B153" s="206"/>
      <c r="C153" s="207"/>
      <c r="D153" s="217" t="s">
        <v>149</v>
      </c>
      <c r="E153" s="219" t="s">
        <v>21</v>
      </c>
      <c r="F153" s="220" t="s">
        <v>176</v>
      </c>
      <c r="G153" s="207"/>
      <c r="H153" s="221">
        <v>8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149</v>
      </c>
      <c r="AU153" s="216" t="s">
        <v>83</v>
      </c>
      <c r="AV153" s="11" t="s">
        <v>83</v>
      </c>
      <c r="AW153" s="11" t="s">
        <v>35</v>
      </c>
      <c r="AX153" s="11" t="s">
        <v>72</v>
      </c>
      <c r="AY153" s="216" t="s">
        <v>135</v>
      </c>
    </row>
    <row r="154" spans="2:51" s="11" customFormat="1" ht="13.5">
      <c r="B154" s="206"/>
      <c r="C154" s="207"/>
      <c r="D154" s="203" t="s">
        <v>149</v>
      </c>
      <c r="E154" s="208" t="s">
        <v>21</v>
      </c>
      <c r="F154" s="209" t="s">
        <v>529</v>
      </c>
      <c r="G154" s="207"/>
      <c r="H154" s="210">
        <v>1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149</v>
      </c>
      <c r="AU154" s="216" t="s">
        <v>83</v>
      </c>
      <c r="AV154" s="11" t="s">
        <v>83</v>
      </c>
      <c r="AW154" s="11" t="s">
        <v>35</v>
      </c>
      <c r="AX154" s="11" t="s">
        <v>72</v>
      </c>
      <c r="AY154" s="216" t="s">
        <v>135</v>
      </c>
    </row>
    <row r="155" spans="2:65" s="1" customFormat="1" ht="22.5" customHeight="1">
      <c r="B155" s="39"/>
      <c r="C155" s="233" t="s">
        <v>269</v>
      </c>
      <c r="D155" s="233" t="s">
        <v>225</v>
      </c>
      <c r="E155" s="234" t="s">
        <v>266</v>
      </c>
      <c r="F155" s="235" t="s">
        <v>267</v>
      </c>
      <c r="G155" s="236" t="s">
        <v>243</v>
      </c>
      <c r="H155" s="237">
        <v>4</v>
      </c>
      <c r="I155" s="238"/>
      <c r="J155" s="239">
        <f>ROUND(I155*H155,2)</f>
        <v>0</v>
      </c>
      <c r="K155" s="235" t="s">
        <v>141</v>
      </c>
      <c r="L155" s="240"/>
      <c r="M155" s="241" t="s">
        <v>21</v>
      </c>
      <c r="N155" s="242" t="s">
        <v>43</v>
      </c>
      <c r="O155" s="40"/>
      <c r="P155" s="200">
        <f>O155*H155</f>
        <v>0</v>
      </c>
      <c r="Q155" s="200">
        <v>0.064</v>
      </c>
      <c r="R155" s="200">
        <f>Q155*H155</f>
        <v>0.256</v>
      </c>
      <c r="S155" s="200">
        <v>0</v>
      </c>
      <c r="T155" s="201">
        <f>S155*H155</f>
        <v>0</v>
      </c>
      <c r="AR155" s="22" t="s">
        <v>176</v>
      </c>
      <c r="AT155" s="22" t="s">
        <v>225</v>
      </c>
      <c r="AU155" s="22" t="s">
        <v>83</v>
      </c>
      <c r="AY155" s="22" t="s">
        <v>135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80</v>
      </c>
      <c r="BK155" s="202">
        <f>ROUND(I155*H155,2)</f>
        <v>0</v>
      </c>
      <c r="BL155" s="22" t="s">
        <v>142</v>
      </c>
      <c r="BM155" s="22" t="s">
        <v>268</v>
      </c>
    </row>
    <row r="156" spans="2:65" s="1" customFormat="1" ht="22.5" customHeight="1">
      <c r="B156" s="39"/>
      <c r="C156" s="233" t="s">
        <v>275</v>
      </c>
      <c r="D156" s="233" t="s">
        <v>225</v>
      </c>
      <c r="E156" s="234" t="s">
        <v>446</v>
      </c>
      <c r="F156" s="235" t="s">
        <v>447</v>
      </c>
      <c r="G156" s="236" t="s">
        <v>243</v>
      </c>
      <c r="H156" s="237">
        <v>1</v>
      </c>
      <c r="I156" s="238"/>
      <c r="J156" s="239">
        <f>ROUND(I156*H156,2)</f>
        <v>0</v>
      </c>
      <c r="K156" s="235" t="s">
        <v>141</v>
      </c>
      <c r="L156" s="240"/>
      <c r="M156" s="241" t="s">
        <v>21</v>
      </c>
      <c r="N156" s="242" t="s">
        <v>43</v>
      </c>
      <c r="O156" s="40"/>
      <c r="P156" s="200">
        <f>O156*H156</f>
        <v>0</v>
      </c>
      <c r="Q156" s="200">
        <v>0.0821</v>
      </c>
      <c r="R156" s="200">
        <f>Q156*H156</f>
        <v>0.0821</v>
      </c>
      <c r="S156" s="200">
        <v>0</v>
      </c>
      <c r="T156" s="201">
        <f>S156*H156</f>
        <v>0</v>
      </c>
      <c r="AR156" s="22" t="s">
        <v>176</v>
      </c>
      <c r="AT156" s="22" t="s">
        <v>225</v>
      </c>
      <c r="AU156" s="22" t="s">
        <v>83</v>
      </c>
      <c r="AY156" s="22" t="s">
        <v>135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2" t="s">
        <v>80</v>
      </c>
      <c r="BK156" s="202">
        <f>ROUND(I156*H156,2)</f>
        <v>0</v>
      </c>
      <c r="BL156" s="22" t="s">
        <v>142</v>
      </c>
      <c r="BM156" s="22" t="s">
        <v>530</v>
      </c>
    </row>
    <row r="157" spans="2:65" s="1" customFormat="1" ht="22.5" customHeight="1">
      <c r="B157" s="39"/>
      <c r="C157" s="233" t="s">
        <v>280</v>
      </c>
      <c r="D157" s="233" t="s">
        <v>225</v>
      </c>
      <c r="E157" s="234" t="s">
        <v>270</v>
      </c>
      <c r="F157" s="235" t="s">
        <v>271</v>
      </c>
      <c r="G157" s="236" t="s">
        <v>243</v>
      </c>
      <c r="H157" s="237">
        <v>8.4</v>
      </c>
      <c r="I157" s="238"/>
      <c r="J157" s="239">
        <f>ROUND(I157*H157,2)</f>
        <v>0</v>
      </c>
      <c r="K157" s="235" t="s">
        <v>141</v>
      </c>
      <c r="L157" s="240"/>
      <c r="M157" s="241" t="s">
        <v>21</v>
      </c>
      <c r="N157" s="242" t="s">
        <v>43</v>
      </c>
      <c r="O157" s="40"/>
      <c r="P157" s="200">
        <f>O157*H157</f>
        <v>0</v>
      </c>
      <c r="Q157" s="200">
        <v>0.053</v>
      </c>
      <c r="R157" s="200">
        <f>Q157*H157</f>
        <v>0.4452</v>
      </c>
      <c r="S157" s="200">
        <v>0</v>
      </c>
      <c r="T157" s="201">
        <f>S157*H157</f>
        <v>0</v>
      </c>
      <c r="AR157" s="22" t="s">
        <v>176</v>
      </c>
      <c r="AT157" s="22" t="s">
        <v>225</v>
      </c>
      <c r="AU157" s="22" t="s">
        <v>83</v>
      </c>
      <c r="AY157" s="22" t="s">
        <v>135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80</v>
      </c>
      <c r="BK157" s="202">
        <f>ROUND(I157*H157,2)</f>
        <v>0</v>
      </c>
      <c r="BL157" s="22" t="s">
        <v>142</v>
      </c>
      <c r="BM157" s="22" t="s">
        <v>272</v>
      </c>
    </row>
    <row r="158" spans="2:47" s="1" customFormat="1" ht="27">
      <c r="B158" s="39"/>
      <c r="C158" s="61"/>
      <c r="D158" s="217" t="s">
        <v>144</v>
      </c>
      <c r="E158" s="61"/>
      <c r="F158" s="218" t="s">
        <v>273</v>
      </c>
      <c r="G158" s="61"/>
      <c r="H158" s="61"/>
      <c r="I158" s="161"/>
      <c r="J158" s="61"/>
      <c r="K158" s="61"/>
      <c r="L158" s="59"/>
      <c r="M158" s="205"/>
      <c r="N158" s="40"/>
      <c r="O158" s="40"/>
      <c r="P158" s="40"/>
      <c r="Q158" s="40"/>
      <c r="R158" s="40"/>
      <c r="S158" s="40"/>
      <c r="T158" s="76"/>
      <c r="AT158" s="22" t="s">
        <v>144</v>
      </c>
      <c r="AU158" s="22" t="s">
        <v>83</v>
      </c>
    </row>
    <row r="159" spans="2:51" s="11" customFormat="1" ht="13.5">
      <c r="B159" s="206"/>
      <c r="C159" s="207"/>
      <c r="D159" s="203" t="s">
        <v>149</v>
      </c>
      <c r="E159" s="207"/>
      <c r="F159" s="209" t="s">
        <v>531</v>
      </c>
      <c r="G159" s="207"/>
      <c r="H159" s="210">
        <v>8.4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149</v>
      </c>
      <c r="AU159" s="216" t="s">
        <v>83</v>
      </c>
      <c r="AV159" s="11" t="s">
        <v>83</v>
      </c>
      <c r="AW159" s="11" t="s">
        <v>6</v>
      </c>
      <c r="AX159" s="11" t="s">
        <v>80</v>
      </c>
      <c r="AY159" s="216" t="s">
        <v>135</v>
      </c>
    </row>
    <row r="160" spans="2:65" s="1" customFormat="1" ht="31.5" customHeight="1">
      <c r="B160" s="39"/>
      <c r="C160" s="191" t="s">
        <v>285</v>
      </c>
      <c r="D160" s="191" t="s">
        <v>137</v>
      </c>
      <c r="E160" s="192" t="s">
        <v>281</v>
      </c>
      <c r="F160" s="193" t="s">
        <v>282</v>
      </c>
      <c r="G160" s="194" t="s">
        <v>167</v>
      </c>
      <c r="H160" s="195">
        <v>0.572</v>
      </c>
      <c r="I160" s="196"/>
      <c r="J160" s="197">
        <f>ROUND(I160*H160,2)</f>
        <v>0</v>
      </c>
      <c r="K160" s="193" t="s">
        <v>21</v>
      </c>
      <c r="L160" s="59"/>
      <c r="M160" s="198" t="s">
        <v>21</v>
      </c>
      <c r="N160" s="199" t="s">
        <v>43</v>
      </c>
      <c r="O160" s="40"/>
      <c r="P160" s="200">
        <f>O160*H160</f>
        <v>0</v>
      </c>
      <c r="Q160" s="200">
        <v>2.25634</v>
      </c>
      <c r="R160" s="200">
        <f>Q160*H160</f>
        <v>1.2906264799999998</v>
      </c>
      <c r="S160" s="200">
        <v>0</v>
      </c>
      <c r="T160" s="201">
        <f>S160*H160</f>
        <v>0</v>
      </c>
      <c r="AR160" s="22" t="s">
        <v>142</v>
      </c>
      <c r="AT160" s="22" t="s">
        <v>137</v>
      </c>
      <c r="AU160" s="22" t="s">
        <v>83</v>
      </c>
      <c r="AY160" s="22" t="s">
        <v>135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80</v>
      </c>
      <c r="BK160" s="202">
        <f>ROUND(I160*H160,2)</f>
        <v>0</v>
      </c>
      <c r="BL160" s="22" t="s">
        <v>142</v>
      </c>
      <c r="BM160" s="22" t="s">
        <v>283</v>
      </c>
    </row>
    <row r="161" spans="2:51" s="11" customFormat="1" ht="13.5">
      <c r="B161" s="206"/>
      <c r="C161" s="207"/>
      <c r="D161" s="203" t="s">
        <v>149</v>
      </c>
      <c r="E161" s="208" t="s">
        <v>21</v>
      </c>
      <c r="F161" s="209" t="s">
        <v>532</v>
      </c>
      <c r="G161" s="207"/>
      <c r="H161" s="210">
        <v>0.572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149</v>
      </c>
      <c r="AU161" s="216" t="s">
        <v>83</v>
      </c>
      <c r="AV161" s="11" t="s">
        <v>83</v>
      </c>
      <c r="AW161" s="11" t="s">
        <v>35</v>
      </c>
      <c r="AX161" s="11" t="s">
        <v>80</v>
      </c>
      <c r="AY161" s="216" t="s">
        <v>135</v>
      </c>
    </row>
    <row r="162" spans="2:65" s="1" customFormat="1" ht="31.5" customHeight="1">
      <c r="B162" s="39"/>
      <c r="C162" s="191" t="s">
        <v>290</v>
      </c>
      <c r="D162" s="191" t="s">
        <v>137</v>
      </c>
      <c r="E162" s="192" t="s">
        <v>286</v>
      </c>
      <c r="F162" s="193" t="s">
        <v>287</v>
      </c>
      <c r="G162" s="194" t="s">
        <v>140</v>
      </c>
      <c r="H162" s="195">
        <v>24</v>
      </c>
      <c r="I162" s="196"/>
      <c r="J162" s="197">
        <f>ROUND(I162*H162,2)</f>
        <v>0</v>
      </c>
      <c r="K162" s="193" t="s">
        <v>141</v>
      </c>
      <c r="L162" s="59"/>
      <c r="M162" s="198" t="s">
        <v>21</v>
      </c>
      <c r="N162" s="199" t="s">
        <v>43</v>
      </c>
      <c r="O162" s="40"/>
      <c r="P162" s="200">
        <f>O162*H162</f>
        <v>0</v>
      </c>
      <c r="Q162" s="200">
        <v>0.00047</v>
      </c>
      <c r="R162" s="200">
        <f>Q162*H162</f>
        <v>0.01128</v>
      </c>
      <c r="S162" s="200">
        <v>0</v>
      </c>
      <c r="T162" s="201">
        <f>S162*H162</f>
        <v>0</v>
      </c>
      <c r="AR162" s="22" t="s">
        <v>142</v>
      </c>
      <c r="AT162" s="22" t="s">
        <v>137</v>
      </c>
      <c r="AU162" s="22" t="s">
        <v>83</v>
      </c>
      <c r="AY162" s="22" t="s">
        <v>135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80</v>
      </c>
      <c r="BK162" s="202">
        <f>ROUND(I162*H162,2)</f>
        <v>0</v>
      </c>
      <c r="BL162" s="22" t="s">
        <v>142</v>
      </c>
      <c r="BM162" s="22" t="s">
        <v>533</v>
      </c>
    </row>
    <row r="163" spans="2:51" s="11" customFormat="1" ht="13.5">
      <c r="B163" s="206"/>
      <c r="C163" s="207"/>
      <c r="D163" s="203" t="s">
        <v>149</v>
      </c>
      <c r="E163" s="208" t="s">
        <v>21</v>
      </c>
      <c r="F163" s="209" t="s">
        <v>534</v>
      </c>
      <c r="G163" s="207"/>
      <c r="H163" s="210">
        <v>24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149</v>
      </c>
      <c r="AU163" s="216" t="s">
        <v>83</v>
      </c>
      <c r="AV163" s="11" t="s">
        <v>83</v>
      </c>
      <c r="AW163" s="11" t="s">
        <v>35</v>
      </c>
      <c r="AX163" s="11" t="s">
        <v>80</v>
      </c>
      <c r="AY163" s="216" t="s">
        <v>135</v>
      </c>
    </row>
    <row r="164" spans="2:65" s="1" customFormat="1" ht="22.5" customHeight="1">
      <c r="B164" s="39"/>
      <c r="C164" s="191" t="s">
        <v>294</v>
      </c>
      <c r="D164" s="191" t="s">
        <v>137</v>
      </c>
      <c r="E164" s="192" t="s">
        <v>291</v>
      </c>
      <c r="F164" s="193" t="s">
        <v>292</v>
      </c>
      <c r="G164" s="194" t="s">
        <v>154</v>
      </c>
      <c r="H164" s="195">
        <v>15.24</v>
      </c>
      <c r="I164" s="196"/>
      <c r="J164" s="197">
        <f>ROUND(I164*H164,2)</f>
        <v>0</v>
      </c>
      <c r="K164" s="193" t="s">
        <v>141</v>
      </c>
      <c r="L164" s="59"/>
      <c r="M164" s="198" t="s">
        <v>21</v>
      </c>
      <c r="N164" s="199" t="s">
        <v>43</v>
      </c>
      <c r="O164" s="40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2" t="s">
        <v>142</v>
      </c>
      <c r="AT164" s="22" t="s">
        <v>137</v>
      </c>
      <c r="AU164" s="22" t="s">
        <v>83</v>
      </c>
      <c r="AY164" s="22" t="s">
        <v>135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80</v>
      </c>
      <c r="BK164" s="202">
        <f>ROUND(I164*H164,2)</f>
        <v>0</v>
      </c>
      <c r="BL164" s="22" t="s">
        <v>142</v>
      </c>
      <c r="BM164" s="22" t="s">
        <v>535</v>
      </c>
    </row>
    <row r="165" spans="2:65" s="1" customFormat="1" ht="31.5" customHeight="1">
      <c r="B165" s="39"/>
      <c r="C165" s="191" t="s">
        <v>298</v>
      </c>
      <c r="D165" s="191" t="s">
        <v>137</v>
      </c>
      <c r="E165" s="192" t="s">
        <v>295</v>
      </c>
      <c r="F165" s="193" t="s">
        <v>296</v>
      </c>
      <c r="G165" s="194" t="s">
        <v>140</v>
      </c>
      <c r="H165" s="195">
        <v>10</v>
      </c>
      <c r="I165" s="196"/>
      <c r="J165" s="197">
        <f>ROUND(I165*H165,2)</f>
        <v>0</v>
      </c>
      <c r="K165" s="193" t="s">
        <v>141</v>
      </c>
      <c r="L165" s="59"/>
      <c r="M165" s="198" t="s">
        <v>21</v>
      </c>
      <c r="N165" s="199" t="s">
        <v>43</v>
      </c>
      <c r="O165" s="40"/>
      <c r="P165" s="200">
        <f>O165*H165</f>
        <v>0</v>
      </c>
      <c r="Q165" s="200">
        <v>0</v>
      </c>
      <c r="R165" s="200">
        <f>Q165*H165</f>
        <v>0</v>
      </c>
      <c r="S165" s="200">
        <v>0.02</v>
      </c>
      <c r="T165" s="201">
        <f>S165*H165</f>
        <v>0.2</v>
      </c>
      <c r="AR165" s="22" t="s">
        <v>142</v>
      </c>
      <c r="AT165" s="22" t="s">
        <v>137</v>
      </c>
      <c r="AU165" s="22" t="s">
        <v>83</v>
      </c>
      <c r="AY165" s="22" t="s">
        <v>135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2" t="s">
        <v>80</v>
      </c>
      <c r="BK165" s="202">
        <f>ROUND(I165*H165,2)</f>
        <v>0</v>
      </c>
      <c r="BL165" s="22" t="s">
        <v>142</v>
      </c>
      <c r="BM165" s="22" t="s">
        <v>536</v>
      </c>
    </row>
    <row r="166" spans="2:65" s="1" customFormat="1" ht="44.25" customHeight="1">
      <c r="B166" s="39"/>
      <c r="C166" s="191" t="s">
        <v>305</v>
      </c>
      <c r="D166" s="191" t="s">
        <v>137</v>
      </c>
      <c r="E166" s="192" t="s">
        <v>299</v>
      </c>
      <c r="F166" s="193" t="s">
        <v>300</v>
      </c>
      <c r="G166" s="194" t="s">
        <v>140</v>
      </c>
      <c r="H166" s="195">
        <v>10.4</v>
      </c>
      <c r="I166" s="196"/>
      <c r="J166" s="197">
        <f>ROUND(I166*H166,2)</f>
        <v>0</v>
      </c>
      <c r="K166" s="193" t="s">
        <v>141</v>
      </c>
      <c r="L166" s="59"/>
      <c r="M166" s="198" t="s">
        <v>21</v>
      </c>
      <c r="N166" s="199" t="s">
        <v>43</v>
      </c>
      <c r="O166" s="40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2" t="s">
        <v>142</v>
      </c>
      <c r="AT166" s="22" t="s">
        <v>137</v>
      </c>
      <c r="AU166" s="22" t="s">
        <v>83</v>
      </c>
      <c r="AY166" s="22" t="s">
        <v>135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80</v>
      </c>
      <c r="BK166" s="202">
        <f>ROUND(I166*H166,2)</f>
        <v>0</v>
      </c>
      <c r="BL166" s="22" t="s">
        <v>142</v>
      </c>
      <c r="BM166" s="22" t="s">
        <v>301</v>
      </c>
    </row>
    <row r="167" spans="2:47" s="1" customFormat="1" ht="27">
      <c r="B167" s="39"/>
      <c r="C167" s="61"/>
      <c r="D167" s="217" t="s">
        <v>144</v>
      </c>
      <c r="E167" s="61"/>
      <c r="F167" s="218" t="s">
        <v>302</v>
      </c>
      <c r="G167" s="61"/>
      <c r="H167" s="61"/>
      <c r="I167" s="161"/>
      <c r="J167" s="61"/>
      <c r="K167" s="61"/>
      <c r="L167" s="59"/>
      <c r="M167" s="205"/>
      <c r="N167" s="40"/>
      <c r="O167" s="40"/>
      <c r="P167" s="40"/>
      <c r="Q167" s="40"/>
      <c r="R167" s="40"/>
      <c r="S167" s="40"/>
      <c r="T167" s="76"/>
      <c r="AT167" s="22" t="s">
        <v>144</v>
      </c>
      <c r="AU167" s="22" t="s">
        <v>83</v>
      </c>
    </row>
    <row r="168" spans="2:63" s="10" customFormat="1" ht="22.35" customHeight="1">
      <c r="B168" s="174"/>
      <c r="C168" s="175"/>
      <c r="D168" s="188" t="s">
        <v>71</v>
      </c>
      <c r="E168" s="189" t="s">
        <v>303</v>
      </c>
      <c r="F168" s="189" t="s">
        <v>304</v>
      </c>
      <c r="G168" s="175"/>
      <c r="H168" s="175"/>
      <c r="I168" s="178"/>
      <c r="J168" s="190">
        <f>BK168</f>
        <v>0</v>
      </c>
      <c r="K168" s="175"/>
      <c r="L168" s="180"/>
      <c r="M168" s="181"/>
      <c r="N168" s="182"/>
      <c r="O168" s="182"/>
      <c r="P168" s="183">
        <f>SUM(P169:P176)</f>
        <v>0</v>
      </c>
      <c r="Q168" s="182"/>
      <c r="R168" s="183">
        <f>SUM(R169:R176)</f>
        <v>0</v>
      </c>
      <c r="S168" s="182"/>
      <c r="T168" s="184">
        <f>SUM(T169:T176)</f>
        <v>0</v>
      </c>
      <c r="AR168" s="185" t="s">
        <v>80</v>
      </c>
      <c r="AT168" s="186" t="s">
        <v>71</v>
      </c>
      <c r="AU168" s="186" t="s">
        <v>83</v>
      </c>
      <c r="AY168" s="185" t="s">
        <v>135</v>
      </c>
      <c r="BK168" s="187">
        <f>SUM(BK169:BK176)</f>
        <v>0</v>
      </c>
    </row>
    <row r="169" spans="2:65" s="1" customFormat="1" ht="22.5" customHeight="1">
      <c r="B169" s="39"/>
      <c r="C169" s="191" t="s">
        <v>309</v>
      </c>
      <c r="D169" s="191" t="s">
        <v>137</v>
      </c>
      <c r="E169" s="192" t="s">
        <v>306</v>
      </c>
      <c r="F169" s="193" t="s">
        <v>307</v>
      </c>
      <c r="G169" s="194" t="s">
        <v>183</v>
      </c>
      <c r="H169" s="195">
        <v>3.77</v>
      </c>
      <c r="I169" s="196"/>
      <c r="J169" s="197">
        <f>ROUND(I169*H169,2)</f>
        <v>0</v>
      </c>
      <c r="K169" s="193" t="s">
        <v>141</v>
      </c>
      <c r="L169" s="59"/>
      <c r="M169" s="198" t="s">
        <v>21</v>
      </c>
      <c r="N169" s="199" t="s">
        <v>43</v>
      </c>
      <c r="O169" s="40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2" t="s">
        <v>142</v>
      </c>
      <c r="AT169" s="22" t="s">
        <v>137</v>
      </c>
      <c r="AU169" s="22" t="s">
        <v>151</v>
      </c>
      <c r="AY169" s="22" t="s">
        <v>135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80</v>
      </c>
      <c r="BK169" s="202">
        <f>ROUND(I169*H169,2)</f>
        <v>0</v>
      </c>
      <c r="BL169" s="22" t="s">
        <v>142</v>
      </c>
      <c r="BM169" s="22" t="s">
        <v>537</v>
      </c>
    </row>
    <row r="170" spans="2:65" s="1" customFormat="1" ht="22.5" customHeight="1">
      <c r="B170" s="39"/>
      <c r="C170" s="191" t="s">
        <v>314</v>
      </c>
      <c r="D170" s="191" t="s">
        <v>137</v>
      </c>
      <c r="E170" s="192" t="s">
        <v>310</v>
      </c>
      <c r="F170" s="193" t="s">
        <v>311</v>
      </c>
      <c r="G170" s="194" t="s">
        <v>183</v>
      </c>
      <c r="H170" s="195">
        <v>2.851</v>
      </c>
      <c r="I170" s="196"/>
      <c r="J170" s="197">
        <f>ROUND(I170*H170,2)</f>
        <v>0</v>
      </c>
      <c r="K170" s="193" t="s">
        <v>141</v>
      </c>
      <c r="L170" s="59"/>
      <c r="M170" s="198" t="s">
        <v>21</v>
      </c>
      <c r="N170" s="199" t="s">
        <v>43</v>
      </c>
      <c r="O170" s="40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2" t="s">
        <v>142</v>
      </c>
      <c r="AT170" s="22" t="s">
        <v>137</v>
      </c>
      <c r="AU170" s="22" t="s">
        <v>151</v>
      </c>
      <c r="AY170" s="22" t="s">
        <v>135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80</v>
      </c>
      <c r="BK170" s="202">
        <f>ROUND(I170*H170,2)</f>
        <v>0</v>
      </c>
      <c r="BL170" s="22" t="s">
        <v>142</v>
      </c>
      <c r="BM170" s="22" t="s">
        <v>538</v>
      </c>
    </row>
    <row r="171" spans="2:51" s="11" customFormat="1" ht="13.5">
      <c r="B171" s="206"/>
      <c r="C171" s="207"/>
      <c r="D171" s="203" t="s">
        <v>149</v>
      </c>
      <c r="E171" s="208" t="s">
        <v>21</v>
      </c>
      <c r="F171" s="209" t="s">
        <v>539</v>
      </c>
      <c r="G171" s="207"/>
      <c r="H171" s="210">
        <v>2.851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149</v>
      </c>
      <c r="AU171" s="216" t="s">
        <v>151</v>
      </c>
      <c r="AV171" s="11" t="s">
        <v>83</v>
      </c>
      <c r="AW171" s="11" t="s">
        <v>35</v>
      </c>
      <c r="AX171" s="11" t="s">
        <v>80</v>
      </c>
      <c r="AY171" s="216" t="s">
        <v>135</v>
      </c>
    </row>
    <row r="172" spans="2:65" s="1" customFormat="1" ht="22.5" customHeight="1">
      <c r="B172" s="39"/>
      <c r="C172" s="191" t="s">
        <v>319</v>
      </c>
      <c r="D172" s="191" t="s">
        <v>137</v>
      </c>
      <c r="E172" s="192" t="s">
        <v>476</v>
      </c>
      <c r="F172" s="193" t="s">
        <v>477</v>
      </c>
      <c r="G172" s="194" t="s">
        <v>183</v>
      </c>
      <c r="H172" s="195">
        <v>2.32</v>
      </c>
      <c r="I172" s="196"/>
      <c r="J172" s="197">
        <f>ROUND(I172*H172,2)</f>
        <v>0</v>
      </c>
      <c r="K172" s="193" t="s">
        <v>141</v>
      </c>
      <c r="L172" s="59"/>
      <c r="M172" s="198" t="s">
        <v>21</v>
      </c>
      <c r="N172" s="199" t="s">
        <v>43</v>
      </c>
      <c r="O172" s="40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2" t="s">
        <v>142</v>
      </c>
      <c r="AT172" s="22" t="s">
        <v>137</v>
      </c>
      <c r="AU172" s="22" t="s">
        <v>151</v>
      </c>
      <c r="AY172" s="22" t="s">
        <v>135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80</v>
      </c>
      <c r="BK172" s="202">
        <f>ROUND(I172*H172,2)</f>
        <v>0</v>
      </c>
      <c r="BL172" s="22" t="s">
        <v>142</v>
      </c>
      <c r="BM172" s="22" t="s">
        <v>540</v>
      </c>
    </row>
    <row r="173" spans="2:65" s="1" customFormat="1" ht="31.5" customHeight="1">
      <c r="B173" s="39"/>
      <c r="C173" s="191" t="s">
        <v>326</v>
      </c>
      <c r="D173" s="191" t="s">
        <v>137</v>
      </c>
      <c r="E173" s="192" t="s">
        <v>315</v>
      </c>
      <c r="F173" s="193" t="s">
        <v>316</v>
      </c>
      <c r="G173" s="194" t="s">
        <v>183</v>
      </c>
      <c r="H173" s="195">
        <v>8.944</v>
      </c>
      <c r="I173" s="196"/>
      <c r="J173" s="197">
        <f>ROUND(I173*H173,2)</f>
        <v>0</v>
      </c>
      <c r="K173" s="193" t="s">
        <v>141</v>
      </c>
      <c r="L173" s="59"/>
      <c r="M173" s="198" t="s">
        <v>21</v>
      </c>
      <c r="N173" s="199" t="s">
        <v>43</v>
      </c>
      <c r="O173" s="40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AR173" s="22" t="s">
        <v>142</v>
      </c>
      <c r="AT173" s="22" t="s">
        <v>137</v>
      </c>
      <c r="AU173" s="22" t="s">
        <v>151</v>
      </c>
      <c r="AY173" s="22" t="s">
        <v>135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2" t="s">
        <v>80</v>
      </c>
      <c r="BK173" s="202">
        <f>ROUND(I173*H173,2)</f>
        <v>0</v>
      </c>
      <c r="BL173" s="22" t="s">
        <v>142</v>
      </c>
      <c r="BM173" s="22" t="s">
        <v>317</v>
      </c>
    </row>
    <row r="174" spans="2:51" s="11" customFormat="1" ht="13.5">
      <c r="B174" s="206"/>
      <c r="C174" s="207"/>
      <c r="D174" s="203" t="s">
        <v>149</v>
      </c>
      <c r="E174" s="208" t="s">
        <v>21</v>
      </c>
      <c r="F174" s="209" t="s">
        <v>541</v>
      </c>
      <c r="G174" s="207"/>
      <c r="H174" s="210">
        <v>8.944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149</v>
      </c>
      <c r="AU174" s="216" t="s">
        <v>151</v>
      </c>
      <c r="AV174" s="11" t="s">
        <v>83</v>
      </c>
      <c r="AW174" s="11" t="s">
        <v>35</v>
      </c>
      <c r="AX174" s="11" t="s">
        <v>80</v>
      </c>
      <c r="AY174" s="216" t="s">
        <v>135</v>
      </c>
    </row>
    <row r="175" spans="2:65" s="1" customFormat="1" ht="44.25" customHeight="1">
      <c r="B175" s="39"/>
      <c r="C175" s="191" t="s">
        <v>429</v>
      </c>
      <c r="D175" s="191" t="s">
        <v>137</v>
      </c>
      <c r="E175" s="192" t="s">
        <v>320</v>
      </c>
      <c r="F175" s="193" t="s">
        <v>321</v>
      </c>
      <c r="G175" s="194" t="s">
        <v>183</v>
      </c>
      <c r="H175" s="195">
        <v>80.496</v>
      </c>
      <c r="I175" s="196"/>
      <c r="J175" s="197">
        <f>ROUND(I175*H175,2)</f>
        <v>0</v>
      </c>
      <c r="K175" s="193" t="s">
        <v>141</v>
      </c>
      <c r="L175" s="59"/>
      <c r="M175" s="198" t="s">
        <v>21</v>
      </c>
      <c r="N175" s="199" t="s">
        <v>43</v>
      </c>
      <c r="O175" s="40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AR175" s="22" t="s">
        <v>142</v>
      </c>
      <c r="AT175" s="22" t="s">
        <v>137</v>
      </c>
      <c r="AU175" s="22" t="s">
        <v>151</v>
      </c>
      <c r="AY175" s="22" t="s">
        <v>135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2" t="s">
        <v>80</v>
      </c>
      <c r="BK175" s="202">
        <f>ROUND(I175*H175,2)</f>
        <v>0</v>
      </c>
      <c r="BL175" s="22" t="s">
        <v>142</v>
      </c>
      <c r="BM175" s="22" t="s">
        <v>322</v>
      </c>
    </row>
    <row r="176" spans="2:51" s="11" customFormat="1" ht="13.5">
      <c r="B176" s="206"/>
      <c r="C176" s="207"/>
      <c r="D176" s="217" t="s">
        <v>149</v>
      </c>
      <c r="E176" s="207"/>
      <c r="F176" s="220" t="s">
        <v>542</v>
      </c>
      <c r="G176" s="207"/>
      <c r="H176" s="221">
        <v>80.496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149</v>
      </c>
      <c r="AU176" s="216" t="s">
        <v>151</v>
      </c>
      <c r="AV176" s="11" t="s">
        <v>83</v>
      </c>
      <c r="AW176" s="11" t="s">
        <v>6</v>
      </c>
      <c r="AX176" s="11" t="s">
        <v>80</v>
      </c>
      <c r="AY176" s="216" t="s">
        <v>135</v>
      </c>
    </row>
    <row r="177" spans="2:63" s="10" customFormat="1" ht="29.85" customHeight="1">
      <c r="B177" s="174"/>
      <c r="C177" s="175"/>
      <c r="D177" s="188" t="s">
        <v>71</v>
      </c>
      <c r="E177" s="189" t="s">
        <v>324</v>
      </c>
      <c r="F177" s="189" t="s">
        <v>325</v>
      </c>
      <c r="G177" s="175"/>
      <c r="H177" s="175"/>
      <c r="I177" s="178"/>
      <c r="J177" s="190">
        <f>BK177</f>
        <v>0</v>
      </c>
      <c r="K177" s="175"/>
      <c r="L177" s="180"/>
      <c r="M177" s="181"/>
      <c r="N177" s="182"/>
      <c r="O177" s="182"/>
      <c r="P177" s="183">
        <f>P178</f>
        <v>0</v>
      </c>
      <c r="Q177" s="182"/>
      <c r="R177" s="183">
        <f>R178</f>
        <v>0</v>
      </c>
      <c r="S177" s="182"/>
      <c r="T177" s="184">
        <f>T178</f>
        <v>0</v>
      </c>
      <c r="AR177" s="185" t="s">
        <v>80</v>
      </c>
      <c r="AT177" s="186" t="s">
        <v>71</v>
      </c>
      <c r="AU177" s="186" t="s">
        <v>80</v>
      </c>
      <c r="AY177" s="185" t="s">
        <v>135</v>
      </c>
      <c r="BK177" s="187">
        <f>BK178</f>
        <v>0</v>
      </c>
    </row>
    <row r="178" spans="2:65" s="1" customFormat="1" ht="31.5" customHeight="1">
      <c r="B178" s="39"/>
      <c r="C178" s="191" t="s">
        <v>434</v>
      </c>
      <c r="D178" s="191" t="s">
        <v>137</v>
      </c>
      <c r="E178" s="192" t="s">
        <v>327</v>
      </c>
      <c r="F178" s="193" t="s">
        <v>328</v>
      </c>
      <c r="G178" s="194" t="s">
        <v>183</v>
      </c>
      <c r="H178" s="195">
        <v>12.884</v>
      </c>
      <c r="I178" s="196"/>
      <c r="J178" s="197">
        <f>ROUND(I178*H178,2)</f>
        <v>0</v>
      </c>
      <c r="K178" s="193" t="s">
        <v>141</v>
      </c>
      <c r="L178" s="59"/>
      <c r="M178" s="198" t="s">
        <v>21</v>
      </c>
      <c r="N178" s="243" t="s">
        <v>43</v>
      </c>
      <c r="O178" s="244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AR178" s="22" t="s">
        <v>142</v>
      </c>
      <c r="AT178" s="22" t="s">
        <v>137</v>
      </c>
      <c r="AU178" s="22" t="s">
        <v>83</v>
      </c>
      <c r="AY178" s="22" t="s">
        <v>135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80</v>
      </c>
      <c r="BK178" s="202">
        <f>ROUND(I178*H178,2)</f>
        <v>0</v>
      </c>
      <c r="BL178" s="22" t="s">
        <v>142</v>
      </c>
      <c r="BM178" s="22" t="s">
        <v>329</v>
      </c>
    </row>
    <row r="179" spans="2:12" s="1" customFormat="1" ht="6.95" customHeight="1">
      <c r="B179" s="54"/>
      <c r="C179" s="55"/>
      <c r="D179" s="55"/>
      <c r="E179" s="55"/>
      <c r="F179" s="55"/>
      <c r="G179" s="55"/>
      <c r="H179" s="55"/>
      <c r="I179" s="137"/>
      <c r="J179" s="55"/>
      <c r="K179" s="55"/>
      <c r="L179" s="59"/>
    </row>
  </sheetData>
  <sheetProtection password="CC35" sheet="1" objects="1" scenarios="1" formatCells="0" formatColumns="0" formatRows="0" sort="0" autoFilter="0"/>
  <autoFilter ref="C82:K17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98</v>
      </c>
      <c r="G1" s="371" t="s">
        <v>99</v>
      </c>
      <c r="H1" s="371"/>
      <c r="I1" s="113"/>
      <c r="J1" s="112" t="s">
        <v>100</v>
      </c>
      <c r="K1" s="111" t="s">
        <v>101</v>
      </c>
      <c r="L1" s="112" t="s">
        <v>102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83</v>
      </c>
    </row>
    <row r="4" spans="2:46" ht="36.95" customHeight="1">
      <c r="B4" s="26"/>
      <c r="C4" s="27"/>
      <c r="D4" s="28" t="s">
        <v>103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Chodník a přechod pro chodce, lokalita Pražská - Příbramská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104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543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94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11.3.2020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20" customHeight="1">
      <c r="B24" s="119"/>
      <c r="C24" s="120"/>
      <c r="D24" s="120"/>
      <c r="E24" s="364" t="s">
        <v>106</v>
      </c>
      <c r="F24" s="364"/>
      <c r="G24" s="364"/>
      <c r="H24" s="36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ROUND(J92,2)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ROUND(SUM(BE92:BE171),2)</f>
        <v>0</v>
      </c>
      <c r="G30" s="40"/>
      <c r="H30" s="40"/>
      <c r="I30" s="129">
        <v>0.21</v>
      </c>
      <c r="J30" s="128">
        <f>ROUND(ROUND((SUM(BE92:BE171)),2)*I30,2)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ROUND(SUM(BF92:BF171),2)</f>
        <v>0</v>
      </c>
      <c r="G31" s="40"/>
      <c r="H31" s="40"/>
      <c r="I31" s="129">
        <v>0.15</v>
      </c>
      <c r="J31" s="128">
        <f>ROUND(ROUND((SUM(BF92:BF171)),2)*I31,2)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45</v>
      </c>
      <c r="F32" s="128">
        <f>ROUND(SUM(BG92:BG171),2)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46</v>
      </c>
      <c r="F33" s="128">
        <f>ROUND(SUM(BH92:BH171),2)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47</v>
      </c>
      <c r="F34" s="128">
        <f>ROUND(SUM(BI92:BI171),2)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Chodník a přechod pro chodce, lokalita Pražská - Příbramská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104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 xml:space="preserve">SO 401 - Veřejné osvětlení 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Hořovice</v>
      </c>
      <c r="G49" s="40"/>
      <c r="H49" s="40"/>
      <c r="I49" s="117" t="s">
        <v>25</v>
      </c>
      <c r="J49" s="118" t="str">
        <f>IF(J12="","",J12)</f>
        <v>11.3.2020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Město Hořovice</v>
      </c>
      <c r="G51" s="40"/>
      <c r="H51" s="40"/>
      <c r="I51" s="117" t="s">
        <v>33</v>
      </c>
      <c r="J51" s="33" t="str">
        <f>E21</f>
        <v>Ing. Robert Juřina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108</v>
      </c>
      <c r="D54" s="130"/>
      <c r="E54" s="130"/>
      <c r="F54" s="130"/>
      <c r="G54" s="130"/>
      <c r="H54" s="130"/>
      <c r="I54" s="143"/>
      <c r="J54" s="144" t="s">
        <v>109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110</v>
      </c>
      <c r="D56" s="40"/>
      <c r="E56" s="40"/>
      <c r="F56" s="40"/>
      <c r="G56" s="40"/>
      <c r="H56" s="40"/>
      <c r="I56" s="116"/>
      <c r="J56" s="126">
        <f>J92</f>
        <v>0</v>
      </c>
      <c r="K56" s="43"/>
      <c r="AU56" s="22" t="s">
        <v>111</v>
      </c>
    </row>
    <row r="57" spans="2:11" s="7" customFormat="1" ht="24.95" customHeight="1">
      <c r="B57" s="147"/>
      <c r="C57" s="148"/>
      <c r="D57" s="149" t="s">
        <v>112</v>
      </c>
      <c r="E57" s="150"/>
      <c r="F57" s="150"/>
      <c r="G57" s="150"/>
      <c r="H57" s="150"/>
      <c r="I57" s="151"/>
      <c r="J57" s="152">
        <f>J93</f>
        <v>0</v>
      </c>
      <c r="K57" s="153"/>
    </row>
    <row r="58" spans="2:11" s="8" customFormat="1" ht="19.9" customHeight="1">
      <c r="B58" s="154"/>
      <c r="C58" s="155"/>
      <c r="D58" s="156" t="s">
        <v>113</v>
      </c>
      <c r="E58" s="157"/>
      <c r="F58" s="157"/>
      <c r="G58" s="157"/>
      <c r="H58" s="157"/>
      <c r="I58" s="158"/>
      <c r="J58" s="159">
        <f>J94</f>
        <v>0</v>
      </c>
      <c r="K58" s="160"/>
    </row>
    <row r="59" spans="2:11" s="8" customFormat="1" ht="19.9" customHeight="1">
      <c r="B59" s="154"/>
      <c r="C59" s="155"/>
      <c r="D59" s="156" t="s">
        <v>114</v>
      </c>
      <c r="E59" s="157"/>
      <c r="F59" s="157"/>
      <c r="G59" s="157"/>
      <c r="H59" s="157"/>
      <c r="I59" s="158"/>
      <c r="J59" s="159">
        <f>J115</f>
        <v>0</v>
      </c>
      <c r="K59" s="160"/>
    </row>
    <row r="60" spans="2:11" s="8" customFormat="1" ht="19.9" customHeight="1">
      <c r="B60" s="154"/>
      <c r="C60" s="155"/>
      <c r="D60" s="156" t="s">
        <v>544</v>
      </c>
      <c r="E60" s="157"/>
      <c r="F60" s="157"/>
      <c r="G60" s="157"/>
      <c r="H60" s="157"/>
      <c r="I60" s="158"/>
      <c r="J60" s="159">
        <f>J117</f>
        <v>0</v>
      </c>
      <c r="K60" s="160"/>
    </row>
    <row r="61" spans="2:11" s="8" customFormat="1" ht="19.9" customHeight="1">
      <c r="B61" s="154"/>
      <c r="C61" s="155"/>
      <c r="D61" s="156" t="s">
        <v>545</v>
      </c>
      <c r="E61" s="157"/>
      <c r="F61" s="157"/>
      <c r="G61" s="157"/>
      <c r="H61" s="157"/>
      <c r="I61" s="158"/>
      <c r="J61" s="159">
        <f>J120</f>
        <v>0</v>
      </c>
      <c r="K61" s="160"/>
    </row>
    <row r="62" spans="2:11" s="8" customFormat="1" ht="19.9" customHeight="1">
      <c r="B62" s="154"/>
      <c r="C62" s="155"/>
      <c r="D62" s="156" t="s">
        <v>546</v>
      </c>
      <c r="E62" s="157"/>
      <c r="F62" s="157"/>
      <c r="G62" s="157"/>
      <c r="H62" s="157"/>
      <c r="I62" s="158"/>
      <c r="J62" s="159">
        <f>J123</f>
        <v>0</v>
      </c>
      <c r="K62" s="160"/>
    </row>
    <row r="63" spans="2:11" s="7" customFormat="1" ht="24.95" customHeight="1">
      <c r="B63" s="147"/>
      <c r="C63" s="148"/>
      <c r="D63" s="149" t="s">
        <v>547</v>
      </c>
      <c r="E63" s="150"/>
      <c r="F63" s="150"/>
      <c r="G63" s="150"/>
      <c r="H63" s="150"/>
      <c r="I63" s="151"/>
      <c r="J63" s="152">
        <f>J125</f>
        <v>0</v>
      </c>
      <c r="K63" s="153"/>
    </row>
    <row r="64" spans="2:11" s="8" customFormat="1" ht="19.9" customHeight="1">
      <c r="B64" s="154"/>
      <c r="C64" s="155"/>
      <c r="D64" s="156" t="s">
        <v>548</v>
      </c>
      <c r="E64" s="157"/>
      <c r="F64" s="157"/>
      <c r="G64" s="157"/>
      <c r="H64" s="157"/>
      <c r="I64" s="158"/>
      <c r="J64" s="159">
        <f>J126</f>
        <v>0</v>
      </c>
      <c r="K64" s="160"/>
    </row>
    <row r="65" spans="2:11" s="8" customFormat="1" ht="19.9" customHeight="1">
      <c r="B65" s="154"/>
      <c r="C65" s="155"/>
      <c r="D65" s="156" t="s">
        <v>549</v>
      </c>
      <c r="E65" s="157"/>
      <c r="F65" s="157"/>
      <c r="G65" s="157"/>
      <c r="H65" s="157"/>
      <c r="I65" s="158"/>
      <c r="J65" s="159">
        <f>J132</f>
        <v>0</v>
      </c>
      <c r="K65" s="160"/>
    </row>
    <row r="66" spans="2:11" s="8" customFormat="1" ht="19.9" customHeight="1">
      <c r="B66" s="154"/>
      <c r="C66" s="155"/>
      <c r="D66" s="156" t="s">
        <v>550</v>
      </c>
      <c r="E66" s="157"/>
      <c r="F66" s="157"/>
      <c r="G66" s="157"/>
      <c r="H66" s="157"/>
      <c r="I66" s="158"/>
      <c r="J66" s="159">
        <f>J141</f>
        <v>0</v>
      </c>
      <c r="K66" s="160"/>
    </row>
    <row r="67" spans="2:11" s="8" customFormat="1" ht="19.9" customHeight="1">
      <c r="B67" s="154"/>
      <c r="C67" s="155"/>
      <c r="D67" s="156" t="s">
        <v>551</v>
      </c>
      <c r="E67" s="157"/>
      <c r="F67" s="157"/>
      <c r="G67" s="157"/>
      <c r="H67" s="157"/>
      <c r="I67" s="158"/>
      <c r="J67" s="159">
        <f>J148</f>
        <v>0</v>
      </c>
      <c r="K67" s="160"/>
    </row>
    <row r="68" spans="2:11" s="8" customFormat="1" ht="19.9" customHeight="1">
      <c r="B68" s="154"/>
      <c r="C68" s="155"/>
      <c r="D68" s="156" t="s">
        <v>552</v>
      </c>
      <c r="E68" s="157"/>
      <c r="F68" s="157"/>
      <c r="G68" s="157"/>
      <c r="H68" s="157"/>
      <c r="I68" s="158"/>
      <c r="J68" s="159">
        <f>J153</f>
        <v>0</v>
      </c>
      <c r="K68" s="160"/>
    </row>
    <row r="69" spans="2:11" s="8" customFormat="1" ht="19.9" customHeight="1">
      <c r="B69" s="154"/>
      <c r="C69" s="155"/>
      <c r="D69" s="156" t="s">
        <v>553</v>
      </c>
      <c r="E69" s="157"/>
      <c r="F69" s="157"/>
      <c r="G69" s="157"/>
      <c r="H69" s="157"/>
      <c r="I69" s="158"/>
      <c r="J69" s="159">
        <f>J156</f>
        <v>0</v>
      </c>
      <c r="K69" s="160"/>
    </row>
    <row r="70" spans="2:11" s="7" customFormat="1" ht="24.95" customHeight="1">
      <c r="B70" s="147"/>
      <c r="C70" s="148"/>
      <c r="D70" s="149" t="s">
        <v>554</v>
      </c>
      <c r="E70" s="150"/>
      <c r="F70" s="150"/>
      <c r="G70" s="150"/>
      <c r="H70" s="150"/>
      <c r="I70" s="151"/>
      <c r="J70" s="152">
        <f>J165</f>
        <v>0</v>
      </c>
      <c r="K70" s="153"/>
    </row>
    <row r="71" spans="2:11" s="8" customFormat="1" ht="19.9" customHeight="1">
      <c r="B71" s="154"/>
      <c r="C71" s="155"/>
      <c r="D71" s="156" t="s">
        <v>555</v>
      </c>
      <c r="E71" s="157"/>
      <c r="F71" s="157"/>
      <c r="G71" s="157"/>
      <c r="H71" s="157"/>
      <c r="I71" s="158"/>
      <c r="J71" s="159">
        <f>J166</f>
        <v>0</v>
      </c>
      <c r="K71" s="160"/>
    </row>
    <row r="72" spans="2:11" s="8" customFormat="1" ht="19.9" customHeight="1">
      <c r="B72" s="154"/>
      <c r="C72" s="155"/>
      <c r="D72" s="156" t="s">
        <v>556</v>
      </c>
      <c r="E72" s="157"/>
      <c r="F72" s="157"/>
      <c r="G72" s="157"/>
      <c r="H72" s="157"/>
      <c r="I72" s="158"/>
      <c r="J72" s="159">
        <f>J170</f>
        <v>0</v>
      </c>
      <c r="K72" s="160"/>
    </row>
    <row r="73" spans="2:11" s="1" customFormat="1" ht="21.75" customHeight="1">
      <c r="B73" s="39"/>
      <c r="C73" s="40"/>
      <c r="D73" s="40"/>
      <c r="E73" s="40"/>
      <c r="F73" s="40"/>
      <c r="G73" s="40"/>
      <c r="H73" s="40"/>
      <c r="I73" s="116"/>
      <c r="J73" s="40"/>
      <c r="K73" s="43"/>
    </row>
    <row r="74" spans="2:11" s="1" customFormat="1" ht="6.95" customHeight="1">
      <c r="B74" s="54"/>
      <c r="C74" s="55"/>
      <c r="D74" s="55"/>
      <c r="E74" s="55"/>
      <c r="F74" s="55"/>
      <c r="G74" s="55"/>
      <c r="H74" s="55"/>
      <c r="I74" s="137"/>
      <c r="J74" s="55"/>
      <c r="K74" s="56"/>
    </row>
    <row r="78" spans="2:12" s="1" customFormat="1" ht="6.95" customHeight="1">
      <c r="B78" s="57"/>
      <c r="C78" s="58"/>
      <c r="D78" s="58"/>
      <c r="E78" s="58"/>
      <c r="F78" s="58"/>
      <c r="G78" s="58"/>
      <c r="H78" s="58"/>
      <c r="I78" s="140"/>
      <c r="J78" s="58"/>
      <c r="K78" s="58"/>
      <c r="L78" s="59"/>
    </row>
    <row r="79" spans="2:12" s="1" customFormat="1" ht="36.95" customHeight="1">
      <c r="B79" s="39"/>
      <c r="C79" s="60" t="s">
        <v>119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14.45" customHeight="1">
      <c r="B81" s="39"/>
      <c r="C81" s="63" t="s">
        <v>18</v>
      </c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22.5" customHeight="1">
      <c r="B82" s="39"/>
      <c r="C82" s="61"/>
      <c r="D82" s="61"/>
      <c r="E82" s="368" t="str">
        <f>E7</f>
        <v>Chodník a přechod pro chodce, lokalita Pražská - Příbramská</v>
      </c>
      <c r="F82" s="369"/>
      <c r="G82" s="369"/>
      <c r="H82" s="369"/>
      <c r="I82" s="161"/>
      <c r="J82" s="61"/>
      <c r="K82" s="61"/>
      <c r="L82" s="59"/>
    </row>
    <row r="83" spans="2:12" s="1" customFormat="1" ht="14.45" customHeight="1">
      <c r="B83" s="39"/>
      <c r="C83" s="63" t="s">
        <v>104</v>
      </c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23.25" customHeight="1">
      <c r="B84" s="39"/>
      <c r="C84" s="61"/>
      <c r="D84" s="61"/>
      <c r="E84" s="336" t="str">
        <f>E9</f>
        <v xml:space="preserve">SO 401 - Veřejné osvětlení </v>
      </c>
      <c r="F84" s="370"/>
      <c r="G84" s="370"/>
      <c r="H84" s="370"/>
      <c r="I84" s="161"/>
      <c r="J84" s="61"/>
      <c r="K84" s="61"/>
      <c r="L84" s="59"/>
    </row>
    <row r="85" spans="2:12" s="1" customFormat="1" ht="6.9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18" customHeight="1">
      <c r="B86" s="39"/>
      <c r="C86" s="63" t="s">
        <v>23</v>
      </c>
      <c r="D86" s="61"/>
      <c r="E86" s="61"/>
      <c r="F86" s="162" t="str">
        <f>F12</f>
        <v>Hořovice</v>
      </c>
      <c r="G86" s="61"/>
      <c r="H86" s="61"/>
      <c r="I86" s="163" t="s">
        <v>25</v>
      </c>
      <c r="J86" s="71" t="str">
        <f>IF(J12="","",J12)</f>
        <v>11.3.2020</v>
      </c>
      <c r="K86" s="61"/>
      <c r="L86" s="59"/>
    </row>
    <row r="87" spans="2:12" s="1" customFormat="1" ht="6.95" customHeight="1">
      <c r="B87" s="39"/>
      <c r="C87" s="61"/>
      <c r="D87" s="61"/>
      <c r="E87" s="61"/>
      <c r="F87" s="61"/>
      <c r="G87" s="61"/>
      <c r="H87" s="61"/>
      <c r="I87" s="161"/>
      <c r="J87" s="61"/>
      <c r="K87" s="61"/>
      <c r="L87" s="59"/>
    </row>
    <row r="88" spans="2:12" s="1" customFormat="1" ht="15">
      <c r="B88" s="39"/>
      <c r="C88" s="63" t="s">
        <v>27</v>
      </c>
      <c r="D88" s="61"/>
      <c r="E88" s="61"/>
      <c r="F88" s="162" t="str">
        <f>E15</f>
        <v>Město Hořovice</v>
      </c>
      <c r="G88" s="61"/>
      <c r="H88" s="61"/>
      <c r="I88" s="163" t="s">
        <v>33</v>
      </c>
      <c r="J88" s="162" t="str">
        <f>E21</f>
        <v>Ing. Robert Juřina</v>
      </c>
      <c r="K88" s="61"/>
      <c r="L88" s="59"/>
    </row>
    <row r="89" spans="2:12" s="1" customFormat="1" ht="14.45" customHeight="1">
      <c r="B89" s="39"/>
      <c r="C89" s="63" t="s">
        <v>31</v>
      </c>
      <c r="D89" s="61"/>
      <c r="E89" s="61"/>
      <c r="F89" s="162" t="str">
        <f>IF(E18="","",E18)</f>
        <v/>
      </c>
      <c r="G89" s="61"/>
      <c r="H89" s="61"/>
      <c r="I89" s="161"/>
      <c r="J89" s="61"/>
      <c r="K89" s="61"/>
      <c r="L89" s="59"/>
    </row>
    <row r="90" spans="2:12" s="1" customFormat="1" ht="10.3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20" s="9" customFormat="1" ht="29.25" customHeight="1">
      <c r="B91" s="164"/>
      <c r="C91" s="165" t="s">
        <v>120</v>
      </c>
      <c r="D91" s="166" t="s">
        <v>57</v>
      </c>
      <c r="E91" s="166" t="s">
        <v>53</v>
      </c>
      <c r="F91" s="166" t="s">
        <v>121</v>
      </c>
      <c r="G91" s="166" t="s">
        <v>122</v>
      </c>
      <c r="H91" s="166" t="s">
        <v>123</v>
      </c>
      <c r="I91" s="167" t="s">
        <v>124</v>
      </c>
      <c r="J91" s="166" t="s">
        <v>109</v>
      </c>
      <c r="K91" s="168" t="s">
        <v>125</v>
      </c>
      <c r="L91" s="169"/>
      <c r="M91" s="79" t="s">
        <v>126</v>
      </c>
      <c r="N91" s="80" t="s">
        <v>42</v>
      </c>
      <c r="O91" s="80" t="s">
        <v>127</v>
      </c>
      <c r="P91" s="80" t="s">
        <v>128</v>
      </c>
      <c r="Q91" s="80" t="s">
        <v>129</v>
      </c>
      <c r="R91" s="80" t="s">
        <v>130</v>
      </c>
      <c r="S91" s="80" t="s">
        <v>131</v>
      </c>
      <c r="T91" s="81" t="s">
        <v>132</v>
      </c>
    </row>
    <row r="92" spans="2:63" s="1" customFormat="1" ht="29.25" customHeight="1">
      <c r="B92" s="39"/>
      <c r="C92" s="85" t="s">
        <v>110</v>
      </c>
      <c r="D92" s="61"/>
      <c r="E92" s="61"/>
      <c r="F92" s="61"/>
      <c r="G92" s="61"/>
      <c r="H92" s="61"/>
      <c r="I92" s="161"/>
      <c r="J92" s="170">
        <f>BK92</f>
        <v>0</v>
      </c>
      <c r="K92" s="61"/>
      <c r="L92" s="59"/>
      <c r="M92" s="82"/>
      <c r="N92" s="83"/>
      <c r="O92" s="83"/>
      <c r="P92" s="171">
        <f>P93+P125+P165</f>
        <v>0</v>
      </c>
      <c r="Q92" s="83"/>
      <c r="R92" s="171">
        <f>R93+R125+R165</f>
        <v>19.61024</v>
      </c>
      <c r="S92" s="83"/>
      <c r="T92" s="172">
        <f>T93+T125+T165</f>
        <v>0</v>
      </c>
      <c r="AT92" s="22" t="s">
        <v>71</v>
      </c>
      <c r="AU92" s="22" t="s">
        <v>111</v>
      </c>
      <c r="BK92" s="173">
        <f>BK93+BK125+BK165</f>
        <v>0</v>
      </c>
    </row>
    <row r="93" spans="2:63" s="10" customFormat="1" ht="37.35" customHeight="1">
      <c r="B93" s="174"/>
      <c r="C93" s="175"/>
      <c r="D93" s="176" t="s">
        <v>71</v>
      </c>
      <c r="E93" s="177" t="s">
        <v>133</v>
      </c>
      <c r="F93" s="177" t="s">
        <v>134</v>
      </c>
      <c r="G93" s="175"/>
      <c r="H93" s="175"/>
      <c r="I93" s="178"/>
      <c r="J93" s="179">
        <f>BK93</f>
        <v>0</v>
      </c>
      <c r="K93" s="175"/>
      <c r="L93" s="180"/>
      <c r="M93" s="181"/>
      <c r="N93" s="182"/>
      <c r="O93" s="182"/>
      <c r="P93" s="183">
        <f>P94+P115+P117+P120+P123</f>
        <v>0</v>
      </c>
      <c r="Q93" s="182"/>
      <c r="R93" s="183">
        <f>R94+R115+R117+R120+R123</f>
        <v>18.05576</v>
      </c>
      <c r="S93" s="182"/>
      <c r="T93" s="184">
        <f>T94+T115+T117+T120+T123</f>
        <v>0</v>
      </c>
      <c r="AR93" s="185" t="s">
        <v>80</v>
      </c>
      <c r="AT93" s="186" t="s">
        <v>71</v>
      </c>
      <c r="AU93" s="186" t="s">
        <v>72</v>
      </c>
      <c r="AY93" s="185" t="s">
        <v>135</v>
      </c>
      <c r="BK93" s="187">
        <f>BK94+BK115+BK117+BK120+BK123</f>
        <v>0</v>
      </c>
    </row>
    <row r="94" spans="2:63" s="10" customFormat="1" ht="19.9" customHeight="1">
      <c r="B94" s="174"/>
      <c r="C94" s="175"/>
      <c r="D94" s="188" t="s">
        <v>71</v>
      </c>
      <c r="E94" s="189" t="s">
        <v>80</v>
      </c>
      <c r="F94" s="189" t="s">
        <v>136</v>
      </c>
      <c r="G94" s="175"/>
      <c r="H94" s="175"/>
      <c r="I94" s="178"/>
      <c r="J94" s="190">
        <f>BK94</f>
        <v>0</v>
      </c>
      <c r="K94" s="175"/>
      <c r="L94" s="180"/>
      <c r="M94" s="181"/>
      <c r="N94" s="182"/>
      <c r="O94" s="182"/>
      <c r="P94" s="183">
        <f>SUM(P95:P114)</f>
        <v>0</v>
      </c>
      <c r="Q94" s="182"/>
      <c r="R94" s="183">
        <f>SUM(R95:R114)</f>
        <v>0</v>
      </c>
      <c r="S94" s="182"/>
      <c r="T94" s="184">
        <f>SUM(T95:T114)</f>
        <v>0</v>
      </c>
      <c r="AR94" s="185" t="s">
        <v>80</v>
      </c>
      <c r="AT94" s="186" t="s">
        <v>71</v>
      </c>
      <c r="AU94" s="186" t="s">
        <v>80</v>
      </c>
      <c r="AY94" s="185" t="s">
        <v>135</v>
      </c>
      <c r="BK94" s="187">
        <f>SUM(BK95:BK114)</f>
        <v>0</v>
      </c>
    </row>
    <row r="95" spans="2:65" s="1" customFormat="1" ht="22.5" customHeight="1">
      <c r="B95" s="39"/>
      <c r="C95" s="191" t="s">
        <v>80</v>
      </c>
      <c r="D95" s="191" t="s">
        <v>137</v>
      </c>
      <c r="E95" s="192" t="s">
        <v>557</v>
      </c>
      <c r="F95" s="193" t="s">
        <v>558</v>
      </c>
      <c r="G95" s="194" t="s">
        <v>167</v>
      </c>
      <c r="H95" s="195">
        <v>40</v>
      </c>
      <c r="I95" s="196"/>
      <c r="J95" s="197">
        <f>ROUND(I95*H95,2)</f>
        <v>0</v>
      </c>
      <c r="K95" s="193" t="s">
        <v>141</v>
      </c>
      <c r="L95" s="59"/>
      <c r="M95" s="198" t="s">
        <v>21</v>
      </c>
      <c r="N95" s="199" t="s">
        <v>43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2" t="s">
        <v>142</v>
      </c>
      <c r="AT95" s="22" t="s">
        <v>137</v>
      </c>
      <c r="AU95" s="22" t="s">
        <v>83</v>
      </c>
      <c r="AY95" s="22" t="s">
        <v>135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80</v>
      </c>
      <c r="BK95" s="202">
        <f>ROUND(I95*H95,2)</f>
        <v>0</v>
      </c>
      <c r="BL95" s="22" t="s">
        <v>142</v>
      </c>
      <c r="BM95" s="22" t="s">
        <v>559</v>
      </c>
    </row>
    <row r="96" spans="2:51" s="11" customFormat="1" ht="13.5">
      <c r="B96" s="206"/>
      <c r="C96" s="207"/>
      <c r="D96" s="217" t="s">
        <v>149</v>
      </c>
      <c r="E96" s="219" t="s">
        <v>21</v>
      </c>
      <c r="F96" s="220" t="s">
        <v>560</v>
      </c>
      <c r="G96" s="207"/>
      <c r="H96" s="221">
        <v>8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149</v>
      </c>
      <c r="AU96" s="216" t="s">
        <v>83</v>
      </c>
      <c r="AV96" s="11" t="s">
        <v>83</v>
      </c>
      <c r="AW96" s="11" t="s">
        <v>35</v>
      </c>
      <c r="AX96" s="11" t="s">
        <v>72</v>
      </c>
      <c r="AY96" s="216" t="s">
        <v>135</v>
      </c>
    </row>
    <row r="97" spans="2:51" s="11" customFormat="1" ht="13.5">
      <c r="B97" s="206"/>
      <c r="C97" s="207"/>
      <c r="D97" s="217" t="s">
        <v>149</v>
      </c>
      <c r="E97" s="219" t="s">
        <v>21</v>
      </c>
      <c r="F97" s="220" t="s">
        <v>561</v>
      </c>
      <c r="G97" s="207"/>
      <c r="H97" s="221">
        <v>32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149</v>
      </c>
      <c r="AU97" s="216" t="s">
        <v>83</v>
      </c>
      <c r="AV97" s="11" t="s">
        <v>83</v>
      </c>
      <c r="AW97" s="11" t="s">
        <v>35</v>
      </c>
      <c r="AX97" s="11" t="s">
        <v>72</v>
      </c>
      <c r="AY97" s="216" t="s">
        <v>135</v>
      </c>
    </row>
    <row r="98" spans="2:51" s="12" customFormat="1" ht="13.5">
      <c r="B98" s="222"/>
      <c r="C98" s="223"/>
      <c r="D98" s="203" t="s">
        <v>149</v>
      </c>
      <c r="E98" s="247" t="s">
        <v>21</v>
      </c>
      <c r="F98" s="248" t="s">
        <v>190</v>
      </c>
      <c r="G98" s="223"/>
      <c r="H98" s="249">
        <v>40</v>
      </c>
      <c r="I98" s="227"/>
      <c r="J98" s="223"/>
      <c r="K98" s="223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149</v>
      </c>
      <c r="AU98" s="232" t="s">
        <v>83</v>
      </c>
      <c r="AV98" s="12" t="s">
        <v>142</v>
      </c>
      <c r="AW98" s="12" t="s">
        <v>35</v>
      </c>
      <c r="AX98" s="12" t="s">
        <v>80</v>
      </c>
      <c r="AY98" s="232" t="s">
        <v>135</v>
      </c>
    </row>
    <row r="99" spans="2:65" s="1" customFormat="1" ht="44.25" customHeight="1">
      <c r="B99" s="39"/>
      <c r="C99" s="191" t="s">
        <v>83</v>
      </c>
      <c r="D99" s="191" t="s">
        <v>137</v>
      </c>
      <c r="E99" s="192" t="s">
        <v>562</v>
      </c>
      <c r="F99" s="193" t="s">
        <v>563</v>
      </c>
      <c r="G99" s="194" t="s">
        <v>167</v>
      </c>
      <c r="H99" s="195">
        <v>40</v>
      </c>
      <c r="I99" s="196"/>
      <c r="J99" s="197">
        <f>ROUND(I99*H99,2)</f>
        <v>0</v>
      </c>
      <c r="K99" s="193" t="s">
        <v>141</v>
      </c>
      <c r="L99" s="59"/>
      <c r="M99" s="198" t="s">
        <v>21</v>
      </c>
      <c r="N99" s="199" t="s">
        <v>43</v>
      </c>
      <c r="O99" s="40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2" t="s">
        <v>142</v>
      </c>
      <c r="AT99" s="22" t="s">
        <v>137</v>
      </c>
      <c r="AU99" s="22" t="s">
        <v>83</v>
      </c>
      <c r="AY99" s="22" t="s">
        <v>135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2" t="s">
        <v>80</v>
      </c>
      <c r="BK99" s="202">
        <f>ROUND(I99*H99,2)</f>
        <v>0</v>
      </c>
      <c r="BL99" s="22" t="s">
        <v>142</v>
      </c>
      <c r="BM99" s="22" t="s">
        <v>564</v>
      </c>
    </row>
    <row r="100" spans="2:65" s="1" customFormat="1" ht="22.5" customHeight="1">
      <c r="B100" s="39"/>
      <c r="C100" s="191" t="s">
        <v>151</v>
      </c>
      <c r="D100" s="191" t="s">
        <v>137</v>
      </c>
      <c r="E100" s="192" t="s">
        <v>565</v>
      </c>
      <c r="F100" s="193" t="s">
        <v>566</v>
      </c>
      <c r="G100" s="194" t="s">
        <v>167</v>
      </c>
      <c r="H100" s="195">
        <v>21</v>
      </c>
      <c r="I100" s="196"/>
      <c r="J100" s="197">
        <f>ROUND(I100*H100,2)</f>
        <v>0</v>
      </c>
      <c r="K100" s="193" t="s">
        <v>141</v>
      </c>
      <c r="L100" s="59"/>
      <c r="M100" s="198" t="s">
        <v>21</v>
      </c>
      <c r="N100" s="199" t="s">
        <v>43</v>
      </c>
      <c r="O100" s="40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2" t="s">
        <v>142</v>
      </c>
      <c r="AT100" s="22" t="s">
        <v>137</v>
      </c>
      <c r="AU100" s="22" t="s">
        <v>83</v>
      </c>
      <c r="AY100" s="22" t="s">
        <v>135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80</v>
      </c>
      <c r="BK100" s="202">
        <f>ROUND(I100*H100,2)</f>
        <v>0</v>
      </c>
      <c r="BL100" s="22" t="s">
        <v>142</v>
      </c>
      <c r="BM100" s="22" t="s">
        <v>567</v>
      </c>
    </row>
    <row r="101" spans="2:51" s="11" customFormat="1" ht="13.5">
      <c r="B101" s="206"/>
      <c r="C101" s="207"/>
      <c r="D101" s="203" t="s">
        <v>149</v>
      </c>
      <c r="E101" s="208" t="s">
        <v>21</v>
      </c>
      <c r="F101" s="209" t="s">
        <v>568</v>
      </c>
      <c r="G101" s="207"/>
      <c r="H101" s="210">
        <v>21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149</v>
      </c>
      <c r="AU101" s="216" t="s">
        <v>83</v>
      </c>
      <c r="AV101" s="11" t="s">
        <v>83</v>
      </c>
      <c r="AW101" s="11" t="s">
        <v>35</v>
      </c>
      <c r="AX101" s="11" t="s">
        <v>80</v>
      </c>
      <c r="AY101" s="216" t="s">
        <v>135</v>
      </c>
    </row>
    <row r="102" spans="2:65" s="1" customFormat="1" ht="44.25" customHeight="1">
      <c r="B102" s="39"/>
      <c r="C102" s="191" t="s">
        <v>142</v>
      </c>
      <c r="D102" s="191" t="s">
        <v>137</v>
      </c>
      <c r="E102" s="192" t="s">
        <v>569</v>
      </c>
      <c r="F102" s="193" t="s">
        <v>570</v>
      </c>
      <c r="G102" s="194" t="s">
        <v>167</v>
      </c>
      <c r="H102" s="195">
        <v>21</v>
      </c>
      <c r="I102" s="196"/>
      <c r="J102" s="197">
        <f>ROUND(I102*H102,2)</f>
        <v>0</v>
      </c>
      <c r="K102" s="193" t="s">
        <v>141</v>
      </c>
      <c r="L102" s="59"/>
      <c r="M102" s="198" t="s">
        <v>21</v>
      </c>
      <c r="N102" s="199" t="s">
        <v>43</v>
      </c>
      <c r="O102" s="40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2" t="s">
        <v>142</v>
      </c>
      <c r="AT102" s="22" t="s">
        <v>137</v>
      </c>
      <c r="AU102" s="22" t="s">
        <v>83</v>
      </c>
      <c r="AY102" s="22" t="s">
        <v>135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80</v>
      </c>
      <c r="BK102" s="202">
        <f>ROUND(I102*H102,2)</f>
        <v>0</v>
      </c>
      <c r="BL102" s="22" t="s">
        <v>142</v>
      </c>
      <c r="BM102" s="22" t="s">
        <v>571</v>
      </c>
    </row>
    <row r="103" spans="2:65" s="1" customFormat="1" ht="31.5" customHeight="1">
      <c r="B103" s="39"/>
      <c r="C103" s="191" t="s">
        <v>159</v>
      </c>
      <c r="D103" s="191" t="s">
        <v>137</v>
      </c>
      <c r="E103" s="192" t="s">
        <v>572</v>
      </c>
      <c r="F103" s="193" t="s">
        <v>573</v>
      </c>
      <c r="G103" s="194" t="s">
        <v>154</v>
      </c>
      <c r="H103" s="195">
        <v>14</v>
      </c>
      <c r="I103" s="196"/>
      <c r="J103" s="197">
        <f>ROUND(I103*H103,2)</f>
        <v>0</v>
      </c>
      <c r="K103" s="193" t="s">
        <v>141</v>
      </c>
      <c r="L103" s="59"/>
      <c r="M103" s="198" t="s">
        <v>21</v>
      </c>
      <c r="N103" s="199" t="s">
        <v>43</v>
      </c>
      <c r="O103" s="40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2" t="s">
        <v>142</v>
      </c>
      <c r="AT103" s="22" t="s">
        <v>137</v>
      </c>
      <c r="AU103" s="22" t="s">
        <v>83</v>
      </c>
      <c r="AY103" s="22" t="s">
        <v>135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2" t="s">
        <v>80</v>
      </c>
      <c r="BK103" s="202">
        <f>ROUND(I103*H103,2)</f>
        <v>0</v>
      </c>
      <c r="BL103" s="22" t="s">
        <v>142</v>
      </c>
      <c r="BM103" s="22" t="s">
        <v>574</v>
      </c>
    </row>
    <row r="104" spans="2:51" s="11" customFormat="1" ht="13.5">
      <c r="B104" s="206"/>
      <c r="C104" s="207"/>
      <c r="D104" s="203" t="s">
        <v>149</v>
      </c>
      <c r="E104" s="208" t="s">
        <v>21</v>
      </c>
      <c r="F104" s="209" t="s">
        <v>575</v>
      </c>
      <c r="G104" s="207"/>
      <c r="H104" s="210">
        <v>14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149</v>
      </c>
      <c r="AU104" s="216" t="s">
        <v>83</v>
      </c>
      <c r="AV104" s="11" t="s">
        <v>83</v>
      </c>
      <c r="AW104" s="11" t="s">
        <v>35</v>
      </c>
      <c r="AX104" s="11" t="s">
        <v>80</v>
      </c>
      <c r="AY104" s="216" t="s">
        <v>135</v>
      </c>
    </row>
    <row r="105" spans="2:65" s="1" customFormat="1" ht="44.25" customHeight="1">
      <c r="B105" s="39"/>
      <c r="C105" s="191" t="s">
        <v>164</v>
      </c>
      <c r="D105" s="191" t="s">
        <v>137</v>
      </c>
      <c r="E105" s="192" t="s">
        <v>165</v>
      </c>
      <c r="F105" s="193" t="s">
        <v>576</v>
      </c>
      <c r="G105" s="194" t="s">
        <v>167</v>
      </c>
      <c r="H105" s="195">
        <v>12.2</v>
      </c>
      <c r="I105" s="196"/>
      <c r="J105" s="197">
        <f>ROUND(I105*H105,2)</f>
        <v>0</v>
      </c>
      <c r="K105" s="193" t="s">
        <v>141</v>
      </c>
      <c r="L105" s="59"/>
      <c r="M105" s="198" t="s">
        <v>21</v>
      </c>
      <c r="N105" s="199" t="s">
        <v>43</v>
      </c>
      <c r="O105" s="40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2" t="s">
        <v>142</v>
      </c>
      <c r="AT105" s="22" t="s">
        <v>137</v>
      </c>
      <c r="AU105" s="22" t="s">
        <v>83</v>
      </c>
      <c r="AY105" s="22" t="s">
        <v>135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2" t="s">
        <v>80</v>
      </c>
      <c r="BK105" s="202">
        <f>ROUND(I105*H105,2)</f>
        <v>0</v>
      </c>
      <c r="BL105" s="22" t="s">
        <v>142</v>
      </c>
      <c r="BM105" s="22" t="s">
        <v>577</v>
      </c>
    </row>
    <row r="106" spans="2:51" s="11" customFormat="1" ht="13.5">
      <c r="B106" s="206"/>
      <c r="C106" s="207"/>
      <c r="D106" s="203" t="s">
        <v>149</v>
      </c>
      <c r="E106" s="208" t="s">
        <v>21</v>
      </c>
      <c r="F106" s="209" t="s">
        <v>578</v>
      </c>
      <c r="G106" s="207"/>
      <c r="H106" s="210">
        <v>12.2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149</v>
      </c>
      <c r="AU106" s="216" t="s">
        <v>83</v>
      </c>
      <c r="AV106" s="11" t="s">
        <v>83</v>
      </c>
      <c r="AW106" s="11" t="s">
        <v>35</v>
      </c>
      <c r="AX106" s="11" t="s">
        <v>80</v>
      </c>
      <c r="AY106" s="216" t="s">
        <v>135</v>
      </c>
    </row>
    <row r="107" spans="2:65" s="1" customFormat="1" ht="31.5" customHeight="1">
      <c r="B107" s="39"/>
      <c r="C107" s="191" t="s">
        <v>171</v>
      </c>
      <c r="D107" s="191" t="s">
        <v>137</v>
      </c>
      <c r="E107" s="192" t="s">
        <v>172</v>
      </c>
      <c r="F107" s="193" t="s">
        <v>173</v>
      </c>
      <c r="G107" s="194" t="s">
        <v>167</v>
      </c>
      <c r="H107" s="195">
        <v>12.2</v>
      </c>
      <c r="I107" s="196"/>
      <c r="J107" s="197">
        <f>ROUND(I107*H107,2)</f>
        <v>0</v>
      </c>
      <c r="K107" s="193" t="s">
        <v>141</v>
      </c>
      <c r="L107" s="59"/>
      <c r="M107" s="198" t="s">
        <v>21</v>
      </c>
      <c r="N107" s="199" t="s">
        <v>43</v>
      </c>
      <c r="O107" s="40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2" t="s">
        <v>142</v>
      </c>
      <c r="AT107" s="22" t="s">
        <v>137</v>
      </c>
      <c r="AU107" s="22" t="s">
        <v>83</v>
      </c>
      <c r="AY107" s="22" t="s">
        <v>135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80</v>
      </c>
      <c r="BK107" s="202">
        <f>ROUND(I107*H107,2)</f>
        <v>0</v>
      </c>
      <c r="BL107" s="22" t="s">
        <v>142</v>
      </c>
      <c r="BM107" s="22" t="s">
        <v>579</v>
      </c>
    </row>
    <row r="108" spans="2:65" s="1" customFormat="1" ht="22.5" customHeight="1">
      <c r="B108" s="39"/>
      <c r="C108" s="191" t="s">
        <v>176</v>
      </c>
      <c r="D108" s="191" t="s">
        <v>137</v>
      </c>
      <c r="E108" s="192" t="s">
        <v>177</v>
      </c>
      <c r="F108" s="193" t="s">
        <v>178</v>
      </c>
      <c r="G108" s="194" t="s">
        <v>167</v>
      </c>
      <c r="H108" s="195">
        <v>12.2</v>
      </c>
      <c r="I108" s="196"/>
      <c r="J108" s="197">
        <f>ROUND(I108*H108,2)</f>
        <v>0</v>
      </c>
      <c r="K108" s="193" t="s">
        <v>141</v>
      </c>
      <c r="L108" s="59"/>
      <c r="M108" s="198" t="s">
        <v>21</v>
      </c>
      <c r="N108" s="199" t="s">
        <v>43</v>
      </c>
      <c r="O108" s="40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2" t="s">
        <v>142</v>
      </c>
      <c r="AT108" s="22" t="s">
        <v>137</v>
      </c>
      <c r="AU108" s="22" t="s">
        <v>83</v>
      </c>
      <c r="AY108" s="22" t="s">
        <v>135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80</v>
      </c>
      <c r="BK108" s="202">
        <f>ROUND(I108*H108,2)</f>
        <v>0</v>
      </c>
      <c r="BL108" s="22" t="s">
        <v>142</v>
      </c>
      <c r="BM108" s="22" t="s">
        <v>580</v>
      </c>
    </row>
    <row r="109" spans="2:65" s="1" customFormat="1" ht="22.5" customHeight="1">
      <c r="B109" s="39"/>
      <c r="C109" s="191" t="s">
        <v>180</v>
      </c>
      <c r="D109" s="191" t="s">
        <v>137</v>
      </c>
      <c r="E109" s="192" t="s">
        <v>181</v>
      </c>
      <c r="F109" s="193" t="s">
        <v>182</v>
      </c>
      <c r="G109" s="194" t="s">
        <v>183</v>
      </c>
      <c r="H109" s="195">
        <v>21.35</v>
      </c>
      <c r="I109" s="196"/>
      <c r="J109" s="197">
        <f>ROUND(I109*H109,2)</f>
        <v>0</v>
      </c>
      <c r="K109" s="193" t="s">
        <v>141</v>
      </c>
      <c r="L109" s="59"/>
      <c r="M109" s="198" t="s">
        <v>21</v>
      </c>
      <c r="N109" s="199" t="s">
        <v>43</v>
      </c>
      <c r="O109" s="40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2" t="s">
        <v>142</v>
      </c>
      <c r="AT109" s="22" t="s">
        <v>137</v>
      </c>
      <c r="AU109" s="22" t="s">
        <v>83</v>
      </c>
      <c r="AY109" s="22" t="s">
        <v>135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80</v>
      </c>
      <c r="BK109" s="202">
        <f>ROUND(I109*H109,2)</f>
        <v>0</v>
      </c>
      <c r="BL109" s="22" t="s">
        <v>142</v>
      </c>
      <c r="BM109" s="22" t="s">
        <v>581</v>
      </c>
    </row>
    <row r="110" spans="2:51" s="11" customFormat="1" ht="13.5">
      <c r="B110" s="206"/>
      <c r="C110" s="207"/>
      <c r="D110" s="203" t="s">
        <v>149</v>
      </c>
      <c r="E110" s="207"/>
      <c r="F110" s="209" t="s">
        <v>582</v>
      </c>
      <c r="G110" s="207"/>
      <c r="H110" s="210">
        <v>21.35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149</v>
      </c>
      <c r="AU110" s="216" t="s">
        <v>83</v>
      </c>
      <c r="AV110" s="11" t="s">
        <v>83</v>
      </c>
      <c r="AW110" s="11" t="s">
        <v>6</v>
      </c>
      <c r="AX110" s="11" t="s">
        <v>80</v>
      </c>
      <c r="AY110" s="216" t="s">
        <v>135</v>
      </c>
    </row>
    <row r="111" spans="2:65" s="1" customFormat="1" ht="22.5" customHeight="1">
      <c r="B111" s="39"/>
      <c r="C111" s="191" t="s">
        <v>186</v>
      </c>
      <c r="D111" s="191" t="s">
        <v>137</v>
      </c>
      <c r="E111" s="192" t="s">
        <v>583</v>
      </c>
      <c r="F111" s="193" t="s">
        <v>584</v>
      </c>
      <c r="G111" s="194" t="s">
        <v>167</v>
      </c>
      <c r="H111" s="195">
        <v>48.8</v>
      </c>
      <c r="I111" s="196"/>
      <c r="J111" s="197">
        <f>ROUND(I111*H111,2)</f>
        <v>0</v>
      </c>
      <c r="K111" s="193" t="s">
        <v>141</v>
      </c>
      <c r="L111" s="59"/>
      <c r="M111" s="198" t="s">
        <v>21</v>
      </c>
      <c r="N111" s="199" t="s">
        <v>43</v>
      </c>
      <c r="O111" s="40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2" t="s">
        <v>142</v>
      </c>
      <c r="AT111" s="22" t="s">
        <v>137</v>
      </c>
      <c r="AU111" s="22" t="s">
        <v>83</v>
      </c>
      <c r="AY111" s="22" t="s">
        <v>135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2" t="s">
        <v>80</v>
      </c>
      <c r="BK111" s="202">
        <f>ROUND(I111*H111,2)</f>
        <v>0</v>
      </c>
      <c r="BL111" s="22" t="s">
        <v>142</v>
      </c>
      <c r="BM111" s="22" t="s">
        <v>585</v>
      </c>
    </row>
    <row r="112" spans="2:51" s="11" customFormat="1" ht="13.5">
      <c r="B112" s="206"/>
      <c r="C112" s="207"/>
      <c r="D112" s="217" t="s">
        <v>149</v>
      </c>
      <c r="E112" s="219" t="s">
        <v>21</v>
      </c>
      <c r="F112" s="220" t="s">
        <v>586</v>
      </c>
      <c r="G112" s="207"/>
      <c r="H112" s="221">
        <v>16.8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149</v>
      </c>
      <c r="AU112" s="216" t="s">
        <v>83</v>
      </c>
      <c r="AV112" s="11" t="s">
        <v>83</v>
      </c>
      <c r="AW112" s="11" t="s">
        <v>35</v>
      </c>
      <c r="AX112" s="11" t="s">
        <v>72</v>
      </c>
      <c r="AY112" s="216" t="s">
        <v>135</v>
      </c>
    </row>
    <row r="113" spans="2:51" s="11" customFormat="1" ht="13.5">
      <c r="B113" s="206"/>
      <c r="C113" s="207"/>
      <c r="D113" s="217" t="s">
        <v>149</v>
      </c>
      <c r="E113" s="219" t="s">
        <v>21</v>
      </c>
      <c r="F113" s="220" t="s">
        <v>561</v>
      </c>
      <c r="G113" s="207"/>
      <c r="H113" s="221">
        <v>32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149</v>
      </c>
      <c r="AU113" s="216" t="s">
        <v>83</v>
      </c>
      <c r="AV113" s="11" t="s">
        <v>83</v>
      </c>
      <c r="AW113" s="11" t="s">
        <v>35</v>
      </c>
      <c r="AX113" s="11" t="s">
        <v>72</v>
      </c>
      <c r="AY113" s="216" t="s">
        <v>135</v>
      </c>
    </row>
    <row r="114" spans="2:51" s="12" customFormat="1" ht="13.5">
      <c r="B114" s="222"/>
      <c r="C114" s="223"/>
      <c r="D114" s="217" t="s">
        <v>149</v>
      </c>
      <c r="E114" s="224" t="s">
        <v>21</v>
      </c>
      <c r="F114" s="225" t="s">
        <v>190</v>
      </c>
      <c r="G114" s="223"/>
      <c r="H114" s="226">
        <v>48.8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149</v>
      </c>
      <c r="AU114" s="232" t="s">
        <v>83</v>
      </c>
      <c r="AV114" s="12" t="s">
        <v>142</v>
      </c>
      <c r="AW114" s="12" t="s">
        <v>35</v>
      </c>
      <c r="AX114" s="12" t="s">
        <v>80</v>
      </c>
      <c r="AY114" s="232" t="s">
        <v>135</v>
      </c>
    </row>
    <row r="115" spans="2:63" s="10" customFormat="1" ht="29.85" customHeight="1">
      <c r="B115" s="174"/>
      <c r="C115" s="175"/>
      <c r="D115" s="188" t="s">
        <v>71</v>
      </c>
      <c r="E115" s="189" t="s">
        <v>83</v>
      </c>
      <c r="F115" s="189" t="s">
        <v>191</v>
      </c>
      <c r="G115" s="175"/>
      <c r="H115" s="175"/>
      <c r="I115" s="178"/>
      <c r="J115" s="190">
        <f>BK115</f>
        <v>0</v>
      </c>
      <c r="K115" s="175"/>
      <c r="L115" s="180"/>
      <c r="M115" s="181"/>
      <c r="N115" s="182"/>
      <c r="O115" s="182"/>
      <c r="P115" s="183">
        <f>P116</f>
        <v>0</v>
      </c>
      <c r="Q115" s="182"/>
      <c r="R115" s="183">
        <f>R116</f>
        <v>18.05072</v>
      </c>
      <c r="S115" s="182"/>
      <c r="T115" s="184">
        <f>T116</f>
        <v>0</v>
      </c>
      <c r="AR115" s="185" t="s">
        <v>80</v>
      </c>
      <c r="AT115" s="186" t="s">
        <v>71</v>
      </c>
      <c r="AU115" s="186" t="s">
        <v>80</v>
      </c>
      <c r="AY115" s="185" t="s">
        <v>135</v>
      </c>
      <c r="BK115" s="187">
        <f>BK116</f>
        <v>0</v>
      </c>
    </row>
    <row r="116" spans="2:65" s="1" customFormat="1" ht="22.5" customHeight="1">
      <c r="B116" s="39"/>
      <c r="C116" s="191" t="s">
        <v>192</v>
      </c>
      <c r="D116" s="191" t="s">
        <v>137</v>
      </c>
      <c r="E116" s="192" t="s">
        <v>587</v>
      </c>
      <c r="F116" s="193" t="s">
        <v>588</v>
      </c>
      <c r="G116" s="194" t="s">
        <v>167</v>
      </c>
      <c r="H116" s="195">
        <v>8</v>
      </c>
      <c r="I116" s="196"/>
      <c r="J116" s="197">
        <f>ROUND(I116*H116,2)</f>
        <v>0</v>
      </c>
      <c r="K116" s="193" t="s">
        <v>141</v>
      </c>
      <c r="L116" s="59"/>
      <c r="M116" s="198" t="s">
        <v>21</v>
      </c>
      <c r="N116" s="199" t="s">
        <v>43</v>
      </c>
      <c r="O116" s="40"/>
      <c r="P116" s="200">
        <f>O116*H116</f>
        <v>0</v>
      </c>
      <c r="Q116" s="200">
        <v>2.25634</v>
      </c>
      <c r="R116" s="200">
        <f>Q116*H116</f>
        <v>18.05072</v>
      </c>
      <c r="S116" s="200">
        <v>0</v>
      </c>
      <c r="T116" s="201">
        <f>S116*H116</f>
        <v>0</v>
      </c>
      <c r="AR116" s="22" t="s">
        <v>142</v>
      </c>
      <c r="AT116" s="22" t="s">
        <v>137</v>
      </c>
      <c r="AU116" s="22" t="s">
        <v>83</v>
      </c>
      <c r="AY116" s="22" t="s">
        <v>135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80</v>
      </c>
      <c r="BK116" s="202">
        <f>ROUND(I116*H116,2)</f>
        <v>0</v>
      </c>
      <c r="BL116" s="22" t="s">
        <v>142</v>
      </c>
      <c r="BM116" s="22" t="s">
        <v>589</v>
      </c>
    </row>
    <row r="117" spans="2:63" s="10" customFormat="1" ht="29.85" customHeight="1">
      <c r="B117" s="174"/>
      <c r="C117" s="175"/>
      <c r="D117" s="188" t="s">
        <v>71</v>
      </c>
      <c r="E117" s="189" t="s">
        <v>142</v>
      </c>
      <c r="F117" s="189" t="s">
        <v>590</v>
      </c>
      <c r="G117" s="175"/>
      <c r="H117" s="175"/>
      <c r="I117" s="178"/>
      <c r="J117" s="190">
        <f>BK117</f>
        <v>0</v>
      </c>
      <c r="K117" s="175"/>
      <c r="L117" s="180"/>
      <c r="M117" s="181"/>
      <c r="N117" s="182"/>
      <c r="O117" s="182"/>
      <c r="P117" s="183">
        <f>SUM(P118:P119)</f>
        <v>0</v>
      </c>
      <c r="Q117" s="182"/>
      <c r="R117" s="183">
        <f>SUM(R118:R119)</f>
        <v>0</v>
      </c>
      <c r="S117" s="182"/>
      <c r="T117" s="184">
        <f>SUM(T118:T119)</f>
        <v>0</v>
      </c>
      <c r="AR117" s="185" t="s">
        <v>80</v>
      </c>
      <c r="AT117" s="186" t="s">
        <v>71</v>
      </c>
      <c r="AU117" s="186" t="s">
        <v>80</v>
      </c>
      <c r="AY117" s="185" t="s">
        <v>135</v>
      </c>
      <c r="BK117" s="187">
        <f>SUM(BK118:BK119)</f>
        <v>0</v>
      </c>
    </row>
    <row r="118" spans="2:65" s="1" customFormat="1" ht="31.5" customHeight="1">
      <c r="B118" s="39"/>
      <c r="C118" s="191" t="s">
        <v>198</v>
      </c>
      <c r="D118" s="191" t="s">
        <v>137</v>
      </c>
      <c r="E118" s="192" t="s">
        <v>591</v>
      </c>
      <c r="F118" s="193" t="s">
        <v>592</v>
      </c>
      <c r="G118" s="194" t="s">
        <v>167</v>
      </c>
      <c r="H118" s="195">
        <v>4.2</v>
      </c>
      <c r="I118" s="196"/>
      <c r="J118" s="197">
        <f>ROUND(I118*H118,2)</f>
        <v>0</v>
      </c>
      <c r="K118" s="193" t="s">
        <v>141</v>
      </c>
      <c r="L118" s="59"/>
      <c r="M118" s="198" t="s">
        <v>21</v>
      </c>
      <c r="N118" s="199" t="s">
        <v>43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142</v>
      </c>
      <c r="AT118" s="22" t="s">
        <v>137</v>
      </c>
      <c r="AU118" s="22" t="s">
        <v>83</v>
      </c>
      <c r="AY118" s="22" t="s">
        <v>135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80</v>
      </c>
      <c r="BK118" s="202">
        <f>ROUND(I118*H118,2)</f>
        <v>0</v>
      </c>
      <c r="BL118" s="22" t="s">
        <v>142</v>
      </c>
      <c r="BM118" s="22" t="s">
        <v>593</v>
      </c>
    </row>
    <row r="119" spans="2:51" s="11" customFormat="1" ht="13.5">
      <c r="B119" s="206"/>
      <c r="C119" s="207"/>
      <c r="D119" s="217" t="s">
        <v>149</v>
      </c>
      <c r="E119" s="219" t="s">
        <v>21</v>
      </c>
      <c r="F119" s="220" t="s">
        <v>594</v>
      </c>
      <c r="G119" s="207"/>
      <c r="H119" s="221">
        <v>4.2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149</v>
      </c>
      <c r="AU119" s="216" t="s">
        <v>83</v>
      </c>
      <c r="AV119" s="11" t="s">
        <v>83</v>
      </c>
      <c r="AW119" s="11" t="s">
        <v>35</v>
      </c>
      <c r="AX119" s="11" t="s">
        <v>80</v>
      </c>
      <c r="AY119" s="216" t="s">
        <v>135</v>
      </c>
    </row>
    <row r="120" spans="2:63" s="10" customFormat="1" ht="29.85" customHeight="1">
      <c r="B120" s="174"/>
      <c r="C120" s="175"/>
      <c r="D120" s="188" t="s">
        <v>71</v>
      </c>
      <c r="E120" s="189" t="s">
        <v>176</v>
      </c>
      <c r="F120" s="189" t="s">
        <v>595</v>
      </c>
      <c r="G120" s="175"/>
      <c r="H120" s="175"/>
      <c r="I120" s="178"/>
      <c r="J120" s="190">
        <f>BK120</f>
        <v>0</v>
      </c>
      <c r="K120" s="175"/>
      <c r="L120" s="180"/>
      <c r="M120" s="181"/>
      <c r="N120" s="182"/>
      <c r="O120" s="182"/>
      <c r="P120" s="183">
        <f>SUM(P121:P122)</f>
        <v>0</v>
      </c>
      <c r="Q120" s="182"/>
      <c r="R120" s="183">
        <f>SUM(R121:R122)</f>
        <v>0.00504</v>
      </c>
      <c r="S120" s="182"/>
      <c r="T120" s="184">
        <f>SUM(T121:T122)</f>
        <v>0</v>
      </c>
      <c r="AR120" s="185" t="s">
        <v>80</v>
      </c>
      <c r="AT120" s="186" t="s">
        <v>71</v>
      </c>
      <c r="AU120" s="186" t="s">
        <v>80</v>
      </c>
      <c r="AY120" s="185" t="s">
        <v>135</v>
      </c>
      <c r="BK120" s="187">
        <f>SUM(BK121:BK122)</f>
        <v>0</v>
      </c>
    </row>
    <row r="121" spans="2:65" s="1" customFormat="1" ht="22.5" customHeight="1">
      <c r="B121" s="39"/>
      <c r="C121" s="191" t="s">
        <v>202</v>
      </c>
      <c r="D121" s="191" t="s">
        <v>137</v>
      </c>
      <c r="E121" s="192" t="s">
        <v>596</v>
      </c>
      <c r="F121" s="193" t="s">
        <v>597</v>
      </c>
      <c r="G121" s="194" t="s">
        <v>154</v>
      </c>
      <c r="H121" s="195">
        <v>56</v>
      </c>
      <c r="I121" s="196"/>
      <c r="J121" s="197">
        <f>ROUND(I121*H121,2)</f>
        <v>0</v>
      </c>
      <c r="K121" s="193" t="s">
        <v>141</v>
      </c>
      <c r="L121" s="59"/>
      <c r="M121" s="198" t="s">
        <v>21</v>
      </c>
      <c r="N121" s="199" t="s">
        <v>43</v>
      </c>
      <c r="O121" s="40"/>
      <c r="P121" s="200">
        <f>O121*H121</f>
        <v>0</v>
      </c>
      <c r="Q121" s="200">
        <v>9E-05</v>
      </c>
      <c r="R121" s="200">
        <f>Q121*H121</f>
        <v>0.00504</v>
      </c>
      <c r="S121" s="200">
        <v>0</v>
      </c>
      <c r="T121" s="201">
        <f>S121*H121</f>
        <v>0</v>
      </c>
      <c r="AR121" s="22" t="s">
        <v>142</v>
      </c>
      <c r="AT121" s="22" t="s">
        <v>137</v>
      </c>
      <c r="AU121" s="22" t="s">
        <v>83</v>
      </c>
      <c r="AY121" s="22" t="s">
        <v>135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80</v>
      </c>
      <c r="BK121" s="202">
        <f>ROUND(I121*H121,2)</f>
        <v>0</v>
      </c>
      <c r="BL121" s="22" t="s">
        <v>142</v>
      </c>
      <c r="BM121" s="22" t="s">
        <v>598</v>
      </c>
    </row>
    <row r="122" spans="2:51" s="11" customFormat="1" ht="13.5">
      <c r="B122" s="206"/>
      <c r="C122" s="207"/>
      <c r="D122" s="217" t="s">
        <v>149</v>
      </c>
      <c r="E122" s="219" t="s">
        <v>21</v>
      </c>
      <c r="F122" s="220" t="s">
        <v>599</v>
      </c>
      <c r="G122" s="207"/>
      <c r="H122" s="221">
        <v>56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149</v>
      </c>
      <c r="AU122" s="216" t="s">
        <v>83</v>
      </c>
      <c r="AV122" s="11" t="s">
        <v>83</v>
      </c>
      <c r="AW122" s="11" t="s">
        <v>35</v>
      </c>
      <c r="AX122" s="11" t="s">
        <v>80</v>
      </c>
      <c r="AY122" s="216" t="s">
        <v>135</v>
      </c>
    </row>
    <row r="123" spans="2:63" s="10" customFormat="1" ht="29.85" customHeight="1">
      <c r="B123" s="174"/>
      <c r="C123" s="175"/>
      <c r="D123" s="188" t="s">
        <v>71</v>
      </c>
      <c r="E123" s="189" t="s">
        <v>600</v>
      </c>
      <c r="F123" s="189" t="s">
        <v>325</v>
      </c>
      <c r="G123" s="175"/>
      <c r="H123" s="175"/>
      <c r="I123" s="178"/>
      <c r="J123" s="190">
        <f>BK123</f>
        <v>0</v>
      </c>
      <c r="K123" s="175"/>
      <c r="L123" s="180"/>
      <c r="M123" s="181"/>
      <c r="N123" s="182"/>
      <c r="O123" s="182"/>
      <c r="P123" s="183">
        <f>P124</f>
        <v>0</v>
      </c>
      <c r="Q123" s="182"/>
      <c r="R123" s="183">
        <f>R124</f>
        <v>0</v>
      </c>
      <c r="S123" s="182"/>
      <c r="T123" s="184">
        <f>T124</f>
        <v>0</v>
      </c>
      <c r="AR123" s="185" t="s">
        <v>80</v>
      </c>
      <c r="AT123" s="186" t="s">
        <v>71</v>
      </c>
      <c r="AU123" s="186" t="s">
        <v>80</v>
      </c>
      <c r="AY123" s="185" t="s">
        <v>135</v>
      </c>
      <c r="BK123" s="187">
        <f>BK124</f>
        <v>0</v>
      </c>
    </row>
    <row r="124" spans="2:65" s="1" customFormat="1" ht="22.5" customHeight="1">
      <c r="B124" s="39"/>
      <c r="C124" s="191" t="s">
        <v>206</v>
      </c>
      <c r="D124" s="191" t="s">
        <v>137</v>
      </c>
      <c r="E124" s="192" t="s">
        <v>601</v>
      </c>
      <c r="F124" s="193" t="s">
        <v>602</v>
      </c>
      <c r="G124" s="194" t="s">
        <v>183</v>
      </c>
      <c r="H124" s="195">
        <v>18.056</v>
      </c>
      <c r="I124" s="196"/>
      <c r="J124" s="197">
        <f>ROUND(I124*H124,2)</f>
        <v>0</v>
      </c>
      <c r="K124" s="193" t="s">
        <v>141</v>
      </c>
      <c r="L124" s="59"/>
      <c r="M124" s="198" t="s">
        <v>21</v>
      </c>
      <c r="N124" s="199" t="s">
        <v>43</v>
      </c>
      <c r="O124" s="40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2" t="s">
        <v>142</v>
      </c>
      <c r="AT124" s="22" t="s">
        <v>137</v>
      </c>
      <c r="AU124" s="22" t="s">
        <v>83</v>
      </c>
      <c r="AY124" s="22" t="s">
        <v>135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80</v>
      </c>
      <c r="BK124" s="202">
        <f>ROUND(I124*H124,2)</f>
        <v>0</v>
      </c>
      <c r="BL124" s="22" t="s">
        <v>142</v>
      </c>
      <c r="BM124" s="22" t="s">
        <v>603</v>
      </c>
    </row>
    <row r="125" spans="2:63" s="10" customFormat="1" ht="37.35" customHeight="1">
      <c r="B125" s="174"/>
      <c r="C125" s="175"/>
      <c r="D125" s="176" t="s">
        <v>71</v>
      </c>
      <c r="E125" s="177" t="s">
        <v>604</v>
      </c>
      <c r="F125" s="177" t="s">
        <v>605</v>
      </c>
      <c r="G125" s="175"/>
      <c r="H125" s="175"/>
      <c r="I125" s="178"/>
      <c r="J125" s="179">
        <f>BK125</f>
        <v>0</v>
      </c>
      <c r="K125" s="175"/>
      <c r="L125" s="180"/>
      <c r="M125" s="181"/>
      <c r="N125" s="182"/>
      <c r="O125" s="182"/>
      <c r="P125" s="183">
        <f>P126+P132+P141+P148+P153+P156</f>
        <v>0</v>
      </c>
      <c r="Q125" s="182"/>
      <c r="R125" s="183">
        <f>R126+R132+R141+R148+R153+R156</f>
        <v>1.55448</v>
      </c>
      <c r="S125" s="182"/>
      <c r="T125" s="184">
        <f>T126+T132+T141+T148+T153+T156</f>
        <v>0</v>
      </c>
      <c r="AR125" s="185" t="s">
        <v>83</v>
      </c>
      <c r="AT125" s="186" t="s">
        <v>71</v>
      </c>
      <c r="AU125" s="186" t="s">
        <v>72</v>
      </c>
      <c r="AY125" s="185" t="s">
        <v>135</v>
      </c>
      <c r="BK125" s="187">
        <f>BK126+BK132+BK141+BK148+BK153+BK156</f>
        <v>0</v>
      </c>
    </row>
    <row r="126" spans="2:63" s="10" customFormat="1" ht="19.9" customHeight="1">
      <c r="B126" s="174"/>
      <c r="C126" s="175"/>
      <c r="D126" s="188" t="s">
        <v>71</v>
      </c>
      <c r="E126" s="189" t="s">
        <v>606</v>
      </c>
      <c r="F126" s="189" t="s">
        <v>607</v>
      </c>
      <c r="G126" s="175"/>
      <c r="H126" s="175"/>
      <c r="I126" s="178"/>
      <c r="J126" s="190">
        <f>BK126</f>
        <v>0</v>
      </c>
      <c r="K126" s="175"/>
      <c r="L126" s="180"/>
      <c r="M126" s="181"/>
      <c r="N126" s="182"/>
      <c r="O126" s="182"/>
      <c r="P126" s="183">
        <f>SUM(P127:P131)</f>
        <v>0</v>
      </c>
      <c r="Q126" s="182"/>
      <c r="R126" s="183">
        <f>SUM(R127:R131)</f>
        <v>0.002</v>
      </c>
      <c r="S126" s="182"/>
      <c r="T126" s="184">
        <f>SUM(T127:T131)</f>
        <v>0</v>
      </c>
      <c r="AR126" s="185" t="s">
        <v>83</v>
      </c>
      <c r="AT126" s="186" t="s">
        <v>71</v>
      </c>
      <c r="AU126" s="186" t="s">
        <v>80</v>
      </c>
      <c r="AY126" s="185" t="s">
        <v>135</v>
      </c>
      <c r="BK126" s="187">
        <f>SUM(BK127:BK131)</f>
        <v>0</v>
      </c>
    </row>
    <row r="127" spans="2:65" s="1" customFormat="1" ht="31.5" customHeight="1">
      <c r="B127" s="39"/>
      <c r="C127" s="191" t="s">
        <v>10</v>
      </c>
      <c r="D127" s="191" t="s">
        <v>137</v>
      </c>
      <c r="E127" s="192" t="s">
        <v>608</v>
      </c>
      <c r="F127" s="193" t="s">
        <v>609</v>
      </c>
      <c r="G127" s="194" t="s">
        <v>243</v>
      </c>
      <c r="H127" s="195">
        <v>1</v>
      </c>
      <c r="I127" s="196"/>
      <c r="J127" s="197">
        <f>ROUND(I127*H127,2)</f>
        <v>0</v>
      </c>
      <c r="K127" s="193" t="s">
        <v>141</v>
      </c>
      <c r="L127" s="59"/>
      <c r="M127" s="198" t="s">
        <v>21</v>
      </c>
      <c r="N127" s="199" t="s">
        <v>43</v>
      </c>
      <c r="O127" s="40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2" t="s">
        <v>215</v>
      </c>
      <c r="AT127" s="22" t="s">
        <v>137</v>
      </c>
      <c r="AU127" s="22" t="s">
        <v>83</v>
      </c>
      <c r="AY127" s="22" t="s">
        <v>135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80</v>
      </c>
      <c r="BK127" s="202">
        <f>ROUND(I127*H127,2)</f>
        <v>0</v>
      </c>
      <c r="BL127" s="22" t="s">
        <v>215</v>
      </c>
      <c r="BM127" s="22" t="s">
        <v>610</v>
      </c>
    </row>
    <row r="128" spans="2:65" s="1" customFormat="1" ht="31.5" customHeight="1">
      <c r="B128" s="39"/>
      <c r="C128" s="191" t="s">
        <v>215</v>
      </c>
      <c r="D128" s="191" t="s">
        <v>137</v>
      </c>
      <c r="E128" s="192" t="s">
        <v>611</v>
      </c>
      <c r="F128" s="193" t="s">
        <v>612</v>
      </c>
      <c r="G128" s="194" t="s">
        <v>243</v>
      </c>
      <c r="H128" s="195">
        <v>4</v>
      </c>
      <c r="I128" s="196"/>
      <c r="J128" s="197">
        <f>ROUND(I128*H128,2)</f>
        <v>0</v>
      </c>
      <c r="K128" s="193" t="s">
        <v>141</v>
      </c>
      <c r="L128" s="59"/>
      <c r="M128" s="198" t="s">
        <v>21</v>
      </c>
      <c r="N128" s="199" t="s">
        <v>43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215</v>
      </c>
      <c r="AT128" s="22" t="s">
        <v>137</v>
      </c>
      <c r="AU128" s="22" t="s">
        <v>83</v>
      </c>
      <c r="AY128" s="22" t="s">
        <v>135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80</v>
      </c>
      <c r="BK128" s="202">
        <f>ROUND(I128*H128,2)</f>
        <v>0</v>
      </c>
      <c r="BL128" s="22" t="s">
        <v>215</v>
      </c>
      <c r="BM128" s="22" t="s">
        <v>613</v>
      </c>
    </row>
    <row r="129" spans="2:65" s="1" customFormat="1" ht="31.5" customHeight="1">
      <c r="B129" s="39"/>
      <c r="C129" s="233" t="s">
        <v>219</v>
      </c>
      <c r="D129" s="233" t="s">
        <v>225</v>
      </c>
      <c r="E129" s="234" t="s">
        <v>614</v>
      </c>
      <c r="F129" s="235" t="s">
        <v>615</v>
      </c>
      <c r="G129" s="236" t="s">
        <v>243</v>
      </c>
      <c r="H129" s="237">
        <v>2</v>
      </c>
      <c r="I129" s="238"/>
      <c r="J129" s="239">
        <f>ROUND(I129*H129,2)</f>
        <v>0</v>
      </c>
      <c r="K129" s="235" t="s">
        <v>21</v>
      </c>
      <c r="L129" s="240"/>
      <c r="M129" s="241" t="s">
        <v>21</v>
      </c>
      <c r="N129" s="242" t="s">
        <v>43</v>
      </c>
      <c r="O129" s="40"/>
      <c r="P129" s="200">
        <f>O129*H129</f>
        <v>0</v>
      </c>
      <c r="Q129" s="200">
        <v>0.0005</v>
      </c>
      <c r="R129" s="200">
        <f>Q129*H129</f>
        <v>0.001</v>
      </c>
      <c r="S129" s="200">
        <v>0</v>
      </c>
      <c r="T129" s="201">
        <f>S129*H129</f>
        <v>0</v>
      </c>
      <c r="AR129" s="22" t="s">
        <v>294</v>
      </c>
      <c r="AT129" s="22" t="s">
        <v>225</v>
      </c>
      <c r="AU129" s="22" t="s">
        <v>83</v>
      </c>
      <c r="AY129" s="22" t="s">
        <v>135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80</v>
      </c>
      <c r="BK129" s="202">
        <f>ROUND(I129*H129,2)</f>
        <v>0</v>
      </c>
      <c r="BL129" s="22" t="s">
        <v>215</v>
      </c>
      <c r="BM129" s="22" t="s">
        <v>616</v>
      </c>
    </row>
    <row r="130" spans="2:65" s="1" customFormat="1" ht="22.5" customHeight="1">
      <c r="B130" s="39"/>
      <c r="C130" s="233" t="s">
        <v>224</v>
      </c>
      <c r="D130" s="233" t="s">
        <v>225</v>
      </c>
      <c r="E130" s="234" t="s">
        <v>617</v>
      </c>
      <c r="F130" s="235" t="s">
        <v>618</v>
      </c>
      <c r="G130" s="236" t="s">
        <v>243</v>
      </c>
      <c r="H130" s="237">
        <v>1</v>
      </c>
      <c r="I130" s="238"/>
      <c r="J130" s="239">
        <f>ROUND(I130*H130,2)</f>
        <v>0</v>
      </c>
      <c r="K130" s="235" t="s">
        <v>21</v>
      </c>
      <c r="L130" s="240"/>
      <c r="M130" s="241" t="s">
        <v>21</v>
      </c>
      <c r="N130" s="242" t="s">
        <v>43</v>
      </c>
      <c r="O130" s="40"/>
      <c r="P130" s="200">
        <f>O130*H130</f>
        <v>0</v>
      </c>
      <c r="Q130" s="200">
        <v>0.0005</v>
      </c>
      <c r="R130" s="200">
        <f>Q130*H130</f>
        <v>0.0005</v>
      </c>
      <c r="S130" s="200">
        <v>0</v>
      </c>
      <c r="T130" s="201">
        <f>S130*H130</f>
        <v>0</v>
      </c>
      <c r="AR130" s="22" t="s">
        <v>294</v>
      </c>
      <c r="AT130" s="22" t="s">
        <v>225</v>
      </c>
      <c r="AU130" s="22" t="s">
        <v>83</v>
      </c>
      <c r="AY130" s="22" t="s">
        <v>135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80</v>
      </c>
      <c r="BK130" s="202">
        <f>ROUND(I130*H130,2)</f>
        <v>0</v>
      </c>
      <c r="BL130" s="22" t="s">
        <v>215</v>
      </c>
      <c r="BM130" s="22" t="s">
        <v>619</v>
      </c>
    </row>
    <row r="131" spans="2:65" s="1" customFormat="1" ht="22.5" customHeight="1">
      <c r="B131" s="39"/>
      <c r="C131" s="233" t="s">
        <v>231</v>
      </c>
      <c r="D131" s="233" t="s">
        <v>225</v>
      </c>
      <c r="E131" s="234" t="s">
        <v>620</v>
      </c>
      <c r="F131" s="235" t="s">
        <v>621</v>
      </c>
      <c r="G131" s="236" t="s">
        <v>243</v>
      </c>
      <c r="H131" s="237">
        <v>1</v>
      </c>
      <c r="I131" s="238"/>
      <c r="J131" s="239">
        <f>ROUND(I131*H131,2)</f>
        <v>0</v>
      </c>
      <c r="K131" s="235" t="s">
        <v>21</v>
      </c>
      <c r="L131" s="240"/>
      <c r="M131" s="241" t="s">
        <v>21</v>
      </c>
      <c r="N131" s="242" t="s">
        <v>43</v>
      </c>
      <c r="O131" s="40"/>
      <c r="P131" s="200">
        <f>O131*H131</f>
        <v>0</v>
      </c>
      <c r="Q131" s="200">
        <v>0.0005</v>
      </c>
      <c r="R131" s="200">
        <f>Q131*H131</f>
        <v>0.0005</v>
      </c>
      <c r="S131" s="200">
        <v>0</v>
      </c>
      <c r="T131" s="201">
        <f>S131*H131</f>
        <v>0</v>
      </c>
      <c r="AR131" s="22" t="s">
        <v>294</v>
      </c>
      <c r="AT131" s="22" t="s">
        <v>225</v>
      </c>
      <c r="AU131" s="22" t="s">
        <v>83</v>
      </c>
      <c r="AY131" s="22" t="s">
        <v>135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80</v>
      </c>
      <c r="BK131" s="202">
        <f>ROUND(I131*H131,2)</f>
        <v>0</v>
      </c>
      <c r="BL131" s="22" t="s">
        <v>215</v>
      </c>
      <c r="BM131" s="22" t="s">
        <v>622</v>
      </c>
    </row>
    <row r="132" spans="2:63" s="10" customFormat="1" ht="29.85" customHeight="1">
      <c r="B132" s="174"/>
      <c r="C132" s="175"/>
      <c r="D132" s="188" t="s">
        <v>71</v>
      </c>
      <c r="E132" s="189" t="s">
        <v>623</v>
      </c>
      <c r="F132" s="189" t="s">
        <v>624</v>
      </c>
      <c r="G132" s="175"/>
      <c r="H132" s="175"/>
      <c r="I132" s="178"/>
      <c r="J132" s="190">
        <f>BK132</f>
        <v>0</v>
      </c>
      <c r="K132" s="175"/>
      <c r="L132" s="180"/>
      <c r="M132" s="181"/>
      <c r="N132" s="182"/>
      <c r="O132" s="182"/>
      <c r="P132" s="183">
        <f>SUM(P133:P140)</f>
        <v>0</v>
      </c>
      <c r="Q132" s="182"/>
      <c r="R132" s="183">
        <f>SUM(R133:R140)</f>
        <v>0</v>
      </c>
      <c r="S132" s="182"/>
      <c r="T132" s="184">
        <f>SUM(T133:T140)</f>
        <v>0</v>
      </c>
      <c r="AR132" s="185" t="s">
        <v>83</v>
      </c>
      <c r="AT132" s="186" t="s">
        <v>71</v>
      </c>
      <c r="AU132" s="186" t="s">
        <v>80</v>
      </c>
      <c r="AY132" s="185" t="s">
        <v>135</v>
      </c>
      <c r="BK132" s="187">
        <f>SUM(BK133:BK140)</f>
        <v>0</v>
      </c>
    </row>
    <row r="133" spans="2:65" s="1" customFormat="1" ht="31.5" customHeight="1">
      <c r="B133" s="39"/>
      <c r="C133" s="191" t="s">
        <v>235</v>
      </c>
      <c r="D133" s="191" t="s">
        <v>137</v>
      </c>
      <c r="E133" s="192" t="s">
        <v>625</v>
      </c>
      <c r="F133" s="193" t="s">
        <v>626</v>
      </c>
      <c r="G133" s="194" t="s">
        <v>243</v>
      </c>
      <c r="H133" s="195">
        <v>4</v>
      </c>
      <c r="I133" s="196"/>
      <c r="J133" s="197">
        <f aca="true" t="shared" si="0" ref="J133:J138">ROUND(I133*H133,2)</f>
        <v>0</v>
      </c>
      <c r="K133" s="193" t="s">
        <v>627</v>
      </c>
      <c r="L133" s="59"/>
      <c r="M133" s="198" t="s">
        <v>21</v>
      </c>
      <c r="N133" s="199" t="s">
        <v>43</v>
      </c>
      <c r="O133" s="40"/>
      <c r="P133" s="200">
        <f aca="true" t="shared" si="1" ref="P133:P138">O133*H133</f>
        <v>0</v>
      </c>
      <c r="Q133" s="200">
        <v>0</v>
      </c>
      <c r="R133" s="200">
        <f aca="true" t="shared" si="2" ref="R133:R138">Q133*H133</f>
        <v>0</v>
      </c>
      <c r="S133" s="200">
        <v>0</v>
      </c>
      <c r="T133" s="201">
        <f aca="true" t="shared" si="3" ref="T133:T138">S133*H133</f>
        <v>0</v>
      </c>
      <c r="AR133" s="22" t="s">
        <v>215</v>
      </c>
      <c r="AT133" s="22" t="s">
        <v>137</v>
      </c>
      <c r="AU133" s="22" t="s">
        <v>83</v>
      </c>
      <c r="AY133" s="22" t="s">
        <v>135</v>
      </c>
      <c r="BE133" s="202">
        <f aca="true" t="shared" si="4" ref="BE133:BE138">IF(N133="základní",J133,0)</f>
        <v>0</v>
      </c>
      <c r="BF133" s="202">
        <f aca="true" t="shared" si="5" ref="BF133:BF138">IF(N133="snížená",J133,0)</f>
        <v>0</v>
      </c>
      <c r="BG133" s="202">
        <f aca="true" t="shared" si="6" ref="BG133:BG138">IF(N133="zákl. přenesená",J133,0)</f>
        <v>0</v>
      </c>
      <c r="BH133" s="202">
        <f aca="true" t="shared" si="7" ref="BH133:BH138">IF(N133="sníž. přenesená",J133,0)</f>
        <v>0</v>
      </c>
      <c r="BI133" s="202">
        <f aca="true" t="shared" si="8" ref="BI133:BI138">IF(N133="nulová",J133,0)</f>
        <v>0</v>
      </c>
      <c r="BJ133" s="22" t="s">
        <v>80</v>
      </c>
      <c r="BK133" s="202">
        <f aca="true" t="shared" si="9" ref="BK133:BK138">ROUND(I133*H133,2)</f>
        <v>0</v>
      </c>
      <c r="BL133" s="22" t="s">
        <v>215</v>
      </c>
      <c r="BM133" s="22" t="s">
        <v>628</v>
      </c>
    </row>
    <row r="134" spans="2:65" s="1" customFormat="1" ht="22.5" customHeight="1">
      <c r="B134" s="39"/>
      <c r="C134" s="233" t="s">
        <v>9</v>
      </c>
      <c r="D134" s="233" t="s">
        <v>225</v>
      </c>
      <c r="E134" s="234" t="s">
        <v>629</v>
      </c>
      <c r="F134" s="235" t="s">
        <v>630</v>
      </c>
      <c r="G134" s="236" t="s">
        <v>631</v>
      </c>
      <c r="H134" s="237">
        <v>4</v>
      </c>
      <c r="I134" s="238"/>
      <c r="J134" s="239">
        <f t="shared" si="0"/>
        <v>0</v>
      </c>
      <c r="K134" s="235" t="s">
        <v>21</v>
      </c>
      <c r="L134" s="240"/>
      <c r="M134" s="241" t="s">
        <v>21</v>
      </c>
      <c r="N134" s="242" t="s">
        <v>43</v>
      </c>
      <c r="O134" s="40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AR134" s="22" t="s">
        <v>294</v>
      </c>
      <c r="AT134" s="22" t="s">
        <v>225</v>
      </c>
      <c r="AU134" s="22" t="s">
        <v>83</v>
      </c>
      <c r="AY134" s="22" t="s">
        <v>135</v>
      </c>
      <c r="BE134" s="202">
        <f t="shared" si="4"/>
        <v>0</v>
      </c>
      <c r="BF134" s="202">
        <f t="shared" si="5"/>
        <v>0</v>
      </c>
      <c r="BG134" s="202">
        <f t="shared" si="6"/>
        <v>0</v>
      </c>
      <c r="BH134" s="202">
        <f t="shared" si="7"/>
        <v>0</v>
      </c>
      <c r="BI134" s="202">
        <f t="shared" si="8"/>
        <v>0</v>
      </c>
      <c r="BJ134" s="22" t="s">
        <v>80</v>
      </c>
      <c r="BK134" s="202">
        <f t="shared" si="9"/>
        <v>0</v>
      </c>
      <c r="BL134" s="22" t="s">
        <v>215</v>
      </c>
      <c r="BM134" s="22" t="s">
        <v>632</v>
      </c>
    </row>
    <row r="135" spans="2:65" s="1" customFormat="1" ht="22.5" customHeight="1">
      <c r="B135" s="39"/>
      <c r="C135" s="191" t="s">
        <v>246</v>
      </c>
      <c r="D135" s="191" t="s">
        <v>137</v>
      </c>
      <c r="E135" s="192" t="s">
        <v>633</v>
      </c>
      <c r="F135" s="193" t="s">
        <v>634</v>
      </c>
      <c r="G135" s="194" t="s">
        <v>243</v>
      </c>
      <c r="H135" s="195">
        <v>12</v>
      </c>
      <c r="I135" s="196"/>
      <c r="J135" s="197">
        <f t="shared" si="0"/>
        <v>0</v>
      </c>
      <c r="K135" s="193" t="s">
        <v>141</v>
      </c>
      <c r="L135" s="59"/>
      <c r="M135" s="198" t="s">
        <v>21</v>
      </c>
      <c r="N135" s="199" t="s">
        <v>43</v>
      </c>
      <c r="O135" s="40"/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AR135" s="22" t="s">
        <v>215</v>
      </c>
      <c r="AT135" s="22" t="s">
        <v>137</v>
      </c>
      <c r="AU135" s="22" t="s">
        <v>83</v>
      </c>
      <c r="AY135" s="22" t="s">
        <v>135</v>
      </c>
      <c r="BE135" s="202">
        <f t="shared" si="4"/>
        <v>0</v>
      </c>
      <c r="BF135" s="202">
        <f t="shared" si="5"/>
        <v>0</v>
      </c>
      <c r="BG135" s="202">
        <f t="shared" si="6"/>
        <v>0</v>
      </c>
      <c r="BH135" s="202">
        <f t="shared" si="7"/>
        <v>0</v>
      </c>
      <c r="BI135" s="202">
        <f t="shared" si="8"/>
        <v>0</v>
      </c>
      <c r="BJ135" s="22" t="s">
        <v>80</v>
      </c>
      <c r="BK135" s="202">
        <f t="shared" si="9"/>
        <v>0</v>
      </c>
      <c r="BL135" s="22" t="s">
        <v>215</v>
      </c>
      <c r="BM135" s="22" t="s">
        <v>635</v>
      </c>
    </row>
    <row r="136" spans="2:65" s="1" customFormat="1" ht="22.5" customHeight="1">
      <c r="B136" s="39"/>
      <c r="C136" s="233" t="s">
        <v>251</v>
      </c>
      <c r="D136" s="233" t="s">
        <v>225</v>
      </c>
      <c r="E136" s="234" t="s">
        <v>636</v>
      </c>
      <c r="F136" s="235" t="s">
        <v>637</v>
      </c>
      <c r="G136" s="236" t="s">
        <v>631</v>
      </c>
      <c r="H136" s="237">
        <v>12</v>
      </c>
      <c r="I136" s="238"/>
      <c r="J136" s="239">
        <f t="shared" si="0"/>
        <v>0</v>
      </c>
      <c r="K136" s="235" t="s">
        <v>21</v>
      </c>
      <c r="L136" s="240"/>
      <c r="M136" s="241" t="s">
        <v>21</v>
      </c>
      <c r="N136" s="242" t="s">
        <v>43</v>
      </c>
      <c r="O136" s="40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AR136" s="22" t="s">
        <v>294</v>
      </c>
      <c r="AT136" s="22" t="s">
        <v>225</v>
      </c>
      <c r="AU136" s="22" t="s">
        <v>83</v>
      </c>
      <c r="AY136" s="22" t="s">
        <v>135</v>
      </c>
      <c r="BE136" s="202">
        <f t="shared" si="4"/>
        <v>0</v>
      </c>
      <c r="BF136" s="202">
        <f t="shared" si="5"/>
        <v>0</v>
      </c>
      <c r="BG136" s="202">
        <f t="shared" si="6"/>
        <v>0</v>
      </c>
      <c r="BH136" s="202">
        <f t="shared" si="7"/>
        <v>0</v>
      </c>
      <c r="BI136" s="202">
        <f t="shared" si="8"/>
        <v>0</v>
      </c>
      <c r="BJ136" s="22" t="s">
        <v>80</v>
      </c>
      <c r="BK136" s="202">
        <f t="shared" si="9"/>
        <v>0</v>
      </c>
      <c r="BL136" s="22" t="s">
        <v>215</v>
      </c>
      <c r="BM136" s="22" t="s">
        <v>638</v>
      </c>
    </row>
    <row r="137" spans="2:65" s="1" customFormat="1" ht="22.5" customHeight="1">
      <c r="B137" s="39"/>
      <c r="C137" s="191" t="s">
        <v>256</v>
      </c>
      <c r="D137" s="191" t="s">
        <v>137</v>
      </c>
      <c r="E137" s="192" t="s">
        <v>639</v>
      </c>
      <c r="F137" s="193" t="s">
        <v>640</v>
      </c>
      <c r="G137" s="194" t="s">
        <v>641</v>
      </c>
      <c r="H137" s="195">
        <v>2</v>
      </c>
      <c r="I137" s="196"/>
      <c r="J137" s="197">
        <f t="shared" si="0"/>
        <v>0</v>
      </c>
      <c r="K137" s="193" t="s">
        <v>21</v>
      </c>
      <c r="L137" s="59"/>
      <c r="M137" s="198" t="s">
        <v>21</v>
      </c>
      <c r="N137" s="199" t="s">
        <v>43</v>
      </c>
      <c r="O137" s="40"/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AR137" s="22" t="s">
        <v>215</v>
      </c>
      <c r="AT137" s="22" t="s">
        <v>137</v>
      </c>
      <c r="AU137" s="22" t="s">
        <v>83</v>
      </c>
      <c r="AY137" s="22" t="s">
        <v>135</v>
      </c>
      <c r="BE137" s="202">
        <f t="shared" si="4"/>
        <v>0</v>
      </c>
      <c r="BF137" s="202">
        <f t="shared" si="5"/>
        <v>0</v>
      </c>
      <c r="BG137" s="202">
        <f t="shared" si="6"/>
        <v>0</v>
      </c>
      <c r="BH137" s="202">
        <f t="shared" si="7"/>
        <v>0</v>
      </c>
      <c r="BI137" s="202">
        <f t="shared" si="8"/>
        <v>0</v>
      </c>
      <c r="BJ137" s="22" t="s">
        <v>80</v>
      </c>
      <c r="BK137" s="202">
        <f t="shared" si="9"/>
        <v>0</v>
      </c>
      <c r="BL137" s="22" t="s">
        <v>215</v>
      </c>
      <c r="BM137" s="22" t="s">
        <v>642</v>
      </c>
    </row>
    <row r="138" spans="2:65" s="1" customFormat="1" ht="31.5" customHeight="1">
      <c r="B138" s="39"/>
      <c r="C138" s="191" t="s">
        <v>163</v>
      </c>
      <c r="D138" s="191" t="s">
        <v>137</v>
      </c>
      <c r="E138" s="192" t="s">
        <v>643</v>
      </c>
      <c r="F138" s="193" t="s">
        <v>644</v>
      </c>
      <c r="G138" s="194" t="s">
        <v>243</v>
      </c>
      <c r="H138" s="195">
        <v>4</v>
      </c>
      <c r="I138" s="196"/>
      <c r="J138" s="197">
        <f t="shared" si="0"/>
        <v>0</v>
      </c>
      <c r="K138" s="193" t="s">
        <v>21</v>
      </c>
      <c r="L138" s="59"/>
      <c r="M138" s="198" t="s">
        <v>21</v>
      </c>
      <c r="N138" s="199" t="s">
        <v>43</v>
      </c>
      <c r="O138" s="40"/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AR138" s="22" t="s">
        <v>215</v>
      </c>
      <c r="AT138" s="22" t="s">
        <v>137</v>
      </c>
      <c r="AU138" s="22" t="s">
        <v>83</v>
      </c>
      <c r="AY138" s="22" t="s">
        <v>135</v>
      </c>
      <c r="BE138" s="202">
        <f t="shared" si="4"/>
        <v>0</v>
      </c>
      <c r="BF138" s="202">
        <f t="shared" si="5"/>
        <v>0</v>
      </c>
      <c r="BG138" s="202">
        <f t="shared" si="6"/>
        <v>0</v>
      </c>
      <c r="BH138" s="202">
        <f t="shared" si="7"/>
        <v>0</v>
      </c>
      <c r="BI138" s="202">
        <f t="shared" si="8"/>
        <v>0</v>
      </c>
      <c r="BJ138" s="22" t="s">
        <v>80</v>
      </c>
      <c r="BK138" s="202">
        <f t="shared" si="9"/>
        <v>0</v>
      </c>
      <c r="BL138" s="22" t="s">
        <v>215</v>
      </c>
      <c r="BM138" s="22" t="s">
        <v>645</v>
      </c>
    </row>
    <row r="139" spans="2:47" s="1" customFormat="1" ht="27">
      <c r="B139" s="39"/>
      <c r="C139" s="61"/>
      <c r="D139" s="203" t="s">
        <v>144</v>
      </c>
      <c r="E139" s="61"/>
      <c r="F139" s="204" t="s">
        <v>646</v>
      </c>
      <c r="G139" s="61"/>
      <c r="H139" s="61"/>
      <c r="I139" s="161"/>
      <c r="J139" s="61"/>
      <c r="K139" s="61"/>
      <c r="L139" s="59"/>
      <c r="M139" s="205"/>
      <c r="N139" s="40"/>
      <c r="O139" s="40"/>
      <c r="P139" s="40"/>
      <c r="Q139" s="40"/>
      <c r="R139" s="40"/>
      <c r="S139" s="40"/>
      <c r="T139" s="76"/>
      <c r="AT139" s="22" t="s">
        <v>144</v>
      </c>
      <c r="AU139" s="22" t="s">
        <v>83</v>
      </c>
    </row>
    <row r="140" spans="2:65" s="1" customFormat="1" ht="22.5" customHeight="1">
      <c r="B140" s="39"/>
      <c r="C140" s="191" t="s">
        <v>265</v>
      </c>
      <c r="D140" s="191" t="s">
        <v>137</v>
      </c>
      <c r="E140" s="192" t="s">
        <v>647</v>
      </c>
      <c r="F140" s="193" t="s">
        <v>648</v>
      </c>
      <c r="G140" s="194" t="s">
        <v>641</v>
      </c>
      <c r="H140" s="195">
        <v>1</v>
      </c>
      <c r="I140" s="196"/>
      <c r="J140" s="197">
        <f>ROUND(I140*H140,2)</f>
        <v>0</v>
      </c>
      <c r="K140" s="193" t="s">
        <v>21</v>
      </c>
      <c r="L140" s="59"/>
      <c r="M140" s="198" t="s">
        <v>21</v>
      </c>
      <c r="N140" s="199" t="s">
        <v>43</v>
      </c>
      <c r="O140" s="40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2" t="s">
        <v>215</v>
      </c>
      <c r="AT140" s="22" t="s">
        <v>137</v>
      </c>
      <c r="AU140" s="22" t="s">
        <v>83</v>
      </c>
      <c r="AY140" s="22" t="s">
        <v>135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80</v>
      </c>
      <c r="BK140" s="202">
        <f>ROUND(I140*H140,2)</f>
        <v>0</v>
      </c>
      <c r="BL140" s="22" t="s">
        <v>215</v>
      </c>
      <c r="BM140" s="22" t="s">
        <v>649</v>
      </c>
    </row>
    <row r="141" spans="2:63" s="10" customFormat="1" ht="29.85" customHeight="1">
      <c r="B141" s="174"/>
      <c r="C141" s="175"/>
      <c r="D141" s="188" t="s">
        <v>71</v>
      </c>
      <c r="E141" s="189" t="s">
        <v>650</v>
      </c>
      <c r="F141" s="189" t="s">
        <v>651</v>
      </c>
      <c r="G141" s="175"/>
      <c r="H141" s="175"/>
      <c r="I141" s="178"/>
      <c r="J141" s="190">
        <f>BK141</f>
        <v>0</v>
      </c>
      <c r="K141" s="175"/>
      <c r="L141" s="180"/>
      <c r="M141" s="181"/>
      <c r="N141" s="182"/>
      <c r="O141" s="182"/>
      <c r="P141" s="183">
        <f>SUM(P142:P147)</f>
        <v>0</v>
      </c>
      <c r="Q141" s="182"/>
      <c r="R141" s="183">
        <f>SUM(R142:R147)</f>
        <v>0.08356</v>
      </c>
      <c r="S141" s="182"/>
      <c r="T141" s="184">
        <f>SUM(T142:T147)</f>
        <v>0</v>
      </c>
      <c r="AR141" s="185" t="s">
        <v>83</v>
      </c>
      <c r="AT141" s="186" t="s">
        <v>71</v>
      </c>
      <c r="AU141" s="186" t="s">
        <v>80</v>
      </c>
      <c r="AY141" s="185" t="s">
        <v>135</v>
      </c>
      <c r="BK141" s="187">
        <f>SUM(BK142:BK147)</f>
        <v>0</v>
      </c>
    </row>
    <row r="142" spans="2:65" s="1" customFormat="1" ht="31.5" customHeight="1">
      <c r="B142" s="39"/>
      <c r="C142" s="191" t="s">
        <v>269</v>
      </c>
      <c r="D142" s="191" t="s">
        <v>137</v>
      </c>
      <c r="E142" s="192" t="s">
        <v>652</v>
      </c>
      <c r="F142" s="193" t="s">
        <v>653</v>
      </c>
      <c r="G142" s="194" t="s">
        <v>154</v>
      </c>
      <c r="H142" s="195">
        <v>68</v>
      </c>
      <c r="I142" s="196"/>
      <c r="J142" s="197">
        <f>ROUND(I142*H142,2)</f>
        <v>0</v>
      </c>
      <c r="K142" s="193" t="s">
        <v>141</v>
      </c>
      <c r="L142" s="59"/>
      <c r="M142" s="198" t="s">
        <v>21</v>
      </c>
      <c r="N142" s="199" t="s">
        <v>43</v>
      </c>
      <c r="O142" s="40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2" t="s">
        <v>215</v>
      </c>
      <c r="AT142" s="22" t="s">
        <v>137</v>
      </c>
      <c r="AU142" s="22" t="s">
        <v>83</v>
      </c>
      <c r="AY142" s="22" t="s">
        <v>135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2" t="s">
        <v>80</v>
      </c>
      <c r="BK142" s="202">
        <f>ROUND(I142*H142,2)</f>
        <v>0</v>
      </c>
      <c r="BL142" s="22" t="s">
        <v>215</v>
      </c>
      <c r="BM142" s="22" t="s">
        <v>654</v>
      </c>
    </row>
    <row r="143" spans="2:51" s="11" customFormat="1" ht="13.5">
      <c r="B143" s="206"/>
      <c r="C143" s="207"/>
      <c r="D143" s="203" t="s">
        <v>149</v>
      </c>
      <c r="E143" s="208" t="s">
        <v>21</v>
      </c>
      <c r="F143" s="209" t="s">
        <v>655</v>
      </c>
      <c r="G143" s="207"/>
      <c r="H143" s="210">
        <v>68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149</v>
      </c>
      <c r="AU143" s="216" t="s">
        <v>83</v>
      </c>
      <c r="AV143" s="11" t="s">
        <v>83</v>
      </c>
      <c r="AW143" s="11" t="s">
        <v>35</v>
      </c>
      <c r="AX143" s="11" t="s">
        <v>80</v>
      </c>
      <c r="AY143" s="216" t="s">
        <v>135</v>
      </c>
    </row>
    <row r="144" spans="2:65" s="1" customFormat="1" ht="22.5" customHeight="1">
      <c r="B144" s="39"/>
      <c r="C144" s="233" t="s">
        <v>275</v>
      </c>
      <c r="D144" s="233" t="s">
        <v>225</v>
      </c>
      <c r="E144" s="234" t="s">
        <v>656</v>
      </c>
      <c r="F144" s="235" t="s">
        <v>657</v>
      </c>
      <c r="G144" s="236" t="s">
        <v>154</v>
      </c>
      <c r="H144" s="237">
        <v>60</v>
      </c>
      <c r="I144" s="238"/>
      <c r="J144" s="239">
        <f>ROUND(I144*H144,2)</f>
        <v>0</v>
      </c>
      <c r="K144" s="235" t="s">
        <v>141</v>
      </c>
      <c r="L144" s="240"/>
      <c r="M144" s="241" t="s">
        <v>21</v>
      </c>
      <c r="N144" s="242" t="s">
        <v>43</v>
      </c>
      <c r="O144" s="40"/>
      <c r="P144" s="200">
        <f>O144*H144</f>
        <v>0</v>
      </c>
      <c r="Q144" s="200">
        <v>0.00027</v>
      </c>
      <c r="R144" s="200">
        <f>Q144*H144</f>
        <v>0.0162</v>
      </c>
      <c r="S144" s="200">
        <v>0</v>
      </c>
      <c r="T144" s="201">
        <f>S144*H144</f>
        <v>0</v>
      </c>
      <c r="AR144" s="22" t="s">
        <v>294</v>
      </c>
      <c r="AT144" s="22" t="s">
        <v>225</v>
      </c>
      <c r="AU144" s="22" t="s">
        <v>83</v>
      </c>
      <c r="AY144" s="22" t="s">
        <v>135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80</v>
      </c>
      <c r="BK144" s="202">
        <f>ROUND(I144*H144,2)</f>
        <v>0</v>
      </c>
      <c r="BL144" s="22" t="s">
        <v>215</v>
      </c>
      <c r="BM144" s="22" t="s">
        <v>658</v>
      </c>
    </row>
    <row r="145" spans="2:65" s="1" customFormat="1" ht="22.5" customHeight="1">
      <c r="B145" s="39"/>
      <c r="C145" s="233" t="s">
        <v>280</v>
      </c>
      <c r="D145" s="233" t="s">
        <v>225</v>
      </c>
      <c r="E145" s="234" t="s">
        <v>659</v>
      </c>
      <c r="F145" s="235" t="s">
        <v>660</v>
      </c>
      <c r="G145" s="236" t="s">
        <v>154</v>
      </c>
      <c r="H145" s="237">
        <v>8</v>
      </c>
      <c r="I145" s="238"/>
      <c r="J145" s="239">
        <f>ROUND(I145*H145,2)</f>
        <v>0</v>
      </c>
      <c r="K145" s="235" t="s">
        <v>141</v>
      </c>
      <c r="L145" s="240"/>
      <c r="M145" s="241" t="s">
        <v>21</v>
      </c>
      <c r="N145" s="242" t="s">
        <v>43</v>
      </c>
      <c r="O145" s="40"/>
      <c r="P145" s="200">
        <f>O145*H145</f>
        <v>0</v>
      </c>
      <c r="Q145" s="200">
        <v>0.00092</v>
      </c>
      <c r="R145" s="200">
        <f>Q145*H145</f>
        <v>0.00736</v>
      </c>
      <c r="S145" s="200">
        <v>0</v>
      </c>
      <c r="T145" s="201">
        <f>S145*H145</f>
        <v>0</v>
      </c>
      <c r="AR145" s="22" t="s">
        <v>294</v>
      </c>
      <c r="AT145" s="22" t="s">
        <v>225</v>
      </c>
      <c r="AU145" s="22" t="s">
        <v>83</v>
      </c>
      <c r="AY145" s="22" t="s">
        <v>135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80</v>
      </c>
      <c r="BK145" s="202">
        <f>ROUND(I145*H145,2)</f>
        <v>0</v>
      </c>
      <c r="BL145" s="22" t="s">
        <v>215</v>
      </c>
      <c r="BM145" s="22" t="s">
        <v>661</v>
      </c>
    </row>
    <row r="146" spans="2:65" s="1" customFormat="1" ht="31.5" customHeight="1">
      <c r="B146" s="39"/>
      <c r="C146" s="191" t="s">
        <v>285</v>
      </c>
      <c r="D146" s="191" t="s">
        <v>137</v>
      </c>
      <c r="E146" s="192" t="s">
        <v>662</v>
      </c>
      <c r="F146" s="193" t="s">
        <v>663</v>
      </c>
      <c r="G146" s="194" t="s">
        <v>154</v>
      </c>
      <c r="H146" s="195">
        <v>60</v>
      </c>
      <c r="I146" s="196"/>
      <c r="J146" s="197">
        <f>ROUND(I146*H146,2)</f>
        <v>0</v>
      </c>
      <c r="K146" s="193" t="s">
        <v>627</v>
      </c>
      <c r="L146" s="59"/>
      <c r="M146" s="198" t="s">
        <v>21</v>
      </c>
      <c r="N146" s="199" t="s">
        <v>43</v>
      </c>
      <c r="O146" s="40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2" t="s">
        <v>215</v>
      </c>
      <c r="AT146" s="22" t="s">
        <v>137</v>
      </c>
      <c r="AU146" s="22" t="s">
        <v>83</v>
      </c>
      <c r="AY146" s="22" t="s">
        <v>135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2" t="s">
        <v>80</v>
      </c>
      <c r="BK146" s="202">
        <f>ROUND(I146*H146,2)</f>
        <v>0</v>
      </c>
      <c r="BL146" s="22" t="s">
        <v>215</v>
      </c>
      <c r="BM146" s="22" t="s">
        <v>664</v>
      </c>
    </row>
    <row r="147" spans="2:65" s="1" customFormat="1" ht="22.5" customHeight="1">
      <c r="B147" s="39"/>
      <c r="C147" s="233" t="s">
        <v>290</v>
      </c>
      <c r="D147" s="233" t="s">
        <v>225</v>
      </c>
      <c r="E147" s="234" t="s">
        <v>665</v>
      </c>
      <c r="F147" s="235" t="s">
        <v>666</v>
      </c>
      <c r="G147" s="236" t="s">
        <v>372</v>
      </c>
      <c r="H147" s="237">
        <v>60</v>
      </c>
      <c r="I147" s="238"/>
      <c r="J147" s="239">
        <f>ROUND(I147*H147,2)</f>
        <v>0</v>
      </c>
      <c r="K147" s="235" t="s">
        <v>141</v>
      </c>
      <c r="L147" s="240"/>
      <c r="M147" s="241" t="s">
        <v>21</v>
      </c>
      <c r="N147" s="242" t="s">
        <v>43</v>
      </c>
      <c r="O147" s="40"/>
      <c r="P147" s="200">
        <f>O147*H147</f>
        <v>0</v>
      </c>
      <c r="Q147" s="200">
        <v>0.001</v>
      </c>
      <c r="R147" s="200">
        <f>Q147*H147</f>
        <v>0.06</v>
      </c>
      <c r="S147" s="200">
        <v>0</v>
      </c>
      <c r="T147" s="201">
        <f>S147*H147</f>
        <v>0</v>
      </c>
      <c r="AR147" s="22" t="s">
        <v>294</v>
      </c>
      <c r="AT147" s="22" t="s">
        <v>225</v>
      </c>
      <c r="AU147" s="22" t="s">
        <v>83</v>
      </c>
      <c r="AY147" s="22" t="s">
        <v>135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80</v>
      </c>
      <c r="BK147" s="202">
        <f>ROUND(I147*H147,2)</f>
        <v>0</v>
      </c>
      <c r="BL147" s="22" t="s">
        <v>215</v>
      </c>
      <c r="BM147" s="22" t="s">
        <v>667</v>
      </c>
    </row>
    <row r="148" spans="2:63" s="10" customFormat="1" ht="29.85" customHeight="1">
      <c r="B148" s="174"/>
      <c r="C148" s="175"/>
      <c r="D148" s="188" t="s">
        <v>71</v>
      </c>
      <c r="E148" s="189" t="s">
        <v>668</v>
      </c>
      <c r="F148" s="189" t="s">
        <v>669</v>
      </c>
      <c r="G148" s="175"/>
      <c r="H148" s="175"/>
      <c r="I148" s="178"/>
      <c r="J148" s="190">
        <f>BK148</f>
        <v>0</v>
      </c>
      <c r="K148" s="175"/>
      <c r="L148" s="180"/>
      <c r="M148" s="181"/>
      <c r="N148" s="182"/>
      <c r="O148" s="182"/>
      <c r="P148" s="183">
        <f>SUM(P149:P152)</f>
        <v>0</v>
      </c>
      <c r="Q148" s="182"/>
      <c r="R148" s="183">
        <f>SUM(R149:R152)</f>
        <v>0.048600000000000004</v>
      </c>
      <c r="S148" s="182"/>
      <c r="T148" s="184">
        <f>SUM(T149:T152)</f>
        <v>0</v>
      </c>
      <c r="AR148" s="185" t="s">
        <v>83</v>
      </c>
      <c r="AT148" s="186" t="s">
        <v>71</v>
      </c>
      <c r="AU148" s="186" t="s">
        <v>80</v>
      </c>
      <c r="AY148" s="185" t="s">
        <v>135</v>
      </c>
      <c r="BK148" s="187">
        <f>SUM(BK149:BK152)</f>
        <v>0</v>
      </c>
    </row>
    <row r="149" spans="2:65" s="1" customFormat="1" ht="44.25" customHeight="1">
      <c r="B149" s="39"/>
      <c r="C149" s="191" t="s">
        <v>294</v>
      </c>
      <c r="D149" s="191" t="s">
        <v>137</v>
      </c>
      <c r="E149" s="192" t="s">
        <v>670</v>
      </c>
      <c r="F149" s="193" t="s">
        <v>671</v>
      </c>
      <c r="G149" s="194" t="s">
        <v>154</v>
      </c>
      <c r="H149" s="195">
        <v>90</v>
      </c>
      <c r="I149" s="196"/>
      <c r="J149" s="197">
        <f>ROUND(I149*H149,2)</f>
        <v>0</v>
      </c>
      <c r="K149" s="193" t="s">
        <v>627</v>
      </c>
      <c r="L149" s="59"/>
      <c r="M149" s="198" t="s">
        <v>21</v>
      </c>
      <c r="N149" s="199" t="s">
        <v>43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2" t="s">
        <v>215</v>
      </c>
      <c r="AT149" s="22" t="s">
        <v>137</v>
      </c>
      <c r="AU149" s="22" t="s">
        <v>83</v>
      </c>
      <c r="AY149" s="22" t="s">
        <v>135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80</v>
      </c>
      <c r="BK149" s="202">
        <f>ROUND(I149*H149,2)</f>
        <v>0</v>
      </c>
      <c r="BL149" s="22" t="s">
        <v>215</v>
      </c>
      <c r="BM149" s="22" t="s">
        <v>672</v>
      </c>
    </row>
    <row r="150" spans="2:65" s="1" customFormat="1" ht="31.5" customHeight="1">
      <c r="B150" s="39"/>
      <c r="C150" s="233" t="s">
        <v>298</v>
      </c>
      <c r="D150" s="233" t="s">
        <v>225</v>
      </c>
      <c r="E150" s="234" t="s">
        <v>673</v>
      </c>
      <c r="F150" s="235" t="s">
        <v>674</v>
      </c>
      <c r="G150" s="236" t="s">
        <v>154</v>
      </c>
      <c r="H150" s="237">
        <v>90</v>
      </c>
      <c r="I150" s="238"/>
      <c r="J150" s="239">
        <f>ROUND(I150*H150,2)</f>
        <v>0</v>
      </c>
      <c r="K150" s="235" t="s">
        <v>141</v>
      </c>
      <c r="L150" s="240"/>
      <c r="M150" s="241" t="s">
        <v>21</v>
      </c>
      <c r="N150" s="242" t="s">
        <v>43</v>
      </c>
      <c r="O150" s="40"/>
      <c r="P150" s="200">
        <f>O150*H150</f>
        <v>0</v>
      </c>
      <c r="Q150" s="200">
        <v>0.00012</v>
      </c>
      <c r="R150" s="200">
        <f>Q150*H150</f>
        <v>0.0108</v>
      </c>
      <c r="S150" s="200">
        <v>0</v>
      </c>
      <c r="T150" s="201">
        <f>S150*H150</f>
        <v>0</v>
      </c>
      <c r="AR150" s="22" t="s">
        <v>294</v>
      </c>
      <c r="AT150" s="22" t="s">
        <v>225</v>
      </c>
      <c r="AU150" s="22" t="s">
        <v>83</v>
      </c>
      <c r="AY150" s="22" t="s">
        <v>135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80</v>
      </c>
      <c r="BK150" s="202">
        <f>ROUND(I150*H150,2)</f>
        <v>0</v>
      </c>
      <c r="BL150" s="22" t="s">
        <v>215</v>
      </c>
      <c r="BM150" s="22" t="s">
        <v>675</v>
      </c>
    </row>
    <row r="151" spans="2:65" s="1" customFormat="1" ht="31.5" customHeight="1">
      <c r="B151" s="39"/>
      <c r="C151" s="191" t="s">
        <v>305</v>
      </c>
      <c r="D151" s="191" t="s">
        <v>137</v>
      </c>
      <c r="E151" s="192" t="s">
        <v>676</v>
      </c>
      <c r="F151" s="193" t="s">
        <v>677</v>
      </c>
      <c r="G151" s="194" t="s">
        <v>154</v>
      </c>
      <c r="H151" s="195">
        <v>60</v>
      </c>
      <c r="I151" s="196"/>
      <c r="J151" s="197">
        <f>ROUND(I151*H151,2)</f>
        <v>0</v>
      </c>
      <c r="K151" s="193" t="s">
        <v>141</v>
      </c>
      <c r="L151" s="59"/>
      <c r="M151" s="198" t="s">
        <v>21</v>
      </c>
      <c r="N151" s="199" t="s">
        <v>43</v>
      </c>
      <c r="O151" s="40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2" t="s">
        <v>215</v>
      </c>
      <c r="AT151" s="22" t="s">
        <v>137</v>
      </c>
      <c r="AU151" s="22" t="s">
        <v>83</v>
      </c>
      <c r="AY151" s="22" t="s">
        <v>135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80</v>
      </c>
      <c r="BK151" s="202">
        <f>ROUND(I151*H151,2)</f>
        <v>0</v>
      </c>
      <c r="BL151" s="22" t="s">
        <v>215</v>
      </c>
      <c r="BM151" s="22" t="s">
        <v>678</v>
      </c>
    </row>
    <row r="152" spans="2:65" s="1" customFormat="1" ht="22.5" customHeight="1">
      <c r="B152" s="39"/>
      <c r="C152" s="233" t="s">
        <v>309</v>
      </c>
      <c r="D152" s="233" t="s">
        <v>225</v>
      </c>
      <c r="E152" s="234" t="s">
        <v>679</v>
      </c>
      <c r="F152" s="235" t="s">
        <v>680</v>
      </c>
      <c r="G152" s="236" t="s">
        <v>154</v>
      </c>
      <c r="H152" s="237">
        <v>60</v>
      </c>
      <c r="I152" s="238"/>
      <c r="J152" s="239">
        <f>ROUND(I152*H152,2)</f>
        <v>0</v>
      </c>
      <c r="K152" s="235" t="s">
        <v>141</v>
      </c>
      <c r="L152" s="240"/>
      <c r="M152" s="241" t="s">
        <v>21</v>
      </c>
      <c r="N152" s="242" t="s">
        <v>43</v>
      </c>
      <c r="O152" s="40"/>
      <c r="P152" s="200">
        <f>O152*H152</f>
        <v>0</v>
      </c>
      <c r="Q152" s="200">
        <v>0.00063</v>
      </c>
      <c r="R152" s="200">
        <f>Q152*H152</f>
        <v>0.0378</v>
      </c>
      <c r="S152" s="200">
        <v>0</v>
      </c>
      <c r="T152" s="201">
        <f>S152*H152</f>
        <v>0</v>
      </c>
      <c r="AR152" s="22" t="s">
        <v>294</v>
      </c>
      <c r="AT152" s="22" t="s">
        <v>225</v>
      </c>
      <c r="AU152" s="22" t="s">
        <v>83</v>
      </c>
      <c r="AY152" s="22" t="s">
        <v>135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80</v>
      </c>
      <c r="BK152" s="202">
        <f>ROUND(I152*H152,2)</f>
        <v>0</v>
      </c>
      <c r="BL152" s="22" t="s">
        <v>215</v>
      </c>
      <c r="BM152" s="22" t="s">
        <v>681</v>
      </c>
    </row>
    <row r="153" spans="2:63" s="10" customFormat="1" ht="29.85" customHeight="1">
      <c r="B153" s="174"/>
      <c r="C153" s="175"/>
      <c r="D153" s="188" t="s">
        <v>71</v>
      </c>
      <c r="E153" s="189" t="s">
        <v>682</v>
      </c>
      <c r="F153" s="189" t="s">
        <v>683</v>
      </c>
      <c r="G153" s="175"/>
      <c r="H153" s="175"/>
      <c r="I153" s="178"/>
      <c r="J153" s="190">
        <f>BK153</f>
        <v>0</v>
      </c>
      <c r="K153" s="175"/>
      <c r="L153" s="180"/>
      <c r="M153" s="181"/>
      <c r="N153" s="182"/>
      <c r="O153" s="182"/>
      <c r="P153" s="183">
        <f>SUM(P154:P155)</f>
        <v>0</v>
      </c>
      <c r="Q153" s="182"/>
      <c r="R153" s="183">
        <f>SUM(R154:R155)</f>
        <v>0</v>
      </c>
      <c r="S153" s="182"/>
      <c r="T153" s="184">
        <f>SUM(T154:T155)</f>
        <v>0</v>
      </c>
      <c r="AR153" s="185" t="s">
        <v>83</v>
      </c>
      <c r="AT153" s="186" t="s">
        <v>71</v>
      </c>
      <c r="AU153" s="186" t="s">
        <v>80</v>
      </c>
      <c r="AY153" s="185" t="s">
        <v>135</v>
      </c>
      <c r="BK153" s="187">
        <f>SUM(BK154:BK155)</f>
        <v>0</v>
      </c>
    </row>
    <row r="154" spans="2:65" s="1" customFormat="1" ht="31.5" customHeight="1">
      <c r="B154" s="39"/>
      <c r="C154" s="191" t="s">
        <v>314</v>
      </c>
      <c r="D154" s="191" t="s">
        <v>137</v>
      </c>
      <c r="E154" s="192" t="s">
        <v>684</v>
      </c>
      <c r="F154" s="193" t="s">
        <v>685</v>
      </c>
      <c r="G154" s="194" t="s">
        <v>243</v>
      </c>
      <c r="H154" s="195">
        <v>60</v>
      </c>
      <c r="I154" s="196"/>
      <c r="J154" s="197">
        <f>ROUND(I154*H154,2)</f>
        <v>0</v>
      </c>
      <c r="K154" s="193" t="s">
        <v>627</v>
      </c>
      <c r="L154" s="59"/>
      <c r="M154" s="198" t="s">
        <v>21</v>
      </c>
      <c r="N154" s="199" t="s">
        <v>43</v>
      </c>
      <c r="O154" s="40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2" t="s">
        <v>215</v>
      </c>
      <c r="AT154" s="22" t="s">
        <v>137</v>
      </c>
      <c r="AU154" s="22" t="s">
        <v>83</v>
      </c>
      <c r="AY154" s="22" t="s">
        <v>135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2" t="s">
        <v>80</v>
      </c>
      <c r="BK154" s="202">
        <f>ROUND(I154*H154,2)</f>
        <v>0</v>
      </c>
      <c r="BL154" s="22" t="s">
        <v>215</v>
      </c>
      <c r="BM154" s="22" t="s">
        <v>686</v>
      </c>
    </row>
    <row r="155" spans="2:65" s="1" customFormat="1" ht="31.5" customHeight="1">
      <c r="B155" s="39"/>
      <c r="C155" s="191" t="s">
        <v>319</v>
      </c>
      <c r="D155" s="191" t="s">
        <v>137</v>
      </c>
      <c r="E155" s="192" t="s">
        <v>687</v>
      </c>
      <c r="F155" s="193" t="s">
        <v>688</v>
      </c>
      <c r="G155" s="194" t="s">
        <v>243</v>
      </c>
      <c r="H155" s="195">
        <v>60</v>
      </c>
      <c r="I155" s="196"/>
      <c r="J155" s="197">
        <f>ROUND(I155*H155,2)</f>
        <v>0</v>
      </c>
      <c r="K155" s="193" t="s">
        <v>141</v>
      </c>
      <c r="L155" s="59"/>
      <c r="M155" s="198" t="s">
        <v>21</v>
      </c>
      <c r="N155" s="199" t="s">
        <v>43</v>
      </c>
      <c r="O155" s="40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2" t="s">
        <v>215</v>
      </c>
      <c r="AT155" s="22" t="s">
        <v>137</v>
      </c>
      <c r="AU155" s="22" t="s">
        <v>83</v>
      </c>
      <c r="AY155" s="22" t="s">
        <v>135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80</v>
      </c>
      <c r="BK155" s="202">
        <f>ROUND(I155*H155,2)</f>
        <v>0</v>
      </c>
      <c r="BL155" s="22" t="s">
        <v>215</v>
      </c>
      <c r="BM155" s="22" t="s">
        <v>689</v>
      </c>
    </row>
    <row r="156" spans="2:63" s="10" customFormat="1" ht="29.85" customHeight="1">
      <c r="B156" s="174"/>
      <c r="C156" s="175"/>
      <c r="D156" s="188" t="s">
        <v>71</v>
      </c>
      <c r="E156" s="189" t="s">
        <v>690</v>
      </c>
      <c r="F156" s="189" t="s">
        <v>691</v>
      </c>
      <c r="G156" s="175"/>
      <c r="H156" s="175"/>
      <c r="I156" s="178"/>
      <c r="J156" s="190">
        <f>BK156</f>
        <v>0</v>
      </c>
      <c r="K156" s="175"/>
      <c r="L156" s="180"/>
      <c r="M156" s="181"/>
      <c r="N156" s="182"/>
      <c r="O156" s="182"/>
      <c r="P156" s="183">
        <f>SUM(P157:P164)</f>
        <v>0</v>
      </c>
      <c r="Q156" s="182"/>
      <c r="R156" s="183">
        <f>SUM(R157:R164)</f>
        <v>1.42032</v>
      </c>
      <c r="S156" s="182"/>
      <c r="T156" s="184">
        <f>SUM(T157:T164)</f>
        <v>0</v>
      </c>
      <c r="AR156" s="185" t="s">
        <v>83</v>
      </c>
      <c r="AT156" s="186" t="s">
        <v>71</v>
      </c>
      <c r="AU156" s="186" t="s">
        <v>80</v>
      </c>
      <c r="AY156" s="185" t="s">
        <v>135</v>
      </c>
      <c r="BK156" s="187">
        <f>SUM(BK157:BK164)</f>
        <v>0</v>
      </c>
    </row>
    <row r="157" spans="2:65" s="1" customFormat="1" ht="31.5" customHeight="1">
      <c r="B157" s="39"/>
      <c r="C157" s="191" t="s">
        <v>326</v>
      </c>
      <c r="D157" s="191" t="s">
        <v>137</v>
      </c>
      <c r="E157" s="192" t="s">
        <v>692</v>
      </c>
      <c r="F157" s="193" t="s">
        <v>693</v>
      </c>
      <c r="G157" s="194" t="s">
        <v>243</v>
      </c>
      <c r="H157" s="195">
        <v>4</v>
      </c>
      <c r="I157" s="196"/>
      <c r="J157" s="197">
        <f>ROUND(I157*H157,2)</f>
        <v>0</v>
      </c>
      <c r="K157" s="193" t="s">
        <v>141</v>
      </c>
      <c r="L157" s="59"/>
      <c r="M157" s="198" t="s">
        <v>21</v>
      </c>
      <c r="N157" s="199" t="s">
        <v>43</v>
      </c>
      <c r="O157" s="40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2" t="s">
        <v>215</v>
      </c>
      <c r="AT157" s="22" t="s">
        <v>137</v>
      </c>
      <c r="AU157" s="22" t="s">
        <v>83</v>
      </c>
      <c r="AY157" s="22" t="s">
        <v>135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80</v>
      </c>
      <c r="BK157" s="202">
        <f>ROUND(I157*H157,2)</f>
        <v>0</v>
      </c>
      <c r="BL157" s="22" t="s">
        <v>215</v>
      </c>
      <c r="BM157" s="22" t="s">
        <v>694</v>
      </c>
    </row>
    <row r="158" spans="2:65" s="1" customFormat="1" ht="22.5" customHeight="1">
      <c r="B158" s="39"/>
      <c r="C158" s="233" t="s">
        <v>429</v>
      </c>
      <c r="D158" s="233" t="s">
        <v>225</v>
      </c>
      <c r="E158" s="234" t="s">
        <v>695</v>
      </c>
      <c r="F158" s="235" t="s">
        <v>696</v>
      </c>
      <c r="G158" s="236" t="s">
        <v>243</v>
      </c>
      <c r="H158" s="237">
        <v>4</v>
      </c>
      <c r="I158" s="238"/>
      <c r="J158" s="239">
        <f>ROUND(I158*H158,2)</f>
        <v>0</v>
      </c>
      <c r="K158" s="235" t="s">
        <v>21</v>
      </c>
      <c r="L158" s="240"/>
      <c r="M158" s="241" t="s">
        <v>21</v>
      </c>
      <c r="N158" s="242" t="s">
        <v>43</v>
      </c>
      <c r="O158" s="40"/>
      <c r="P158" s="200">
        <f>O158*H158</f>
        <v>0</v>
      </c>
      <c r="Q158" s="200">
        <v>0.00408</v>
      </c>
      <c r="R158" s="200">
        <f>Q158*H158</f>
        <v>0.01632</v>
      </c>
      <c r="S158" s="200">
        <v>0</v>
      </c>
      <c r="T158" s="201">
        <f>S158*H158</f>
        <v>0</v>
      </c>
      <c r="AR158" s="22" t="s">
        <v>294</v>
      </c>
      <c r="AT158" s="22" t="s">
        <v>225</v>
      </c>
      <c r="AU158" s="22" t="s">
        <v>83</v>
      </c>
      <c r="AY158" s="22" t="s">
        <v>135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80</v>
      </c>
      <c r="BK158" s="202">
        <f>ROUND(I158*H158,2)</f>
        <v>0</v>
      </c>
      <c r="BL158" s="22" t="s">
        <v>215</v>
      </c>
      <c r="BM158" s="22" t="s">
        <v>697</v>
      </c>
    </row>
    <row r="159" spans="2:65" s="1" customFormat="1" ht="31.5" customHeight="1">
      <c r="B159" s="39"/>
      <c r="C159" s="191" t="s">
        <v>434</v>
      </c>
      <c r="D159" s="191" t="s">
        <v>137</v>
      </c>
      <c r="E159" s="192" t="s">
        <v>698</v>
      </c>
      <c r="F159" s="193" t="s">
        <v>699</v>
      </c>
      <c r="G159" s="194" t="s">
        <v>243</v>
      </c>
      <c r="H159" s="195">
        <v>8</v>
      </c>
      <c r="I159" s="196"/>
      <c r="J159" s="197">
        <f>ROUND(I159*H159,2)</f>
        <v>0</v>
      </c>
      <c r="K159" s="193" t="s">
        <v>627</v>
      </c>
      <c r="L159" s="59"/>
      <c r="M159" s="198" t="s">
        <v>21</v>
      </c>
      <c r="N159" s="199" t="s">
        <v>43</v>
      </c>
      <c r="O159" s="40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2" t="s">
        <v>215</v>
      </c>
      <c r="AT159" s="22" t="s">
        <v>137</v>
      </c>
      <c r="AU159" s="22" t="s">
        <v>83</v>
      </c>
      <c r="AY159" s="22" t="s">
        <v>135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2" t="s">
        <v>80</v>
      </c>
      <c r="BK159" s="202">
        <f>ROUND(I159*H159,2)</f>
        <v>0</v>
      </c>
      <c r="BL159" s="22" t="s">
        <v>215</v>
      </c>
      <c r="BM159" s="22" t="s">
        <v>700</v>
      </c>
    </row>
    <row r="160" spans="2:47" s="1" customFormat="1" ht="40.5">
      <c r="B160" s="39"/>
      <c r="C160" s="61"/>
      <c r="D160" s="203" t="s">
        <v>144</v>
      </c>
      <c r="E160" s="61"/>
      <c r="F160" s="204" t="s">
        <v>701</v>
      </c>
      <c r="G160" s="61"/>
      <c r="H160" s="61"/>
      <c r="I160" s="161"/>
      <c r="J160" s="61"/>
      <c r="K160" s="61"/>
      <c r="L160" s="59"/>
      <c r="M160" s="205"/>
      <c r="N160" s="40"/>
      <c r="O160" s="40"/>
      <c r="P160" s="40"/>
      <c r="Q160" s="40"/>
      <c r="R160" s="40"/>
      <c r="S160" s="40"/>
      <c r="T160" s="76"/>
      <c r="AT160" s="22" t="s">
        <v>144</v>
      </c>
      <c r="AU160" s="22" t="s">
        <v>83</v>
      </c>
    </row>
    <row r="161" spans="2:65" s="1" customFormat="1" ht="22.5" customHeight="1">
      <c r="B161" s="39"/>
      <c r="C161" s="233" t="s">
        <v>439</v>
      </c>
      <c r="D161" s="233" t="s">
        <v>225</v>
      </c>
      <c r="E161" s="234" t="s">
        <v>702</v>
      </c>
      <c r="F161" s="235" t="s">
        <v>703</v>
      </c>
      <c r="G161" s="236" t="s">
        <v>243</v>
      </c>
      <c r="H161" s="237">
        <v>4</v>
      </c>
      <c r="I161" s="238"/>
      <c r="J161" s="239">
        <f>ROUND(I161*H161,2)</f>
        <v>0</v>
      </c>
      <c r="K161" s="235" t="s">
        <v>21</v>
      </c>
      <c r="L161" s="240"/>
      <c r="M161" s="241" t="s">
        <v>21</v>
      </c>
      <c r="N161" s="242" t="s">
        <v>43</v>
      </c>
      <c r="O161" s="40"/>
      <c r="P161" s="200">
        <f>O161*H161</f>
        <v>0</v>
      </c>
      <c r="Q161" s="200">
        <v>0.127</v>
      </c>
      <c r="R161" s="200">
        <f>Q161*H161</f>
        <v>0.508</v>
      </c>
      <c r="S161" s="200">
        <v>0</v>
      </c>
      <c r="T161" s="201">
        <f>S161*H161</f>
        <v>0</v>
      </c>
      <c r="AR161" s="22" t="s">
        <v>294</v>
      </c>
      <c r="AT161" s="22" t="s">
        <v>225</v>
      </c>
      <c r="AU161" s="22" t="s">
        <v>83</v>
      </c>
      <c r="AY161" s="22" t="s">
        <v>135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80</v>
      </c>
      <c r="BK161" s="202">
        <f>ROUND(I161*H161,2)</f>
        <v>0</v>
      </c>
      <c r="BL161" s="22" t="s">
        <v>215</v>
      </c>
      <c r="BM161" s="22" t="s">
        <v>704</v>
      </c>
    </row>
    <row r="162" spans="2:47" s="1" customFormat="1" ht="27">
      <c r="B162" s="39"/>
      <c r="C162" s="61"/>
      <c r="D162" s="203" t="s">
        <v>144</v>
      </c>
      <c r="E162" s="61"/>
      <c r="F162" s="204" t="s">
        <v>646</v>
      </c>
      <c r="G162" s="61"/>
      <c r="H162" s="61"/>
      <c r="I162" s="161"/>
      <c r="J162" s="61"/>
      <c r="K162" s="61"/>
      <c r="L162" s="59"/>
      <c r="M162" s="205"/>
      <c r="N162" s="40"/>
      <c r="O162" s="40"/>
      <c r="P162" s="40"/>
      <c r="Q162" s="40"/>
      <c r="R162" s="40"/>
      <c r="S162" s="40"/>
      <c r="T162" s="76"/>
      <c r="AT162" s="22" t="s">
        <v>144</v>
      </c>
      <c r="AU162" s="22" t="s">
        <v>83</v>
      </c>
    </row>
    <row r="163" spans="2:65" s="1" customFormat="1" ht="22.5" customHeight="1">
      <c r="B163" s="39"/>
      <c r="C163" s="191" t="s">
        <v>442</v>
      </c>
      <c r="D163" s="191" t="s">
        <v>137</v>
      </c>
      <c r="E163" s="192" t="s">
        <v>705</v>
      </c>
      <c r="F163" s="193" t="s">
        <v>706</v>
      </c>
      <c r="G163" s="194" t="s">
        <v>243</v>
      </c>
      <c r="H163" s="195">
        <v>8</v>
      </c>
      <c r="I163" s="196"/>
      <c r="J163" s="197">
        <f>ROUND(I163*H163,2)</f>
        <v>0</v>
      </c>
      <c r="K163" s="193" t="s">
        <v>627</v>
      </c>
      <c r="L163" s="59"/>
      <c r="M163" s="198" t="s">
        <v>21</v>
      </c>
      <c r="N163" s="199" t="s">
        <v>43</v>
      </c>
      <c r="O163" s="40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2" t="s">
        <v>215</v>
      </c>
      <c r="AT163" s="22" t="s">
        <v>137</v>
      </c>
      <c r="AU163" s="22" t="s">
        <v>83</v>
      </c>
      <c r="AY163" s="22" t="s">
        <v>135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80</v>
      </c>
      <c r="BK163" s="202">
        <f>ROUND(I163*H163,2)</f>
        <v>0</v>
      </c>
      <c r="BL163" s="22" t="s">
        <v>215</v>
      </c>
      <c r="BM163" s="22" t="s">
        <v>707</v>
      </c>
    </row>
    <row r="164" spans="2:65" s="1" customFormat="1" ht="22.5" customHeight="1">
      <c r="B164" s="39"/>
      <c r="C164" s="233" t="s">
        <v>443</v>
      </c>
      <c r="D164" s="233" t="s">
        <v>225</v>
      </c>
      <c r="E164" s="234" t="s">
        <v>708</v>
      </c>
      <c r="F164" s="235" t="s">
        <v>709</v>
      </c>
      <c r="G164" s="236" t="s">
        <v>243</v>
      </c>
      <c r="H164" s="237">
        <v>8</v>
      </c>
      <c r="I164" s="238"/>
      <c r="J164" s="239">
        <f>ROUND(I164*H164,2)</f>
        <v>0</v>
      </c>
      <c r="K164" s="235" t="s">
        <v>627</v>
      </c>
      <c r="L164" s="240"/>
      <c r="M164" s="241" t="s">
        <v>21</v>
      </c>
      <c r="N164" s="242" t="s">
        <v>43</v>
      </c>
      <c r="O164" s="40"/>
      <c r="P164" s="200">
        <f>O164*H164</f>
        <v>0</v>
      </c>
      <c r="Q164" s="200">
        <v>0.112</v>
      </c>
      <c r="R164" s="200">
        <f>Q164*H164</f>
        <v>0.896</v>
      </c>
      <c r="S164" s="200">
        <v>0</v>
      </c>
      <c r="T164" s="201">
        <f>S164*H164</f>
        <v>0</v>
      </c>
      <c r="AR164" s="22" t="s">
        <v>294</v>
      </c>
      <c r="AT164" s="22" t="s">
        <v>225</v>
      </c>
      <c r="AU164" s="22" t="s">
        <v>83</v>
      </c>
      <c r="AY164" s="22" t="s">
        <v>135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80</v>
      </c>
      <c r="BK164" s="202">
        <f>ROUND(I164*H164,2)</f>
        <v>0</v>
      </c>
      <c r="BL164" s="22" t="s">
        <v>215</v>
      </c>
      <c r="BM164" s="22" t="s">
        <v>710</v>
      </c>
    </row>
    <row r="165" spans="2:63" s="10" customFormat="1" ht="37.35" customHeight="1">
      <c r="B165" s="174"/>
      <c r="C165" s="175"/>
      <c r="D165" s="176" t="s">
        <v>71</v>
      </c>
      <c r="E165" s="177" t="s">
        <v>225</v>
      </c>
      <c r="F165" s="177" t="s">
        <v>711</v>
      </c>
      <c r="G165" s="175"/>
      <c r="H165" s="175"/>
      <c r="I165" s="178"/>
      <c r="J165" s="179">
        <f>BK165</f>
        <v>0</v>
      </c>
      <c r="K165" s="175"/>
      <c r="L165" s="180"/>
      <c r="M165" s="181"/>
      <c r="N165" s="182"/>
      <c r="O165" s="182"/>
      <c r="P165" s="183">
        <f>P166+P170</f>
        <v>0</v>
      </c>
      <c r="Q165" s="182"/>
      <c r="R165" s="183">
        <f>R166+R170</f>
        <v>0</v>
      </c>
      <c r="S165" s="182"/>
      <c r="T165" s="184">
        <f>T166+T170</f>
        <v>0</v>
      </c>
      <c r="AR165" s="185" t="s">
        <v>151</v>
      </c>
      <c r="AT165" s="186" t="s">
        <v>71</v>
      </c>
      <c r="AU165" s="186" t="s">
        <v>72</v>
      </c>
      <c r="AY165" s="185" t="s">
        <v>135</v>
      </c>
      <c r="BK165" s="187">
        <f>BK166+BK170</f>
        <v>0</v>
      </c>
    </row>
    <row r="166" spans="2:63" s="10" customFormat="1" ht="19.9" customHeight="1">
      <c r="B166" s="174"/>
      <c r="C166" s="175"/>
      <c r="D166" s="188" t="s">
        <v>71</v>
      </c>
      <c r="E166" s="189" t="s">
        <v>712</v>
      </c>
      <c r="F166" s="189" t="s">
        <v>713</v>
      </c>
      <c r="G166" s="175"/>
      <c r="H166" s="175"/>
      <c r="I166" s="178"/>
      <c r="J166" s="190">
        <f>BK166</f>
        <v>0</v>
      </c>
      <c r="K166" s="175"/>
      <c r="L166" s="180"/>
      <c r="M166" s="181"/>
      <c r="N166" s="182"/>
      <c r="O166" s="182"/>
      <c r="P166" s="183">
        <f>SUM(P167:P169)</f>
        <v>0</v>
      </c>
      <c r="Q166" s="182"/>
      <c r="R166" s="183">
        <f>SUM(R167:R169)</f>
        <v>0</v>
      </c>
      <c r="S166" s="182"/>
      <c r="T166" s="184">
        <f>SUM(T167:T169)</f>
        <v>0</v>
      </c>
      <c r="AR166" s="185" t="s">
        <v>151</v>
      </c>
      <c r="AT166" s="186" t="s">
        <v>71</v>
      </c>
      <c r="AU166" s="186" t="s">
        <v>80</v>
      </c>
      <c r="AY166" s="185" t="s">
        <v>135</v>
      </c>
      <c r="BK166" s="187">
        <f>SUM(BK167:BK169)</f>
        <v>0</v>
      </c>
    </row>
    <row r="167" spans="2:65" s="1" customFormat="1" ht="22.5" customHeight="1">
      <c r="B167" s="39"/>
      <c r="C167" s="191" t="s">
        <v>445</v>
      </c>
      <c r="D167" s="191" t="s">
        <v>137</v>
      </c>
      <c r="E167" s="192" t="s">
        <v>714</v>
      </c>
      <c r="F167" s="193" t="s">
        <v>715</v>
      </c>
      <c r="G167" s="194" t="s">
        <v>243</v>
      </c>
      <c r="H167" s="195">
        <v>4</v>
      </c>
      <c r="I167" s="196"/>
      <c r="J167" s="197">
        <f>ROUND(I167*H167,2)</f>
        <v>0</v>
      </c>
      <c r="K167" s="193" t="s">
        <v>21</v>
      </c>
      <c r="L167" s="59"/>
      <c r="M167" s="198" t="s">
        <v>21</v>
      </c>
      <c r="N167" s="199" t="s">
        <v>43</v>
      </c>
      <c r="O167" s="40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2" t="s">
        <v>716</v>
      </c>
      <c r="AT167" s="22" t="s">
        <v>137</v>
      </c>
      <c r="AU167" s="22" t="s">
        <v>83</v>
      </c>
      <c r="AY167" s="22" t="s">
        <v>135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80</v>
      </c>
      <c r="BK167" s="202">
        <f>ROUND(I167*H167,2)</f>
        <v>0</v>
      </c>
      <c r="BL167" s="22" t="s">
        <v>716</v>
      </c>
      <c r="BM167" s="22" t="s">
        <v>717</v>
      </c>
    </row>
    <row r="168" spans="2:65" s="1" customFormat="1" ht="22.5" customHeight="1">
      <c r="B168" s="39"/>
      <c r="C168" s="191" t="s">
        <v>450</v>
      </c>
      <c r="D168" s="191" t="s">
        <v>137</v>
      </c>
      <c r="E168" s="192" t="s">
        <v>718</v>
      </c>
      <c r="F168" s="193" t="s">
        <v>719</v>
      </c>
      <c r="G168" s="194" t="s">
        <v>720</v>
      </c>
      <c r="H168" s="195">
        <v>1</v>
      </c>
      <c r="I168" s="196"/>
      <c r="J168" s="197">
        <f>ROUND(I168*H168,2)</f>
        <v>0</v>
      </c>
      <c r="K168" s="193" t="s">
        <v>21</v>
      </c>
      <c r="L168" s="59"/>
      <c r="M168" s="198" t="s">
        <v>21</v>
      </c>
      <c r="N168" s="199" t="s">
        <v>43</v>
      </c>
      <c r="O168" s="40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2" t="s">
        <v>716</v>
      </c>
      <c r="AT168" s="22" t="s">
        <v>137</v>
      </c>
      <c r="AU168" s="22" t="s">
        <v>83</v>
      </c>
      <c r="AY168" s="22" t="s">
        <v>135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2" t="s">
        <v>80</v>
      </c>
      <c r="BK168" s="202">
        <f>ROUND(I168*H168,2)</f>
        <v>0</v>
      </c>
      <c r="BL168" s="22" t="s">
        <v>716</v>
      </c>
      <c r="BM168" s="22" t="s">
        <v>721</v>
      </c>
    </row>
    <row r="169" spans="2:47" s="1" customFormat="1" ht="94.5">
      <c r="B169" s="39"/>
      <c r="C169" s="61"/>
      <c r="D169" s="217" t="s">
        <v>144</v>
      </c>
      <c r="E169" s="61"/>
      <c r="F169" s="218" t="s">
        <v>722</v>
      </c>
      <c r="G169" s="61"/>
      <c r="H169" s="61"/>
      <c r="I169" s="161"/>
      <c r="J169" s="61"/>
      <c r="K169" s="61"/>
      <c r="L169" s="59"/>
      <c r="M169" s="205"/>
      <c r="N169" s="40"/>
      <c r="O169" s="40"/>
      <c r="P169" s="40"/>
      <c r="Q169" s="40"/>
      <c r="R169" s="40"/>
      <c r="S169" s="40"/>
      <c r="T169" s="76"/>
      <c r="AT169" s="22" t="s">
        <v>144</v>
      </c>
      <c r="AU169" s="22" t="s">
        <v>83</v>
      </c>
    </row>
    <row r="170" spans="2:63" s="10" customFormat="1" ht="29.85" customHeight="1">
      <c r="B170" s="174"/>
      <c r="C170" s="175"/>
      <c r="D170" s="188" t="s">
        <v>71</v>
      </c>
      <c r="E170" s="189" t="s">
        <v>723</v>
      </c>
      <c r="F170" s="189" t="s">
        <v>724</v>
      </c>
      <c r="G170" s="175"/>
      <c r="H170" s="175"/>
      <c r="I170" s="178"/>
      <c r="J170" s="190">
        <f>BK170</f>
        <v>0</v>
      </c>
      <c r="K170" s="175"/>
      <c r="L170" s="180"/>
      <c r="M170" s="181"/>
      <c r="N170" s="182"/>
      <c r="O170" s="182"/>
      <c r="P170" s="183">
        <f>P171</f>
        <v>0</v>
      </c>
      <c r="Q170" s="182"/>
      <c r="R170" s="183">
        <f>R171</f>
        <v>0</v>
      </c>
      <c r="S170" s="182"/>
      <c r="T170" s="184">
        <f>T171</f>
        <v>0</v>
      </c>
      <c r="AR170" s="185" t="s">
        <v>151</v>
      </c>
      <c r="AT170" s="186" t="s">
        <v>71</v>
      </c>
      <c r="AU170" s="186" t="s">
        <v>80</v>
      </c>
      <c r="AY170" s="185" t="s">
        <v>135</v>
      </c>
      <c r="BK170" s="187">
        <f>BK171</f>
        <v>0</v>
      </c>
    </row>
    <row r="171" spans="2:65" s="1" customFormat="1" ht="31.5" customHeight="1">
      <c r="B171" s="39"/>
      <c r="C171" s="191" t="s">
        <v>452</v>
      </c>
      <c r="D171" s="191" t="s">
        <v>137</v>
      </c>
      <c r="E171" s="192" t="s">
        <v>725</v>
      </c>
      <c r="F171" s="193" t="s">
        <v>726</v>
      </c>
      <c r="G171" s="194" t="s">
        <v>243</v>
      </c>
      <c r="H171" s="195">
        <v>8</v>
      </c>
      <c r="I171" s="196"/>
      <c r="J171" s="197">
        <f>ROUND(I171*H171,2)</f>
        <v>0</v>
      </c>
      <c r="K171" s="193" t="s">
        <v>21</v>
      </c>
      <c r="L171" s="59"/>
      <c r="M171" s="198" t="s">
        <v>21</v>
      </c>
      <c r="N171" s="243" t="s">
        <v>43</v>
      </c>
      <c r="O171" s="244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2" t="s">
        <v>716</v>
      </c>
      <c r="AT171" s="22" t="s">
        <v>137</v>
      </c>
      <c r="AU171" s="22" t="s">
        <v>83</v>
      </c>
      <c r="AY171" s="22" t="s">
        <v>135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80</v>
      </c>
      <c r="BK171" s="202">
        <f>ROUND(I171*H171,2)</f>
        <v>0</v>
      </c>
      <c r="BL171" s="22" t="s">
        <v>716</v>
      </c>
      <c r="BM171" s="22" t="s">
        <v>727</v>
      </c>
    </row>
    <row r="172" spans="2:12" s="1" customFormat="1" ht="6.95" customHeight="1">
      <c r="B172" s="54"/>
      <c r="C172" s="55"/>
      <c r="D172" s="55"/>
      <c r="E172" s="55"/>
      <c r="F172" s="55"/>
      <c r="G172" s="55"/>
      <c r="H172" s="55"/>
      <c r="I172" s="137"/>
      <c r="J172" s="55"/>
      <c r="K172" s="55"/>
      <c r="L172" s="59"/>
    </row>
  </sheetData>
  <sheetProtection password="CC35" sheet="1" objects="1" scenarios="1" formatCells="0" formatColumns="0" formatRows="0" sort="0" autoFilter="0"/>
  <autoFilter ref="C91:K171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98</v>
      </c>
      <c r="G1" s="371" t="s">
        <v>99</v>
      </c>
      <c r="H1" s="371"/>
      <c r="I1" s="113"/>
      <c r="J1" s="112" t="s">
        <v>100</v>
      </c>
      <c r="K1" s="111" t="s">
        <v>101</v>
      </c>
      <c r="L1" s="112" t="s">
        <v>102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97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83</v>
      </c>
    </row>
    <row r="4" spans="2:46" ht="36.95" customHeight="1">
      <c r="B4" s="26"/>
      <c r="C4" s="27"/>
      <c r="D4" s="28" t="s">
        <v>103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72" t="str">
        <f>'Rekapitulace stavby'!K6</f>
        <v>Chodník a přechod pro chodce, lokalita Pražská - Příbramská</v>
      </c>
      <c r="F7" s="373"/>
      <c r="G7" s="373"/>
      <c r="H7" s="373"/>
      <c r="I7" s="115"/>
      <c r="J7" s="27"/>
      <c r="K7" s="29"/>
    </row>
    <row r="8" spans="2:11" s="1" customFormat="1" ht="15">
      <c r="B8" s="39"/>
      <c r="C8" s="40"/>
      <c r="D8" s="35" t="s">
        <v>104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4" t="s">
        <v>728</v>
      </c>
      <c r="F9" s="375"/>
      <c r="G9" s="375"/>
      <c r="H9" s="37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11.3.2020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20" customHeight="1">
      <c r="B24" s="119"/>
      <c r="C24" s="120"/>
      <c r="D24" s="120"/>
      <c r="E24" s="364" t="s">
        <v>106</v>
      </c>
      <c r="F24" s="364"/>
      <c r="G24" s="364"/>
      <c r="H24" s="36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ROUND(J85,2)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ROUND(SUM(BE85:BE129),2)</f>
        <v>0</v>
      </c>
      <c r="G30" s="40"/>
      <c r="H30" s="40"/>
      <c r="I30" s="129">
        <v>0.21</v>
      </c>
      <c r="J30" s="128">
        <f>ROUND(ROUND((SUM(BE85:BE129)),2)*I30,2)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ROUND(SUM(BF85:BF129),2)</f>
        <v>0</v>
      </c>
      <c r="G31" s="40"/>
      <c r="H31" s="40"/>
      <c r="I31" s="129">
        <v>0.15</v>
      </c>
      <c r="J31" s="128">
        <f>ROUND(ROUND((SUM(BF85:BF129)),2)*I31,2)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45</v>
      </c>
      <c r="F32" s="128">
        <f>ROUND(SUM(BG85:BG129),2)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46</v>
      </c>
      <c r="F33" s="128">
        <f>ROUND(SUM(BH85:BH129),2)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47</v>
      </c>
      <c r="F34" s="128">
        <f>ROUND(SUM(BI85:BI129),2)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72" t="str">
        <f>E7</f>
        <v>Chodník a přechod pro chodce, lokalita Pražská - Příbramská</v>
      </c>
      <c r="F45" s="373"/>
      <c r="G45" s="373"/>
      <c r="H45" s="373"/>
      <c r="I45" s="116"/>
      <c r="J45" s="40"/>
      <c r="K45" s="43"/>
    </row>
    <row r="46" spans="2:11" s="1" customFormat="1" ht="14.45" customHeight="1">
      <c r="B46" s="39"/>
      <c r="C46" s="35" t="s">
        <v>104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74" t="str">
        <f>E9</f>
        <v xml:space="preserve">VON - Vedlejší a ostatní náklady </v>
      </c>
      <c r="F47" s="375"/>
      <c r="G47" s="375"/>
      <c r="H47" s="37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Hořovice</v>
      </c>
      <c r="G49" s="40"/>
      <c r="H49" s="40"/>
      <c r="I49" s="117" t="s">
        <v>25</v>
      </c>
      <c r="J49" s="118" t="str">
        <f>IF(J12="","",J12)</f>
        <v>11.3.2020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Město Hořovice</v>
      </c>
      <c r="G51" s="40"/>
      <c r="H51" s="40"/>
      <c r="I51" s="117" t="s">
        <v>33</v>
      </c>
      <c r="J51" s="33" t="str">
        <f>E21</f>
        <v>Ing. Robert Juřina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108</v>
      </c>
      <c r="D54" s="130"/>
      <c r="E54" s="130"/>
      <c r="F54" s="130"/>
      <c r="G54" s="130"/>
      <c r="H54" s="130"/>
      <c r="I54" s="143"/>
      <c r="J54" s="144" t="s">
        <v>109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110</v>
      </c>
      <c r="D56" s="40"/>
      <c r="E56" s="40"/>
      <c r="F56" s="40"/>
      <c r="G56" s="40"/>
      <c r="H56" s="40"/>
      <c r="I56" s="116"/>
      <c r="J56" s="126">
        <f>J85</f>
        <v>0</v>
      </c>
      <c r="K56" s="43"/>
      <c r="AU56" s="22" t="s">
        <v>111</v>
      </c>
    </row>
    <row r="57" spans="2:11" s="7" customFormat="1" ht="24.95" customHeight="1">
      <c r="B57" s="147"/>
      <c r="C57" s="148"/>
      <c r="D57" s="149" t="s">
        <v>112</v>
      </c>
      <c r="E57" s="150"/>
      <c r="F57" s="150"/>
      <c r="G57" s="150"/>
      <c r="H57" s="150"/>
      <c r="I57" s="151"/>
      <c r="J57" s="152">
        <f>J86</f>
        <v>0</v>
      </c>
      <c r="K57" s="153"/>
    </row>
    <row r="58" spans="2:11" s="8" customFormat="1" ht="19.9" customHeight="1">
      <c r="B58" s="154"/>
      <c r="C58" s="155"/>
      <c r="D58" s="156" t="s">
        <v>116</v>
      </c>
      <c r="E58" s="157"/>
      <c r="F58" s="157"/>
      <c r="G58" s="157"/>
      <c r="H58" s="157"/>
      <c r="I58" s="158"/>
      <c r="J58" s="159">
        <f>J87</f>
        <v>0</v>
      </c>
      <c r="K58" s="160"/>
    </row>
    <row r="59" spans="2:11" s="7" customFormat="1" ht="24.95" customHeight="1">
      <c r="B59" s="147"/>
      <c r="C59" s="148"/>
      <c r="D59" s="149" t="s">
        <v>729</v>
      </c>
      <c r="E59" s="150"/>
      <c r="F59" s="150"/>
      <c r="G59" s="150"/>
      <c r="H59" s="150"/>
      <c r="I59" s="151"/>
      <c r="J59" s="152">
        <f>J90</f>
        <v>0</v>
      </c>
      <c r="K59" s="153"/>
    </row>
    <row r="60" spans="2:11" s="8" customFormat="1" ht="19.9" customHeight="1">
      <c r="B60" s="154"/>
      <c r="C60" s="155"/>
      <c r="D60" s="156" t="s">
        <v>730</v>
      </c>
      <c r="E60" s="157"/>
      <c r="F60" s="157"/>
      <c r="G60" s="157"/>
      <c r="H60" s="157"/>
      <c r="I60" s="158"/>
      <c r="J60" s="159">
        <f>J91</f>
        <v>0</v>
      </c>
      <c r="K60" s="160"/>
    </row>
    <row r="61" spans="2:11" s="8" customFormat="1" ht="19.9" customHeight="1">
      <c r="B61" s="154"/>
      <c r="C61" s="155"/>
      <c r="D61" s="156" t="s">
        <v>731</v>
      </c>
      <c r="E61" s="157"/>
      <c r="F61" s="157"/>
      <c r="G61" s="157"/>
      <c r="H61" s="157"/>
      <c r="I61" s="158"/>
      <c r="J61" s="159">
        <f>J112</f>
        <v>0</v>
      </c>
      <c r="K61" s="160"/>
    </row>
    <row r="62" spans="2:11" s="8" customFormat="1" ht="19.9" customHeight="1">
      <c r="B62" s="154"/>
      <c r="C62" s="155"/>
      <c r="D62" s="156" t="s">
        <v>732</v>
      </c>
      <c r="E62" s="157"/>
      <c r="F62" s="157"/>
      <c r="G62" s="157"/>
      <c r="H62" s="157"/>
      <c r="I62" s="158"/>
      <c r="J62" s="159">
        <f>J115</f>
        <v>0</v>
      </c>
      <c r="K62" s="160"/>
    </row>
    <row r="63" spans="2:11" s="8" customFormat="1" ht="19.9" customHeight="1">
      <c r="B63" s="154"/>
      <c r="C63" s="155"/>
      <c r="D63" s="156" t="s">
        <v>733</v>
      </c>
      <c r="E63" s="157"/>
      <c r="F63" s="157"/>
      <c r="G63" s="157"/>
      <c r="H63" s="157"/>
      <c r="I63" s="158"/>
      <c r="J63" s="159">
        <f>J122</f>
        <v>0</v>
      </c>
      <c r="K63" s="160"/>
    </row>
    <row r="64" spans="2:11" s="8" customFormat="1" ht="19.9" customHeight="1">
      <c r="B64" s="154"/>
      <c r="C64" s="155"/>
      <c r="D64" s="156" t="s">
        <v>734</v>
      </c>
      <c r="E64" s="157"/>
      <c r="F64" s="157"/>
      <c r="G64" s="157"/>
      <c r="H64" s="157"/>
      <c r="I64" s="158"/>
      <c r="J64" s="159">
        <f>J124</f>
        <v>0</v>
      </c>
      <c r="K64" s="160"/>
    </row>
    <row r="65" spans="2:11" s="8" customFormat="1" ht="19.9" customHeight="1">
      <c r="B65" s="154"/>
      <c r="C65" s="155"/>
      <c r="D65" s="156" t="s">
        <v>735</v>
      </c>
      <c r="E65" s="157"/>
      <c r="F65" s="157"/>
      <c r="G65" s="157"/>
      <c r="H65" s="157"/>
      <c r="I65" s="158"/>
      <c r="J65" s="159">
        <f>J126</f>
        <v>0</v>
      </c>
      <c r="K65" s="160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16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37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40"/>
      <c r="J71" s="58"/>
      <c r="K71" s="58"/>
      <c r="L71" s="59"/>
    </row>
    <row r="72" spans="2:12" s="1" customFormat="1" ht="36.95" customHeight="1">
      <c r="B72" s="39"/>
      <c r="C72" s="60" t="s">
        <v>119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4.45" customHeight="1">
      <c r="B74" s="39"/>
      <c r="C74" s="63" t="s">
        <v>18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2.5" customHeight="1">
      <c r="B75" s="39"/>
      <c r="C75" s="61"/>
      <c r="D75" s="61"/>
      <c r="E75" s="368" t="str">
        <f>E7</f>
        <v>Chodník a přechod pro chodce, lokalita Pražská - Příbramská</v>
      </c>
      <c r="F75" s="369"/>
      <c r="G75" s="369"/>
      <c r="H75" s="369"/>
      <c r="I75" s="161"/>
      <c r="J75" s="61"/>
      <c r="K75" s="61"/>
      <c r="L75" s="59"/>
    </row>
    <row r="76" spans="2:12" s="1" customFormat="1" ht="14.45" customHeight="1">
      <c r="B76" s="39"/>
      <c r="C76" s="63" t="s">
        <v>104</v>
      </c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23.25" customHeight="1">
      <c r="B77" s="39"/>
      <c r="C77" s="61"/>
      <c r="D77" s="61"/>
      <c r="E77" s="336" t="str">
        <f>E9</f>
        <v xml:space="preserve">VON - Vedlejší a ostatní náklady </v>
      </c>
      <c r="F77" s="370"/>
      <c r="G77" s="370"/>
      <c r="H77" s="370"/>
      <c r="I77" s="161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8" customHeight="1">
      <c r="B79" s="39"/>
      <c r="C79" s="63" t="s">
        <v>23</v>
      </c>
      <c r="D79" s="61"/>
      <c r="E79" s="61"/>
      <c r="F79" s="162" t="str">
        <f>F12</f>
        <v>Hořovice</v>
      </c>
      <c r="G79" s="61"/>
      <c r="H79" s="61"/>
      <c r="I79" s="163" t="s">
        <v>25</v>
      </c>
      <c r="J79" s="71" t="str">
        <f>IF(J12="","",J12)</f>
        <v>11.3.2020</v>
      </c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15">
      <c r="B81" s="39"/>
      <c r="C81" s="63" t="s">
        <v>27</v>
      </c>
      <c r="D81" s="61"/>
      <c r="E81" s="61"/>
      <c r="F81" s="162" t="str">
        <f>E15</f>
        <v>Město Hořovice</v>
      </c>
      <c r="G81" s="61"/>
      <c r="H81" s="61"/>
      <c r="I81" s="163" t="s">
        <v>33</v>
      </c>
      <c r="J81" s="162" t="str">
        <f>E21</f>
        <v>Ing. Robert Juřina</v>
      </c>
      <c r="K81" s="61"/>
      <c r="L81" s="59"/>
    </row>
    <row r="82" spans="2:12" s="1" customFormat="1" ht="14.45" customHeight="1">
      <c r="B82" s="39"/>
      <c r="C82" s="63" t="s">
        <v>31</v>
      </c>
      <c r="D82" s="61"/>
      <c r="E82" s="61"/>
      <c r="F82" s="162" t="str">
        <f>IF(E18="","",E18)</f>
        <v/>
      </c>
      <c r="G82" s="61"/>
      <c r="H82" s="61"/>
      <c r="I82" s="161"/>
      <c r="J82" s="61"/>
      <c r="K82" s="61"/>
      <c r="L82" s="59"/>
    </row>
    <row r="83" spans="2:12" s="1" customFormat="1" ht="10.3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20" s="9" customFormat="1" ht="29.25" customHeight="1">
      <c r="B84" s="164"/>
      <c r="C84" s="165" t="s">
        <v>120</v>
      </c>
      <c r="D84" s="166" t="s">
        <v>57</v>
      </c>
      <c r="E84" s="166" t="s">
        <v>53</v>
      </c>
      <c r="F84" s="166" t="s">
        <v>121</v>
      </c>
      <c r="G84" s="166" t="s">
        <v>122</v>
      </c>
      <c r="H84" s="166" t="s">
        <v>123</v>
      </c>
      <c r="I84" s="167" t="s">
        <v>124</v>
      </c>
      <c r="J84" s="166" t="s">
        <v>109</v>
      </c>
      <c r="K84" s="168" t="s">
        <v>125</v>
      </c>
      <c r="L84" s="169"/>
      <c r="M84" s="79" t="s">
        <v>126</v>
      </c>
      <c r="N84" s="80" t="s">
        <v>42</v>
      </c>
      <c r="O84" s="80" t="s">
        <v>127</v>
      </c>
      <c r="P84" s="80" t="s">
        <v>128</v>
      </c>
      <c r="Q84" s="80" t="s">
        <v>129</v>
      </c>
      <c r="R84" s="80" t="s">
        <v>130</v>
      </c>
      <c r="S84" s="80" t="s">
        <v>131</v>
      </c>
      <c r="T84" s="81" t="s">
        <v>132</v>
      </c>
    </row>
    <row r="85" spans="2:63" s="1" customFormat="1" ht="29.25" customHeight="1">
      <c r="B85" s="39"/>
      <c r="C85" s="85" t="s">
        <v>110</v>
      </c>
      <c r="D85" s="61"/>
      <c r="E85" s="61"/>
      <c r="F85" s="61"/>
      <c r="G85" s="61"/>
      <c r="H85" s="61"/>
      <c r="I85" s="161"/>
      <c r="J85" s="170">
        <f>BK85</f>
        <v>0</v>
      </c>
      <c r="K85" s="61"/>
      <c r="L85" s="59"/>
      <c r="M85" s="82"/>
      <c r="N85" s="83"/>
      <c r="O85" s="83"/>
      <c r="P85" s="171">
        <f>P86+P90</f>
        <v>0</v>
      </c>
      <c r="Q85" s="83"/>
      <c r="R85" s="171">
        <f>R86+R90</f>
        <v>0</v>
      </c>
      <c r="S85" s="83"/>
      <c r="T85" s="172">
        <f>T86+T90</f>
        <v>0</v>
      </c>
      <c r="AT85" s="22" t="s">
        <v>71</v>
      </c>
      <c r="AU85" s="22" t="s">
        <v>111</v>
      </c>
      <c r="BK85" s="173">
        <f>BK86+BK90</f>
        <v>0</v>
      </c>
    </row>
    <row r="86" spans="2:63" s="10" customFormat="1" ht="37.35" customHeight="1">
      <c r="B86" s="174"/>
      <c r="C86" s="175"/>
      <c r="D86" s="176" t="s">
        <v>71</v>
      </c>
      <c r="E86" s="177" t="s">
        <v>133</v>
      </c>
      <c r="F86" s="177" t="s">
        <v>134</v>
      </c>
      <c r="G86" s="175"/>
      <c r="H86" s="175"/>
      <c r="I86" s="178"/>
      <c r="J86" s="179">
        <f>BK86</f>
        <v>0</v>
      </c>
      <c r="K86" s="175"/>
      <c r="L86" s="180"/>
      <c r="M86" s="181"/>
      <c r="N86" s="182"/>
      <c r="O86" s="182"/>
      <c r="P86" s="183">
        <f>P87</f>
        <v>0</v>
      </c>
      <c r="Q86" s="182"/>
      <c r="R86" s="183">
        <f>R87</f>
        <v>0</v>
      </c>
      <c r="S86" s="182"/>
      <c r="T86" s="184">
        <f>T87</f>
        <v>0</v>
      </c>
      <c r="AR86" s="185" t="s">
        <v>80</v>
      </c>
      <c r="AT86" s="186" t="s">
        <v>71</v>
      </c>
      <c r="AU86" s="186" t="s">
        <v>72</v>
      </c>
      <c r="AY86" s="185" t="s">
        <v>135</v>
      </c>
      <c r="BK86" s="187">
        <f>BK87</f>
        <v>0</v>
      </c>
    </row>
    <row r="87" spans="2:63" s="10" customFormat="1" ht="19.9" customHeight="1">
      <c r="B87" s="174"/>
      <c r="C87" s="175"/>
      <c r="D87" s="188" t="s">
        <v>71</v>
      </c>
      <c r="E87" s="189" t="s">
        <v>180</v>
      </c>
      <c r="F87" s="189" t="s">
        <v>240</v>
      </c>
      <c r="G87" s="175"/>
      <c r="H87" s="175"/>
      <c r="I87" s="178"/>
      <c r="J87" s="190">
        <f>BK87</f>
        <v>0</v>
      </c>
      <c r="K87" s="175"/>
      <c r="L87" s="180"/>
      <c r="M87" s="181"/>
      <c r="N87" s="182"/>
      <c r="O87" s="182"/>
      <c r="P87" s="183">
        <f>SUM(P88:P89)</f>
        <v>0</v>
      </c>
      <c r="Q87" s="182"/>
      <c r="R87" s="183">
        <f>SUM(R88:R89)</f>
        <v>0</v>
      </c>
      <c r="S87" s="182"/>
      <c r="T87" s="184">
        <f>SUM(T88:T89)</f>
        <v>0</v>
      </c>
      <c r="AR87" s="185" t="s">
        <v>80</v>
      </c>
      <c r="AT87" s="186" t="s">
        <v>71</v>
      </c>
      <c r="AU87" s="186" t="s">
        <v>80</v>
      </c>
      <c r="AY87" s="185" t="s">
        <v>135</v>
      </c>
      <c r="BK87" s="187">
        <f>SUM(BK88:BK89)</f>
        <v>0</v>
      </c>
    </row>
    <row r="88" spans="2:65" s="1" customFormat="1" ht="44.25" customHeight="1">
      <c r="B88" s="39"/>
      <c r="C88" s="191" t="s">
        <v>80</v>
      </c>
      <c r="D88" s="191" t="s">
        <v>137</v>
      </c>
      <c r="E88" s="192" t="s">
        <v>736</v>
      </c>
      <c r="F88" s="193" t="s">
        <v>737</v>
      </c>
      <c r="G88" s="194" t="s">
        <v>641</v>
      </c>
      <c r="H88" s="195">
        <v>1</v>
      </c>
      <c r="I88" s="196"/>
      <c r="J88" s="197">
        <f>ROUND(I88*H88,2)</f>
        <v>0</v>
      </c>
      <c r="K88" s="193" t="s">
        <v>21</v>
      </c>
      <c r="L88" s="59"/>
      <c r="M88" s="198" t="s">
        <v>21</v>
      </c>
      <c r="N88" s="199" t="s">
        <v>43</v>
      </c>
      <c r="O88" s="40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2" t="s">
        <v>142</v>
      </c>
      <c r="AT88" s="22" t="s">
        <v>137</v>
      </c>
      <c r="AU88" s="22" t="s">
        <v>83</v>
      </c>
      <c r="AY88" s="22" t="s">
        <v>135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2" t="s">
        <v>80</v>
      </c>
      <c r="BK88" s="202">
        <f>ROUND(I88*H88,2)</f>
        <v>0</v>
      </c>
      <c r="BL88" s="22" t="s">
        <v>142</v>
      </c>
      <c r="BM88" s="22" t="s">
        <v>738</v>
      </c>
    </row>
    <row r="89" spans="2:47" s="1" customFormat="1" ht="81">
      <c r="B89" s="39"/>
      <c r="C89" s="61"/>
      <c r="D89" s="217" t="s">
        <v>144</v>
      </c>
      <c r="E89" s="61"/>
      <c r="F89" s="218" t="s">
        <v>739</v>
      </c>
      <c r="G89" s="61"/>
      <c r="H89" s="61"/>
      <c r="I89" s="161"/>
      <c r="J89" s="61"/>
      <c r="K89" s="61"/>
      <c r="L89" s="59"/>
      <c r="M89" s="205"/>
      <c r="N89" s="40"/>
      <c r="O89" s="40"/>
      <c r="P89" s="40"/>
      <c r="Q89" s="40"/>
      <c r="R89" s="40"/>
      <c r="S89" s="40"/>
      <c r="T89" s="76"/>
      <c r="AT89" s="22" t="s">
        <v>144</v>
      </c>
      <c r="AU89" s="22" t="s">
        <v>83</v>
      </c>
    </row>
    <row r="90" spans="2:63" s="10" customFormat="1" ht="37.35" customHeight="1">
      <c r="B90" s="174"/>
      <c r="C90" s="175"/>
      <c r="D90" s="176" t="s">
        <v>71</v>
      </c>
      <c r="E90" s="177" t="s">
        <v>740</v>
      </c>
      <c r="F90" s="177" t="s">
        <v>741</v>
      </c>
      <c r="G90" s="175"/>
      <c r="H90" s="175"/>
      <c r="I90" s="178"/>
      <c r="J90" s="179">
        <f>BK90</f>
        <v>0</v>
      </c>
      <c r="K90" s="175"/>
      <c r="L90" s="180"/>
      <c r="M90" s="181"/>
      <c r="N90" s="182"/>
      <c r="O90" s="182"/>
      <c r="P90" s="183">
        <f>P91+P112+P115+P122+P124+P126</f>
        <v>0</v>
      </c>
      <c r="Q90" s="182"/>
      <c r="R90" s="183">
        <f>R91+R112+R115+R122+R124+R126</f>
        <v>0</v>
      </c>
      <c r="S90" s="182"/>
      <c r="T90" s="184">
        <f>T91+T112+T115+T122+T124+T126</f>
        <v>0</v>
      </c>
      <c r="AR90" s="185" t="s">
        <v>159</v>
      </c>
      <c r="AT90" s="186" t="s">
        <v>71</v>
      </c>
      <c r="AU90" s="186" t="s">
        <v>72</v>
      </c>
      <c r="AY90" s="185" t="s">
        <v>135</v>
      </c>
      <c r="BK90" s="187">
        <f>BK91+BK112+BK115+BK122+BK124+BK126</f>
        <v>0</v>
      </c>
    </row>
    <row r="91" spans="2:63" s="10" customFormat="1" ht="19.9" customHeight="1">
      <c r="B91" s="174"/>
      <c r="C91" s="175"/>
      <c r="D91" s="188" t="s">
        <v>71</v>
      </c>
      <c r="E91" s="189" t="s">
        <v>72</v>
      </c>
      <c r="F91" s="189" t="s">
        <v>741</v>
      </c>
      <c r="G91" s="175"/>
      <c r="H91" s="175"/>
      <c r="I91" s="178"/>
      <c r="J91" s="190">
        <f>BK91</f>
        <v>0</v>
      </c>
      <c r="K91" s="175"/>
      <c r="L91" s="180"/>
      <c r="M91" s="181"/>
      <c r="N91" s="182"/>
      <c r="O91" s="182"/>
      <c r="P91" s="183">
        <f>SUM(P92:P111)</f>
        <v>0</v>
      </c>
      <c r="Q91" s="182"/>
      <c r="R91" s="183">
        <f>SUM(R92:R111)</f>
        <v>0</v>
      </c>
      <c r="S91" s="182"/>
      <c r="T91" s="184">
        <f>SUM(T92:T111)</f>
        <v>0</v>
      </c>
      <c r="AR91" s="185" t="s">
        <v>159</v>
      </c>
      <c r="AT91" s="186" t="s">
        <v>71</v>
      </c>
      <c r="AU91" s="186" t="s">
        <v>80</v>
      </c>
      <c r="AY91" s="185" t="s">
        <v>135</v>
      </c>
      <c r="BK91" s="187">
        <f>SUM(BK92:BK111)</f>
        <v>0</v>
      </c>
    </row>
    <row r="92" spans="2:65" s="1" customFormat="1" ht="22.5" customHeight="1">
      <c r="B92" s="39"/>
      <c r="C92" s="191" t="s">
        <v>83</v>
      </c>
      <c r="D92" s="191" t="s">
        <v>137</v>
      </c>
      <c r="E92" s="192" t="s">
        <v>742</v>
      </c>
      <c r="F92" s="193" t="s">
        <v>743</v>
      </c>
      <c r="G92" s="194" t="s">
        <v>641</v>
      </c>
      <c r="H92" s="195">
        <v>1</v>
      </c>
      <c r="I92" s="196"/>
      <c r="J92" s="197">
        <f>ROUND(I92*H92,2)</f>
        <v>0</v>
      </c>
      <c r="K92" s="193" t="s">
        <v>141</v>
      </c>
      <c r="L92" s="59"/>
      <c r="M92" s="198" t="s">
        <v>21</v>
      </c>
      <c r="N92" s="199" t="s">
        <v>43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2" t="s">
        <v>744</v>
      </c>
      <c r="AT92" s="22" t="s">
        <v>137</v>
      </c>
      <c r="AU92" s="22" t="s">
        <v>83</v>
      </c>
      <c r="AY92" s="22" t="s">
        <v>135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80</v>
      </c>
      <c r="BK92" s="202">
        <f>ROUND(I92*H92,2)</f>
        <v>0</v>
      </c>
      <c r="BL92" s="22" t="s">
        <v>744</v>
      </c>
      <c r="BM92" s="22" t="s">
        <v>745</v>
      </c>
    </row>
    <row r="93" spans="2:47" s="1" customFormat="1" ht="54">
      <c r="B93" s="39"/>
      <c r="C93" s="61"/>
      <c r="D93" s="203" t="s">
        <v>144</v>
      </c>
      <c r="E93" s="61"/>
      <c r="F93" s="204" t="s">
        <v>746</v>
      </c>
      <c r="G93" s="61"/>
      <c r="H93" s="61"/>
      <c r="I93" s="161"/>
      <c r="J93" s="61"/>
      <c r="K93" s="61"/>
      <c r="L93" s="59"/>
      <c r="M93" s="205"/>
      <c r="N93" s="40"/>
      <c r="O93" s="40"/>
      <c r="P93" s="40"/>
      <c r="Q93" s="40"/>
      <c r="R93" s="40"/>
      <c r="S93" s="40"/>
      <c r="T93" s="76"/>
      <c r="AT93" s="22" t="s">
        <v>144</v>
      </c>
      <c r="AU93" s="22" t="s">
        <v>83</v>
      </c>
    </row>
    <row r="94" spans="2:65" s="1" customFormat="1" ht="31.5" customHeight="1">
      <c r="B94" s="39"/>
      <c r="C94" s="191" t="s">
        <v>151</v>
      </c>
      <c r="D94" s="191" t="s">
        <v>137</v>
      </c>
      <c r="E94" s="192" t="s">
        <v>747</v>
      </c>
      <c r="F94" s="193" t="s">
        <v>748</v>
      </c>
      <c r="G94" s="194" t="s">
        <v>641</v>
      </c>
      <c r="H94" s="195">
        <v>1</v>
      </c>
      <c r="I94" s="196"/>
      <c r="J94" s="197">
        <f>ROUND(I94*H94,2)</f>
        <v>0</v>
      </c>
      <c r="K94" s="193" t="s">
        <v>627</v>
      </c>
      <c r="L94" s="59"/>
      <c r="M94" s="198" t="s">
        <v>21</v>
      </c>
      <c r="N94" s="199" t="s">
        <v>43</v>
      </c>
      <c r="O94" s="40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2" t="s">
        <v>744</v>
      </c>
      <c r="AT94" s="22" t="s">
        <v>137</v>
      </c>
      <c r="AU94" s="22" t="s">
        <v>83</v>
      </c>
      <c r="AY94" s="22" t="s">
        <v>135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2" t="s">
        <v>80</v>
      </c>
      <c r="BK94" s="202">
        <f>ROUND(I94*H94,2)</f>
        <v>0</v>
      </c>
      <c r="BL94" s="22" t="s">
        <v>744</v>
      </c>
      <c r="BM94" s="22" t="s">
        <v>749</v>
      </c>
    </row>
    <row r="95" spans="2:47" s="1" customFormat="1" ht="54">
      <c r="B95" s="39"/>
      <c r="C95" s="61"/>
      <c r="D95" s="203" t="s">
        <v>144</v>
      </c>
      <c r="E95" s="61"/>
      <c r="F95" s="204" t="s">
        <v>750</v>
      </c>
      <c r="G95" s="61"/>
      <c r="H95" s="61"/>
      <c r="I95" s="161"/>
      <c r="J95" s="61"/>
      <c r="K95" s="61"/>
      <c r="L95" s="59"/>
      <c r="M95" s="205"/>
      <c r="N95" s="40"/>
      <c r="O95" s="40"/>
      <c r="P95" s="40"/>
      <c r="Q95" s="40"/>
      <c r="R95" s="40"/>
      <c r="S95" s="40"/>
      <c r="T95" s="76"/>
      <c r="AT95" s="22" t="s">
        <v>144</v>
      </c>
      <c r="AU95" s="22" t="s">
        <v>83</v>
      </c>
    </row>
    <row r="96" spans="2:65" s="1" customFormat="1" ht="44.25" customHeight="1">
      <c r="B96" s="39"/>
      <c r="C96" s="191" t="s">
        <v>142</v>
      </c>
      <c r="D96" s="191" t="s">
        <v>137</v>
      </c>
      <c r="E96" s="192" t="s">
        <v>751</v>
      </c>
      <c r="F96" s="193" t="s">
        <v>752</v>
      </c>
      <c r="G96" s="194" t="s">
        <v>641</v>
      </c>
      <c r="H96" s="195">
        <v>1</v>
      </c>
      <c r="I96" s="196"/>
      <c r="J96" s="197">
        <f>ROUND(I96*H96,2)</f>
        <v>0</v>
      </c>
      <c r="K96" s="193" t="s">
        <v>21</v>
      </c>
      <c r="L96" s="59"/>
      <c r="M96" s="198" t="s">
        <v>21</v>
      </c>
      <c r="N96" s="199" t="s">
        <v>43</v>
      </c>
      <c r="O96" s="40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2" t="s">
        <v>744</v>
      </c>
      <c r="AT96" s="22" t="s">
        <v>137</v>
      </c>
      <c r="AU96" s="22" t="s">
        <v>83</v>
      </c>
      <c r="AY96" s="22" t="s">
        <v>135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80</v>
      </c>
      <c r="BK96" s="202">
        <f>ROUND(I96*H96,2)</f>
        <v>0</v>
      </c>
      <c r="BL96" s="22" t="s">
        <v>744</v>
      </c>
      <c r="BM96" s="22" t="s">
        <v>753</v>
      </c>
    </row>
    <row r="97" spans="2:65" s="1" customFormat="1" ht="31.5" customHeight="1">
      <c r="B97" s="39"/>
      <c r="C97" s="191" t="s">
        <v>159</v>
      </c>
      <c r="D97" s="191" t="s">
        <v>137</v>
      </c>
      <c r="E97" s="192" t="s">
        <v>754</v>
      </c>
      <c r="F97" s="193" t="s">
        <v>755</v>
      </c>
      <c r="G97" s="194" t="s">
        <v>641</v>
      </c>
      <c r="H97" s="195">
        <v>1</v>
      </c>
      <c r="I97" s="196"/>
      <c r="J97" s="197">
        <f>ROUND(I97*H97,2)</f>
        <v>0</v>
      </c>
      <c r="K97" s="193" t="s">
        <v>627</v>
      </c>
      <c r="L97" s="59"/>
      <c r="M97" s="198" t="s">
        <v>21</v>
      </c>
      <c r="N97" s="199" t="s">
        <v>43</v>
      </c>
      <c r="O97" s="40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2" t="s">
        <v>744</v>
      </c>
      <c r="AT97" s="22" t="s">
        <v>137</v>
      </c>
      <c r="AU97" s="22" t="s">
        <v>83</v>
      </c>
      <c r="AY97" s="22" t="s">
        <v>135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2" t="s">
        <v>80</v>
      </c>
      <c r="BK97" s="202">
        <f>ROUND(I97*H97,2)</f>
        <v>0</v>
      </c>
      <c r="BL97" s="22" t="s">
        <v>744</v>
      </c>
      <c r="BM97" s="22" t="s">
        <v>756</v>
      </c>
    </row>
    <row r="98" spans="2:47" s="1" customFormat="1" ht="54">
      <c r="B98" s="39"/>
      <c r="C98" s="61"/>
      <c r="D98" s="203" t="s">
        <v>144</v>
      </c>
      <c r="E98" s="61"/>
      <c r="F98" s="204" t="s">
        <v>757</v>
      </c>
      <c r="G98" s="61"/>
      <c r="H98" s="61"/>
      <c r="I98" s="161"/>
      <c r="J98" s="61"/>
      <c r="K98" s="61"/>
      <c r="L98" s="59"/>
      <c r="M98" s="205"/>
      <c r="N98" s="40"/>
      <c r="O98" s="40"/>
      <c r="P98" s="40"/>
      <c r="Q98" s="40"/>
      <c r="R98" s="40"/>
      <c r="S98" s="40"/>
      <c r="T98" s="76"/>
      <c r="AT98" s="22" t="s">
        <v>144</v>
      </c>
      <c r="AU98" s="22" t="s">
        <v>83</v>
      </c>
    </row>
    <row r="99" spans="2:65" s="1" customFormat="1" ht="22.5" customHeight="1">
      <c r="B99" s="39"/>
      <c r="C99" s="191" t="s">
        <v>164</v>
      </c>
      <c r="D99" s="191" t="s">
        <v>137</v>
      </c>
      <c r="E99" s="192" t="s">
        <v>758</v>
      </c>
      <c r="F99" s="193" t="s">
        <v>759</v>
      </c>
      <c r="G99" s="194" t="s">
        <v>641</v>
      </c>
      <c r="H99" s="195">
        <v>1</v>
      </c>
      <c r="I99" s="196"/>
      <c r="J99" s="197">
        <f>ROUND(I99*H99,2)</f>
        <v>0</v>
      </c>
      <c r="K99" s="193" t="s">
        <v>141</v>
      </c>
      <c r="L99" s="59"/>
      <c r="M99" s="198" t="s">
        <v>21</v>
      </c>
      <c r="N99" s="199" t="s">
        <v>43</v>
      </c>
      <c r="O99" s="40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2" t="s">
        <v>744</v>
      </c>
      <c r="AT99" s="22" t="s">
        <v>137</v>
      </c>
      <c r="AU99" s="22" t="s">
        <v>83</v>
      </c>
      <c r="AY99" s="22" t="s">
        <v>135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2" t="s">
        <v>80</v>
      </c>
      <c r="BK99" s="202">
        <f>ROUND(I99*H99,2)</f>
        <v>0</v>
      </c>
      <c r="BL99" s="22" t="s">
        <v>744</v>
      </c>
      <c r="BM99" s="22" t="s">
        <v>760</v>
      </c>
    </row>
    <row r="100" spans="2:47" s="1" customFormat="1" ht="54">
      <c r="B100" s="39"/>
      <c r="C100" s="61"/>
      <c r="D100" s="203" t="s">
        <v>144</v>
      </c>
      <c r="E100" s="61"/>
      <c r="F100" s="204" t="s">
        <v>761</v>
      </c>
      <c r="G100" s="61"/>
      <c r="H100" s="61"/>
      <c r="I100" s="161"/>
      <c r="J100" s="61"/>
      <c r="K100" s="61"/>
      <c r="L100" s="59"/>
      <c r="M100" s="205"/>
      <c r="N100" s="40"/>
      <c r="O100" s="40"/>
      <c r="P100" s="40"/>
      <c r="Q100" s="40"/>
      <c r="R100" s="40"/>
      <c r="S100" s="40"/>
      <c r="T100" s="76"/>
      <c r="AT100" s="22" t="s">
        <v>144</v>
      </c>
      <c r="AU100" s="22" t="s">
        <v>83</v>
      </c>
    </row>
    <row r="101" spans="2:65" s="1" customFormat="1" ht="22.5" customHeight="1">
      <c r="B101" s="39"/>
      <c r="C101" s="191" t="s">
        <v>171</v>
      </c>
      <c r="D101" s="191" t="s">
        <v>137</v>
      </c>
      <c r="E101" s="192" t="s">
        <v>762</v>
      </c>
      <c r="F101" s="193" t="s">
        <v>763</v>
      </c>
      <c r="G101" s="194" t="s">
        <v>641</v>
      </c>
      <c r="H101" s="195">
        <v>1</v>
      </c>
      <c r="I101" s="196"/>
      <c r="J101" s="197">
        <f>ROUND(I101*H101,2)</f>
        <v>0</v>
      </c>
      <c r="K101" s="193" t="s">
        <v>627</v>
      </c>
      <c r="L101" s="59"/>
      <c r="M101" s="198" t="s">
        <v>21</v>
      </c>
      <c r="N101" s="199" t="s">
        <v>43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744</v>
      </c>
      <c r="AT101" s="22" t="s">
        <v>137</v>
      </c>
      <c r="AU101" s="22" t="s">
        <v>83</v>
      </c>
      <c r="AY101" s="22" t="s">
        <v>135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80</v>
      </c>
      <c r="BK101" s="202">
        <f>ROUND(I101*H101,2)</f>
        <v>0</v>
      </c>
      <c r="BL101" s="22" t="s">
        <v>744</v>
      </c>
      <c r="BM101" s="22" t="s">
        <v>764</v>
      </c>
    </row>
    <row r="102" spans="2:65" s="1" customFormat="1" ht="22.5" customHeight="1">
      <c r="B102" s="39"/>
      <c r="C102" s="191" t="s">
        <v>176</v>
      </c>
      <c r="D102" s="191" t="s">
        <v>137</v>
      </c>
      <c r="E102" s="192" t="s">
        <v>765</v>
      </c>
      <c r="F102" s="193" t="s">
        <v>766</v>
      </c>
      <c r="G102" s="194" t="s">
        <v>641</v>
      </c>
      <c r="H102" s="195">
        <v>1</v>
      </c>
      <c r="I102" s="196"/>
      <c r="J102" s="197">
        <f>ROUND(I102*H102,2)</f>
        <v>0</v>
      </c>
      <c r="K102" s="193" t="s">
        <v>21</v>
      </c>
      <c r="L102" s="59"/>
      <c r="M102" s="198" t="s">
        <v>21</v>
      </c>
      <c r="N102" s="199" t="s">
        <v>43</v>
      </c>
      <c r="O102" s="40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2" t="s">
        <v>744</v>
      </c>
      <c r="AT102" s="22" t="s">
        <v>137</v>
      </c>
      <c r="AU102" s="22" t="s">
        <v>83</v>
      </c>
      <c r="AY102" s="22" t="s">
        <v>135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80</v>
      </c>
      <c r="BK102" s="202">
        <f>ROUND(I102*H102,2)</f>
        <v>0</v>
      </c>
      <c r="BL102" s="22" t="s">
        <v>744</v>
      </c>
      <c r="BM102" s="22" t="s">
        <v>767</v>
      </c>
    </row>
    <row r="103" spans="2:47" s="1" customFormat="1" ht="54">
      <c r="B103" s="39"/>
      <c r="C103" s="61"/>
      <c r="D103" s="203" t="s">
        <v>144</v>
      </c>
      <c r="E103" s="61"/>
      <c r="F103" s="204" t="s">
        <v>768</v>
      </c>
      <c r="G103" s="61"/>
      <c r="H103" s="61"/>
      <c r="I103" s="161"/>
      <c r="J103" s="61"/>
      <c r="K103" s="61"/>
      <c r="L103" s="59"/>
      <c r="M103" s="205"/>
      <c r="N103" s="40"/>
      <c r="O103" s="40"/>
      <c r="P103" s="40"/>
      <c r="Q103" s="40"/>
      <c r="R103" s="40"/>
      <c r="S103" s="40"/>
      <c r="T103" s="76"/>
      <c r="AT103" s="22" t="s">
        <v>144</v>
      </c>
      <c r="AU103" s="22" t="s">
        <v>83</v>
      </c>
    </row>
    <row r="104" spans="2:65" s="1" customFormat="1" ht="22.5" customHeight="1">
      <c r="B104" s="39"/>
      <c r="C104" s="191" t="s">
        <v>180</v>
      </c>
      <c r="D104" s="191" t="s">
        <v>137</v>
      </c>
      <c r="E104" s="192" t="s">
        <v>769</v>
      </c>
      <c r="F104" s="193" t="s">
        <v>770</v>
      </c>
      <c r="G104" s="194" t="s">
        <v>641</v>
      </c>
      <c r="H104" s="195">
        <v>1</v>
      </c>
      <c r="I104" s="196"/>
      <c r="J104" s="197">
        <f>ROUND(I104*H104,2)</f>
        <v>0</v>
      </c>
      <c r="K104" s="193" t="s">
        <v>21</v>
      </c>
      <c r="L104" s="59"/>
      <c r="M104" s="198" t="s">
        <v>21</v>
      </c>
      <c r="N104" s="199" t="s">
        <v>43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744</v>
      </c>
      <c r="AT104" s="22" t="s">
        <v>137</v>
      </c>
      <c r="AU104" s="22" t="s">
        <v>83</v>
      </c>
      <c r="AY104" s="22" t="s">
        <v>135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80</v>
      </c>
      <c r="BK104" s="202">
        <f>ROUND(I104*H104,2)</f>
        <v>0</v>
      </c>
      <c r="BL104" s="22" t="s">
        <v>744</v>
      </c>
      <c r="BM104" s="22" t="s">
        <v>771</v>
      </c>
    </row>
    <row r="105" spans="2:47" s="1" customFormat="1" ht="54">
      <c r="B105" s="39"/>
      <c r="C105" s="61"/>
      <c r="D105" s="203" t="s">
        <v>144</v>
      </c>
      <c r="E105" s="61"/>
      <c r="F105" s="204" t="s">
        <v>768</v>
      </c>
      <c r="G105" s="61"/>
      <c r="H105" s="61"/>
      <c r="I105" s="161"/>
      <c r="J105" s="61"/>
      <c r="K105" s="61"/>
      <c r="L105" s="59"/>
      <c r="M105" s="205"/>
      <c r="N105" s="40"/>
      <c r="O105" s="40"/>
      <c r="P105" s="40"/>
      <c r="Q105" s="40"/>
      <c r="R105" s="40"/>
      <c r="S105" s="40"/>
      <c r="T105" s="76"/>
      <c r="AT105" s="22" t="s">
        <v>144</v>
      </c>
      <c r="AU105" s="22" t="s">
        <v>83</v>
      </c>
    </row>
    <row r="106" spans="2:65" s="1" customFormat="1" ht="22.5" customHeight="1">
      <c r="B106" s="39"/>
      <c r="C106" s="191" t="s">
        <v>186</v>
      </c>
      <c r="D106" s="191" t="s">
        <v>137</v>
      </c>
      <c r="E106" s="192" t="s">
        <v>772</v>
      </c>
      <c r="F106" s="193" t="s">
        <v>773</v>
      </c>
      <c r="G106" s="194" t="s">
        <v>641</v>
      </c>
      <c r="H106" s="195">
        <v>1</v>
      </c>
      <c r="I106" s="196"/>
      <c r="J106" s="197">
        <f>ROUND(I106*H106,2)</f>
        <v>0</v>
      </c>
      <c r="K106" s="193" t="s">
        <v>21</v>
      </c>
      <c r="L106" s="59"/>
      <c r="M106" s="198" t="s">
        <v>21</v>
      </c>
      <c r="N106" s="199" t="s">
        <v>43</v>
      </c>
      <c r="O106" s="40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2" t="s">
        <v>744</v>
      </c>
      <c r="AT106" s="22" t="s">
        <v>137</v>
      </c>
      <c r="AU106" s="22" t="s">
        <v>83</v>
      </c>
      <c r="AY106" s="22" t="s">
        <v>135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80</v>
      </c>
      <c r="BK106" s="202">
        <f>ROUND(I106*H106,2)</f>
        <v>0</v>
      </c>
      <c r="BL106" s="22" t="s">
        <v>744</v>
      </c>
      <c r="BM106" s="22" t="s">
        <v>774</v>
      </c>
    </row>
    <row r="107" spans="2:47" s="1" customFormat="1" ht="54">
      <c r="B107" s="39"/>
      <c r="C107" s="61"/>
      <c r="D107" s="203" t="s">
        <v>144</v>
      </c>
      <c r="E107" s="61"/>
      <c r="F107" s="204" t="s">
        <v>768</v>
      </c>
      <c r="G107" s="61"/>
      <c r="H107" s="61"/>
      <c r="I107" s="161"/>
      <c r="J107" s="61"/>
      <c r="K107" s="61"/>
      <c r="L107" s="59"/>
      <c r="M107" s="205"/>
      <c r="N107" s="40"/>
      <c r="O107" s="40"/>
      <c r="P107" s="40"/>
      <c r="Q107" s="40"/>
      <c r="R107" s="40"/>
      <c r="S107" s="40"/>
      <c r="T107" s="76"/>
      <c r="AT107" s="22" t="s">
        <v>144</v>
      </c>
      <c r="AU107" s="22" t="s">
        <v>83</v>
      </c>
    </row>
    <row r="108" spans="2:65" s="1" customFormat="1" ht="22.5" customHeight="1">
      <c r="B108" s="39"/>
      <c r="C108" s="191" t="s">
        <v>192</v>
      </c>
      <c r="D108" s="191" t="s">
        <v>137</v>
      </c>
      <c r="E108" s="192" t="s">
        <v>775</v>
      </c>
      <c r="F108" s="193" t="s">
        <v>776</v>
      </c>
      <c r="G108" s="194" t="s">
        <v>641</v>
      </c>
      <c r="H108" s="195">
        <v>1</v>
      </c>
      <c r="I108" s="196"/>
      <c r="J108" s="197">
        <f>ROUND(I108*H108,2)</f>
        <v>0</v>
      </c>
      <c r="K108" s="193" t="s">
        <v>21</v>
      </c>
      <c r="L108" s="59"/>
      <c r="M108" s="198" t="s">
        <v>21</v>
      </c>
      <c r="N108" s="199" t="s">
        <v>43</v>
      </c>
      <c r="O108" s="40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2" t="s">
        <v>744</v>
      </c>
      <c r="AT108" s="22" t="s">
        <v>137</v>
      </c>
      <c r="AU108" s="22" t="s">
        <v>83</v>
      </c>
      <c r="AY108" s="22" t="s">
        <v>135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80</v>
      </c>
      <c r="BK108" s="202">
        <f>ROUND(I108*H108,2)</f>
        <v>0</v>
      </c>
      <c r="BL108" s="22" t="s">
        <v>744</v>
      </c>
      <c r="BM108" s="22" t="s">
        <v>777</v>
      </c>
    </row>
    <row r="109" spans="2:47" s="1" customFormat="1" ht="54">
      <c r="B109" s="39"/>
      <c r="C109" s="61"/>
      <c r="D109" s="203" t="s">
        <v>144</v>
      </c>
      <c r="E109" s="61"/>
      <c r="F109" s="204" t="s">
        <v>768</v>
      </c>
      <c r="G109" s="61"/>
      <c r="H109" s="61"/>
      <c r="I109" s="161"/>
      <c r="J109" s="61"/>
      <c r="K109" s="61"/>
      <c r="L109" s="59"/>
      <c r="M109" s="205"/>
      <c r="N109" s="40"/>
      <c r="O109" s="40"/>
      <c r="P109" s="40"/>
      <c r="Q109" s="40"/>
      <c r="R109" s="40"/>
      <c r="S109" s="40"/>
      <c r="T109" s="76"/>
      <c r="AT109" s="22" t="s">
        <v>144</v>
      </c>
      <c r="AU109" s="22" t="s">
        <v>83</v>
      </c>
    </row>
    <row r="110" spans="2:65" s="1" customFormat="1" ht="22.5" customHeight="1">
      <c r="B110" s="39"/>
      <c r="C110" s="191" t="s">
        <v>198</v>
      </c>
      <c r="D110" s="191" t="s">
        <v>137</v>
      </c>
      <c r="E110" s="192" t="s">
        <v>778</v>
      </c>
      <c r="F110" s="193" t="s">
        <v>779</v>
      </c>
      <c r="G110" s="194" t="s">
        <v>641</v>
      </c>
      <c r="H110" s="195">
        <v>1</v>
      </c>
      <c r="I110" s="196"/>
      <c r="J110" s="197">
        <f>ROUND(I110*H110,2)</f>
        <v>0</v>
      </c>
      <c r="K110" s="193" t="s">
        <v>21</v>
      </c>
      <c r="L110" s="59"/>
      <c r="M110" s="198" t="s">
        <v>21</v>
      </c>
      <c r="N110" s="199" t="s">
        <v>43</v>
      </c>
      <c r="O110" s="40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2" t="s">
        <v>744</v>
      </c>
      <c r="AT110" s="22" t="s">
        <v>137</v>
      </c>
      <c r="AU110" s="22" t="s">
        <v>83</v>
      </c>
      <c r="AY110" s="22" t="s">
        <v>135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2" t="s">
        <v>80</v>
      </c>
      <c r="BK110" s="202">
        <f>ROUND(I110*H110,2)</f>
        <v>0</v>
      </c>
      <c r="BL110" s="22" t="s">
        <v>744</v>
      </c>
      <c r="BM110" s="22" t="s">
        <v>780</v>
      </c>
    </row>
    <row r="111" spans="2:47" s="1" customFormat="1" ht="54">
      <c r="B111" s="39"/>
      <c r="C111" s="61"/>
      <c r="D111" s="217" t="s">
        <v>144</v>
      </c>
      <c r="E111" s="61"/>
      <c r="F111" s="218" t="s">
        <v>768</v>
      </c>
      <c r="G111" s="61"/>
      <c r="H111" s="61"/>
      <c r="I111" s="161"/>
      <c r="J111" s="61"/>
      <c r="K111" s="61"/>
      <c r="L111" s="59"/>
      <c r="M111" s="205"/>
      <c r="N111" s="40"/>
      <c r="O111" s="40"/>
      <c r="P111" s="40"/>
      <c r="Q111" s="40"/>
      <c r="R111" s="40"/>
      <c r="S111" s="40"/>
      <c r="T111" s="76"/>
      <c r="AT111" s="22" t="s">
        <v>144</v>
      </c>
      <c r="AU111" s="22" t="s">
        <v>83</v>
      </c>
    </row>
    <row r="112" spans="2:63" s="10" customFormat="1" ht="29.85" customHeight="1">
      <c r="B112" s="174"/>
      <c r="C112" s="175"/>
      <c r="D112" s="188" t="s">
        <v>71</v>
      </c>
      <c r="E112" s="189" t="s">
        <v>781</v>
      </c>
      <c r="F112" s="189" t="s">
        <v>782</v>
      </c>
      <c r="G112" s="175"/>
      <c r="H112" s="175"/>
      <c r="I112" s="178"/>
      <c r="J112" s="190">
        <f>BK112</f>
        <v>0</v>
      </c>
      <c r="K112" s="175"/>
      <c r="L112" s="180"/>
      <c r="M112" s="181"/>
      <c r="N112" s="182"/>
      <c r="O112" s="182"/>
      <c r="P112" s="183">
        <f>SUM(P113:P114)</f>
        <v>0</v>
      </c>
      <c r="Q112" s="182"/>
      <c r="R112" s="183">
        <f>SUM(R113:R114)</f>
        <v>0</v>
      </c>
      <c r="S112" s="182"/>
      <c r="T112" s="184">
        <f>SUM(T113:T114)</f>
        <v>0</v>
      </c>
      <c r="AR112" s="185" t="s">
        <v>159</v>
      </c>
      <c r="AT112" s="186" t="s">
        <v>71</v>
      </c>
      <c r="AU112" s="186" t="s">
        <v>80</v>
      </c>
      <c r="AY112" s="185" t="s">
        <v>135</v>
      </c>
      <c r="BK112" s="187">
        <f>SUM(BK113:BK114)</f>
        <v>0</v>
      </c>
    </row>
    <row r="113" spans="2:65" s="1" customFormat="1" ht="31.5" customHeight="1">
      <c r="B113" s="39"/>
      <c r="C113" s="191" t="s">
        <v>202</v>
      </c>
      <c r="D113" s="191" t="s">
        <v>137</v>
      </c>
      <c r="E113" s="192" t="s">
        <v>783</v>
      </c>
      <c r="F113" s="193" t="s">
        <v>784</v>
      </c>
      <c r="G113" s="194" t="s">
        <v>641</v>
      </c>
      <c r="H113" s="195">
        <v>1</v>
      </c>
      <c r="I113" s="196"/>
      <c r="J113" s="197">
        <f>ROUND(I113*H113,2)</f>
        <v>0</v>
      </c>
      <c r="K113" s="193" t="s">
        <v>141</v>
      </c>
      <c r="L113" s="59"/>
      <c r="M113" s="198" t="s">
        <v>21</v>
      </c>
      <c r="N113" s="199" t="s">
        <v>43</v>
      </c>
      <c r="O113" s="40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2" t="s">
        <v>744</v>
      </c>
      <c r="AT113" s="22" t="s">
        <v>137</v>
      </c>
      <c r="AU113" s="22" t="s">
        <v>83</v>
      </c>
      <c r="AY113" s="22" t="s">
        <v>135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2" t="s">
        <v>80</v>
      </c>
      <c r="BK113" s="202">
        <f>ROUND(I113*H113,2)</f>
        <v>0</v>
      </c>
      <c r="BL113" s="22" t="s">
        <v>744</v>
      </c>
      <c r="BM113" s="22" t="s">
        <v>785</v>
      </c>
    </row>
    <row r="114" spans="2:65" s="1" customFormat="1" ht="31.5" customHeight="1">
      <c r="B114" s="39"/>
      <c r="C114" s="191" t="s">
        <v>206</v>
      </c>
      <c r="D114" s="191" t="s">
        <v>137</v>
      </c>
      <c r="E114" s="192" t="s">
        <v>786</v>
      </c>
      <c r="F114" s="193" t="s">
        <v>787</v>
      </c>
      <c r="G114" s="194" t="s">
        <v>641</v>
      </c>
      <c r="H114" s="195">
        <v>1</v>
      </c>
      <c r="I114" s="196"/>
      <c r="J114" s="197">
        <f>ROUND(I114*H114,2)</f>
        <v>0</v>
      </c>
      <c r="K114" s="193" t="s">
        <v>21</v>
      </c>
      <c r="L114" s="59"/>
      <c r="M114" s="198" t="s">
        <v>21</v>
      </c>
      <c r="N114" s="199" t="s">
        <v>43</v>
      </c>
      <c r="O114" s="40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2" t="s">
        <v>744</v>
      </c>
      <c r="AT114" s="22" t="s">
        <v>137</v>
      </c>
      <c r="AU114" s="22" t="s">
        <v>83</v>
      </c>
      <c r="AY114" s="22" t="s">
        <v>135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2" t="s">
        <v>80</v>
      </c>
      <c r="BK114" s="202">
        <f>ROUND(I114*H114,2)</f>
        <v>0</v>
      </c>
      <c r="BL114" s="22" t="s">
        <v>744</v>
      </c>
      <c r="BM114" s="22" t="s">
        <v>788</v>
      </c>
    </row>
    <row r="115" spans="2:63" s="10" customFormat="1" ht="29.85" customHeight="1">
      <c r="B115" s="174"/>
      <c r="C115" s="175"/>
      <c r="D115" s="188" t="s">
        <v>71</v>
      </c>
      <c r="E115" s="189" t="s">
        <v>789</v>
      </c>
      <c r="F115" s="189" t="s">
        <v>790</v>
      </c>
      <c r="G115" s="175"/>
      <c r="H115" s="175"/>
      <c r="I115" s="178"/>
      <c r="J115" s="190">
        <f>BK115</f>
        <v>0</v>
      </c>
      <c r="K115" s="175"/>
      <c r="L115" s="180"/>
      <c r="M115" s="181"/>
      <c r="N115" s="182"/>
      <c r="O115" s="182"/>
      <c r="P115" s="183">
        <f>SUM(P116:P121)</f>
        <v>0</v>
      </c>
      <c r="Q115" s="182"/>
      <c r="R115" s="183">
        <f>SUM(R116:R121)</f>
        <v>0</v>
      </c>
      <c r="S115" s="182"/>
      <c r="T115" s="184">
        <f>SUM(T116:T121)</f>
        <v>0</v>
      </c>
      <c r="AR115" s="185" t="s">
        <v>159</v>
      </c>
      <c r="AT115" s="186" t="s">
        <v>71</v>
      </c>
      <c r="AU115" s="186" t="s">
        <v>80</v>
      </c>
      <c r="AY115" s="185" t="s">
        <v>135</v>
      </c>
      <c r="BK115" s="187">
        <f>SUM(BK116:BK121)</f>
        <v>0</v>
      </c>
    </row>
    <row r="116" spans="2:65" s="1" customFormat="1" ht="22.5" customHeight="1">
      <c r="B116" s="39"/>
      <c r="C116" s="191" t="s">
        <v>10</v>
      </c>
      <c r="D116" s="191" t="s">
        <v>137</v>
      </c>
      <c r="E116" s="192" t="s">
        <v>791</v>
      </c>
      <c r="F116" s="193" t="s">
        <v>792</v>
      </c>
      <c r="G116" s="194" t="s">
        <v>641</v>
      </c>
      <c r="H116" s="195">
        <v>1</v>
      </c>
      <c r="I116" s="196"/>
      <c r="J116" s="197">
        <f>ROUND(I116*H116,2)</f>
        <v>0</v>
      </c>
      <c r="K116" s="193" t="s">
        <v>627</v>
      </c>
      <c r="L116" s="59"/>
      <c r="M116" s="198" t="s">
        <v>21</v>
      </c>
      <c r="N116" s="199" t="s">
        <v>43</v>
      </c>
      <c r="O116" s="40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2" t="s">
        <v>744</v>
      </c>
      <c r="AT116" s="22" t="s">
        <v>137</v>
      </c>
      <c r="AU116" s="22" t="s">
        <v>83</v>
      </c>
      <c r="AY116" s="22" t="s">
        <v>135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80</v>
      </c>
      <c r="BK116" s="202">
        <f>ROUND(I116*H116,2)</f>
        <v>0</v>
      </c>
      <c r="BL116" s="22" t="s">
        <v>744</v>
      </c>
      <c r="BM116" s="22" t="s">
        <v>793</v>
      </c>
    </row>
    <row r="117" spans="2:47" s="1" customFormat="1" ht="175.5">
      <c r="B117" s="39"/>
      <c r="C117" s="61"/>
      <c r="D117" s="203" t="s">
        <v>144</v>
      </c>
      <c r="E117" s="61"/>
      <c r="F117" s="204" t="s">
        <v>794</v>
      </c>
      <c r="G117" s="61"/>
      <c r="H117" s="61"/>
      <c r="I117" s="161"/>
      <c r="J117" s="61"/>
      <c r="K117" s="61"/>
      <c r="L117" s="59"/>
      <c r="M117" s="205"/>
      <c r="N117" s="40"/>
      <c r="O117" s="40"/>
      <c r="P117" s="40"/>
      <c r="Q117" s="40"/>
      <c r="R117" s="40"/>
      <c r="S117" s="40"/>
      <c r="T117" s="76"/>
      <c r="AT117" s="22" t="s">
        <v>144</v>
      </c>
      <c r="AU117" s="22" t="s">
        <v>83</v>
      </c>
    </row>
    <row r="118" spans="2:65" s="1" customFormat="1" ht="31.5" customHeight="1">
      <c r="B118" s="39"/>
      <c r="C118" s="191" t="s">
        <v>215</v>
      </c>
      <c r="D118" s="191" t="s">
        <v>137</v>
      </c>
      <c r="E118" s="192" t="s">
        <v>795</v>
      </c>
      <c r="F118" s="193" t="s">
        <v>796</v>
      </c>
      <c r="G118" s="194" t="s">
        <v>641</v>
      </c>
      <c r="H118" s="195">
        <v>1</v>
      </c>
      <c r="I118" s="196"/>
      <c r="J118" s="197">
        <f>ROUND(I118*H118,2)</f>
        <v>0</v>
      </c>
      <c r="K118" s="193" t="s">
        <v>627</v>
      </c>
      <c r="L118" s="59"/>
      <c r="M118" s="198" t="s">
        <v>21</v>
      </c>
      <c r="N118" s="199" t="s">
        <v>43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744</v>
      </c>
      <c r="AT118" s="22" t="s">
        <v>137</v>
      </c>
      <c r="AU118" s="22" t="s">
        <v>83</v>
      </c>
      <c r="AY118" s="22" t="s">
        <v>135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80</v>
      </c>
      <c r="BK118" s="202">
        <f>ROUND(I118*H118,2)</f>
        <v>0</v>
      </c>
      <c r="BL118" s="22" t="s">
        <v>744</v>
      </c>
      <c r="BM118" s="22" t="s">
        <v>797</v>
      </c>
    </row>
    <row r="119" spans="2:47" s="1" customFormat="1" ht="54">
      <c r="B119" s="39"/>
      <c r="C119" s="61"/>
      <c r="D119" s="203" t="s">
        <v>144</v>
      </c>
      <c r="E119" s="61"/>
      <c r="F119" s="204" t="s">
        <v>798</v>
      </c>
      <c r="G119" s="61"/>
      <c r="H119" s="61"/>
      <c r="I119" s="161"/>
      <c r="J119" s="61"/>
      <c r="K119" s="61"/>
      <c r="L119" s="59"/>
      <c r="M119" s="205"/>
      <c r="N119" s="40"/>
      <c r="O119" s="40"/>
      <c r="P119" s="40"/>
      <c r="Q119" s="40"/>
      <c r="R119" s="40"/>
      <c r="S119" s="40"/>
      <c r="T119" s="76"/>
      <c r="AT119" s="22" t="s">
        <v>144</v>
      </c>
      <c r="AU119" s="22" t="s">
        <v>83</v>
      </c>
    </row>
    <row r="120" spans="2:65" s="1" customFormat="1" ht="31.5" customHeight="1">
      <c r="B120" s="39"/>
      <c r="C120" s="191" t="s">
        <v>219</v>
      </c>
      <c r="D120" s="191" t="s">
        <v>137</v>
      </c>
      <c r="E120" s="192" t="s">
        <v>799</v>
      </c>
      <c r="F120" s="193" t="s">
        <v>800</v>
      </c>
      <c r="G120" s="194" t="s">
        <v>641</v>
      </c>
      <c r="H120" s="195">
        <v>1</v>
      </c>
      <c r="I120" s="196"/>
      <c r="J120" s="197">
        <f>ROUND(I120*H120,2)</f>
        <v>0</v>
      </c>
      <c r="K120" s="193" t="s">
        <v>627</v>
      </c>
      <c r="L120" s="59"/>
      <c r="M120" s="198" t="s">
        <v>21</v>
      </c>
      <c r="N120" s="199" t="s">
        <v>43</v>
      </c>
      <c r="O120" s="40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2" t="s">
        <v>744</v>
      </c>
      <c r="AT120" s="22" t="s">
        <v>137</v>
      </c>
      <c r="AU120" s="22" t="s">
        <v>83</v>
      </c>
      <c r="AY120" s="22" t="s">
        <v>135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80</v>
      </c>
      <c r="BK120" s="202">
        <f>ROUND(I120*H120,2)</f>
        <v>0</v>
      </c>
      <c r="BL120" s="22" t="s">
        <v>744</v>
      </c>
      <c r="BM120" s="22" t="s">
        <v>801</v>
      </c>
    </row>
    <row r="121" spans="2:47" s="1" customFormat="1" ht="40.5">
      <c r="B121" s="39"/>
      <c r="C121" s="61"/>
      <c r="D121" s="217" t="s">
        <v>144</v>
      </c>
      <c r="E121" s="61"/>
      <c r="F121" s="218" t="s">
        <v>802</v>
      </c>
      <c r="G121" s="61"/>
      <c r="H121" s="61"/>
      <c r="I121" s="161"/>
      <c r="J121" s="61"/>
      <c r="K121" s="61"/>
      <c r="L121" s="59"/>
      <c r="M121" s="205"/>
      <c r="N121" s="40"/>
      <c r="O121" s="40"/>
      <c r="P121" s="40"/>
      <c r="Q121" s="40"/>
      <c r="R121" s="40"/>
      <c r="S121" s="40"/>
      <c r="T121" s="76"/>
      <c r="AT121" s="22" t="s">
        <v>144</v>
      </c>
      <c r="AU121" s="22" t="s">
        <v>83</v>
      </c>
    </row>
    <row r="122" spans="2:63" s="10" customFormat="1" ht="29.85" customHeight="1">
      <c r="B122" s="174"/>
      <c r="C122" s="175"/>
      <c r="D122" s="188" t="s">
        <v>71</v>
      </c>
      <c r="E122" s="189" t="s">
        <v>803</v>
      </c>
      <c r="F122" s="189" t="s">
        <v>804</v>
      </c>
      <c r="G122" s="175"/>
      <c r="H122" s="175"/>
      <c r="I122" s="178"/>
      <c r="J122" s="190">
        <f>BK122</f>
        <v>0</v>
      </c>
      <c r="K122" s="175"/>
      <c r="L122" s="180"/>
      <c r="M122" s="181"/>
      <c r="N122" s="182"/>
      <c r="O122" s="182"/>
      <c r="P122" s="183">
        <f>P123</f>
        <v>0</v>
      </c>
      <c r="Q122" s="182"/>
      <c r="R122" s="183">
        <f>R123</f>
        <v>0</v>
      </c>
      <c r="S122" s="182"/>
      <c r="T122" s="184">
        <f>T123</f>
        <v>0</v>
      </c>
      <c r="AR122" s="185" t="s">
        <v>159</v>
      </c>
      <c r="AT122" s="186" t="s">
        <v>71</v>
      </c>
      <c r="AU122" s="186" t="s">
        <v>80</v>
      </c>
      <c r="AY122" s="185" t="s">
        <v>135</v>
      </c>
      <c r="BK122" s="187">
        <f>BK123</f>
        <v>0</v>
      </c>
    </row>
    <row r="123" spans="2:65" s="1" customFormat="1" ht="22.5" customHeight="1">
      <c r="B123" s="39"/>
      <c r="C123" s="191" t="s">
        <v>224</v>
      </c>
      <c r="D123" s="191" t="s">
        <v>137</v>
      </c>
      <c r="E123" s="192" t="s">
        <v>805</v>
      </c>
      <c r="F123" s="193" t="s">
        <v>806</v>
      </c>
      <c r="G123" s="194" t="s">
        <v>641</v>
      </c>
      <c r="H123" s="195">
        <v>1</v>
      </c>
      <c r="I123" s="196"/>
      <c r="J123" s="197">
        <f>ROUND(I123*H123,2)</f>
        <v>0</v>
      </c>
      <c r="K123" s="193" t="s">
        <v>141</v>
      </c>
      <c r="L123" s="59"/>
      <c r="M123" s="198" t="s">
        <v>21</v>
      </c>
      <c r="N123" s="199" t="s">
        <v>43</v>
      </c>
      <c r="O123" s="40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2" t="s">
        <v>744</v>
      </c>
      <c r="AT123" s="22" t="s">
        <v>137</v>
      </c>
      <c r="AU123" s="22" t="s">
        <v>83</v>
      </c>
      <c r="AY123" s="22" t="s">
        <v>135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80</v>
      </c>
      <c r="BK123" s="202">
        <f>ROUND(I123*H123,2)</f>
        <v>0</v>
      </c>
      <c r="BL123" s="22" t="s">
        <v>744</v>
      </c>
      <c r="BM123" s="22" t="s">
        <v>807</v>
      </c>
    </row>
    <row r="124" spans="2:63" s="10" customFormat="1" ht="29.85" customHeight="1">
      <c r="B124" s="174"/>
      <c r="C124" s="175"/>
      <c r="D124" s="188" t="s">
        <v>71</v>
      </c>
      <c r="E124" s="189" t="s">
        <v>808</v>
      </c>
      <c r="F124" s="189" t="s">
        <v>809</v>
      </c>
      <c r="G124" s="175"/>
      <c r="H124" s="175"/>
      <c r="I124" s="178"/>
      <c r="J124" s="190">
        <f>BK124</f>
        <v>0</v>
      </c>
      <c r="K124" s="175"/>
      <c r="L124" s="180"/>
      <c r="M124" s="181"/>
      <c r="N124" s="182"/>
      <c r="O124" s="182"/>
      <c r="P124" s="183">
        <f>P125</f>
        <v>0</v>
      </c>
      <c r="Q124" s="182"/>
      <c r="R124" s="183">
        <f>R125</f>
        <v>0</v>
      </c>
      <c r="S124" s="182"/>
      <c r="T124" s="184">
        <f>T125</f>
        <v>0</v>
      </c>
      <c r="AR124" s="185" t="s">
        <v>159</v>
      </c>
      <c r="AT124" s="186" t="s">
        <v>71</v>
      </c>
      <c r="AU124" s="186" t="s">
        <v>80</v>
      </c>
      <c r="AY124" s="185" t="s">
        <v>135</v>
      </c>
      <c r="BK124" s="187">
        <f>BK125</f>
        <v>0</v>
      </c>
    </row>
    <row r="125" spans="2:65" s="1" customFormat="1" ht="22.5" customHeight="1">
      <c r="B125" s="39"/>
      <c r="C125" s="191" t="s">
        <v>231</v>
      </c>
      <c r="D125" s="191" t="s">
        <v>137</v>
      </c>
      <c r="E125" s="192" t="s">
        <v>810</v>
      </c>
      <c r="F125" s="193" t="s">
        <v>811</v>
      </c>
      <c r="G125" s="194" t="s">
        <v>641</v>
      </c>
      <c r="H125" s="195">
        <v>1</v>
      </c>
      <c r="I125" s="196"/>
      <c r="J125" s="197">
        <f>ROUND(I125*H125,2)</f>
        <v>0</v>
      </c>
      <c r="K125" s="193" t="s">
        <v>141</v>
      </c>
      <c r="L125" s="59"/>
      <c r="M125" s="198" t="s">
        <v>21</v>
      </c>
      <c r="N125" s="199" t="s">
        <v>43</v>
      </c>
      <c r="O125" s="40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2" t="s">
        <v>744</v>
      </c>
      <c r="AT125" s="22" t="s">
        <v>137</v>
      </c>
      <c r="AU125" s="22" t="s">
        <v>83</v>
      </c>
      <c r="AY125" s="22" t="s">
        <v>135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2" t="s">
        <v>80</v>
      </c>
      <c r="BK125" s="202">
        <f>ROUND(I125*H125,2)</f>
        <v>0</v>
      </c>
      <c r="BL125" s="22" t="s">
        <v>744</v>
      </c>
      <c r="BM125" s="22" t="s">
        <v>812</v>
      </c>
    </row>
    <row r="126" spans="2:63" s="10" customFormat="1" ht="29.85" customHeight="1">
      <c r="B126" s="174"/>
      <c r="C126" s="175"/>
      <c r="D126" s="188" t="s">
        <v>71</v>
      </c>
      <c r="E126" s="189" t="s">
        <v>813</v>
      </c>
      <c r="F126" s="189" t="s">
        <v>814</v>
      </c>
      <c r="G126" s="175"/>
      <c r="H126" s="175"/>
      <c r="I126" s="178"/>
      <c r="J126" s="190">
        <f>BK126</f>
        <v>0</v>
      </c>
      <c r="K126" s="175"/>
      <c r="L126" s="180"/>
      <c r="M126" s="181"/>
      <c r="N126" s="182"/>
      <c r="O126" s="182"/>
      <c r="P126" s="183">
        <f>SUM(P127:P129)</f>
        <v>0</v>
      </c>
      <c r="Q126" s="182"/>
      <c r="R126" s="183">
        <f>SUM(R127:R129)</f>
        <v>0</v>
      </c>
      <c r="S126" s="182"/>
      <c r="T126" s="184">
        <f>SUM(T127:T129)</f>
        <v>0</v>
      </c>
      <c r="AR126" s="185" t="s">
        <v>159</v>
      </c>
      <c r="AT126" s="186" t="s">
        <v>71</v>
      </c>
      <c r="AU126" s="186" t="s">
        <v>80</v>
      </c>
      <c r="AY126" s="185" t="s">
        <v>135</v>
      </c>
      <c r="BK126" s="187">
        <f>SUM(BK127:BK129)</f>
        <v>0</v>
      </c>
    </row>
    <row r="127" spans="2:65" s="1" customFormat="1" ht="22.5" customHeight="1">
      <c r="B127" s="39"/>
      <c r="C127" s="191" t="s">
        <v>235</v>
      </c>
      <c r="D127" s="191" t="s">
        <v>137</v>
      </c>
      <c r="E127" s="192" t="s">
        <v>815</v>
      </c>
      <c r="F127" s="193" t="s">
        <v>816</v>
      </c>
      <c r="G127" s="194" t="s">
        <v>641</v>
      </c>
      <c r="H127" s="195">
        <v>1</v>
      </c>
      <c r="I127" s="196"/>
      <c r="J127" s="197">
        <f>ROUND(I127*H127,2)</f>
        <v>0</v>
      </c>
      <c r="K127" s="193" t="s">
        <v>141</v>
      </c>
      <c r="L127" s="59"/>
      <c r="M127" s="198" t="s">
        <v>21</v>
      </c>
      <c r="N127" s="199" t="s">
        <v>43</v>
      </c>
      <c r="O127" s="40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2" t="s">
        <v>744</v>
      </c>
      <c r="AT127" s="22" t="s">
        <v>137</v>
      </c>
      <c r="AU127" s="22" t="s">
        <v>83</v>
      </c>
      <c r="AY127" s="22" t="s">
        <v>135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80</v>
      </c>
      <c r="BK127" s="202">
        <f>ROUND(I127*H127,2)</f>
        <v>0</v>
      </c>
      <c r="BL127" s="22" t="s">
        <v>744</v>
      </c>
      <c r="BM127" s="22" t="s">
        <v>817</v>
      </c>
    </row>
    <row r="128" spans="2:65" s="1" customFormat="1" ht="22.5" customHeight="1">
      <c r="B128" s="39"/>
      <c r="C128" s="191" t="s">
        <v>9</v>
      </c>
      <c r="D128" s="191" t="s">
        <v>137</v>
      </c>
      <c r="E128" s="192" t="s">
        <v>818</v>
      </c>
      <c r="F128" s="193" t="s">
        <v>819</v>
      </c>
      <c r="G128" s="194" t="s">
        <v>641</v>
      </c>
      <c r="H128" s="195">
        <v>1</v>
      </c>
      <c r="I128" s="196"/>
      <c r="J128" s="197">
        <f>ROUND(I128*H128,2)</f>
        <v>0</v>
      </c>
      <c r="K128" s="193" t="s">
        <v>141</v>
      </c>
      <c r="L128" s="59"/>
      <c r="M128" s="198" t="s">
        <v>21</v>
      </c>
      <c r="N128" s="199" t="s">
        <v>43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744</v>
      </c>
      <c r="AT128" s="22" t="s">
        <v>137</v>
      </c>
      <c r="AU128" s="22" t="s">
        <v>83</v>
      </c>
      <c r="AY128" s="22" t="s">
        <v>135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80</v>
      </c>
      <c r="BK128" s="202">
        <f>ROUND(I128*H128,2)</f>
        <v>0</v>
      </c>
      <c r="BL128" s="22" t="s">
        <v>744</v>
      </c>
      <c r="BM128" s="22" t="s">
        <v>820</v>
      </c>
    </row>
    <row r="129" spans="2:47" s="1" customFormat="1" ht="27">
      <c r="B129" s="39"/>
      <c r="C129" s="61"/>
      <c r="D129" s="217" t="s">
        <v>144</v>
      </c>
      <c r="E129" s="61"/>
      <c r="F129" s="218" t="s">
        <v>821</v>
      </c>
      <c r="G129" s="61"/>
      <c r="H129" s="61"/>
      <c r="I129" s="161"/>
      <c r="J129" s="61"/>
      <c r="K129" s="61"/>
      <c r="L129" s="59"/>
      <c r="M129" s="250"/>
      <c r="N129" s="244"/>
      <c r="O129" s="244"/>
      <c r="P129" s="244"/>
      <c r="Q129" s="244"/>
      <c r="R129" s="244"/>
      <c r="S129" s="244"/>
      <c r="T129" s="251"/>
      <c r="AT129" s="22" t="s">
        <v>144</v>
      </c>
      <c r="AU129" s="22" t="s">
        <v>83</v>
      </c>
    </row>
    <row r="130" spans="2:12" s="1" customFormat="1" ht="6.95" customHeight="1">
      <c r="B130" s="54"/>
      <c r="C130" s="55"/>
      <c r="D130" s="55"/>
      <c r="E130" s="55"/>
      <c r="F130" s="55"/>
      <c r="G130" s="55"/>
      <c r="H130" s="55"/>
      <c r="I130" s="137"/>
      <c r="J130" s="55"/>
      <c r="K130" s="55"/>
      <c r="L130" s="59"/>
    </row>
  </sheetData>
  <sheetProtection password="CC35" sheet="1" objects="1" scenarios="1" formatCells="0" formatColumns="0" formatRows="0" sort="0" autoFilter="0"/>
  <autoFilter ref="C84:K129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3" customFormat="1" ht="45" customHeight="1">
      <c r="B3" s="256"/>
      <c r="C3" s="376" t="s">
        <v>822</v>
      </c>
      <c r="D3" s="376"/>
      <c r="E3" s="376"/>
      <c r="F3" s="376"/>
      <c r="G3" s="376"/>
      <c r="H3" s="376"/>
      <c r="I3" s="376"/>
      <c r="J3" s="376"/>
      <c r="K3" s="257"/>
    </row>
    <row r="4" spans="2:11" ht="25.5" customHeight="1">
      <c r="B4" s="258"/>
      <c r="C4" s="377" t="s">
        <v>823</v>
      </c>
      <c r="D4" s="377"/>
      <c r="E4" s="377"/>
      <c r="F4" s="377"/>
      <c r="G4" s="377"/>
      <c r="H4" s="377"/>
      <c r="I4" s="377"/>
      <c r="J4" s="377"/>
      <c r="K4" s="259"/>
    </row>
    <row r="5" spans="2:1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ht="15" customHeight="1">
      <c r="B6" s="258"/>
      <c r="C6" s="378" t="s">
        <v>824</v>
      </c>
      <c r="D6" s="378"/>
      <c r="E6" s="378"/>
      <c r="F6" s="378"/>
      <c r="G6" s="378"/>
      <c r="H6" s="378"/>
      <c r="I6" s="378"/>
      <c r="J6" s="378"/>
      <c r="K6" s="259"/>
    </row>
    <row r="7" spans="2:11" ht="15" customHeight="1">
      <c r="B7" s="262"/>
      <c r="C7" s="378" t="s">
        <v>825</v>
      </c>
      <c r="D7" s="378"/>
      <c r="E7" s="378"/>
      <c r="F7" s="378"/>
      <c r="G7" s="378"/>
      <c r="H7" s="378"/>
      <c r="I7" s="378"/>
      <c r="J7" s="378"/>
      <c r="K7" s="259"/>
    </row>
    <row r="8" spans="2:1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ht="15" customHeight="1">
      <c r="B9" s="262"/>
      <c r="C9" s="378" t="s">
        <v>826</v>
      </c>
      <c r="D9" s="378"/>
      <c r="E9" s="378"/>
      <c r="F9" s="378"/>
      <c r="G9" s="378"/>
      <c r="H9" s="378"/>
      <c r="I9" s="378"/>
      <c r="J9" s="378"/>
      <c r="K9" s="259"/>
    </row>
    <row r="10" spans="2:11" ht="15" customHeight="1">
      <c r="B10" s="262"/>
      <c r="C10" s="261"/>
      <c r="D10" s="378" t="s">
        <v>827</v>
      </c>
      <c r="E10" s="378"/>
      <c r="F10" s="378"/>
      <c r="G10" s="378"/>
      <c r="H10" s="378"/>
      <c r="I10" s="378"/>
      <c r="J10" s="378"/>
      <c r="K10" s="259"/>
    </row>
    <row r="11" spans="2:11" ht="15" customHeight="1">
      <c r="B11" s="262"/>
      <c r="C11" s="263"/>
      <c r="D11" s="378" t="s">
        <v>828</v>
      </c>
      <c r="E11" s="378"/>
      <c r="F11" s="378"/>
      <c r="G11" s="378"/>
      <c r="H11" s="378"/>
      <c r="I11" s="378"/>
      <c r="J11" s="378"/>
      <c r="K11" s="259"/>
    </row>
    <row r="12" spans="2:11" ht="12.75" customHeight="1">
      <c r="B12" s="262"/>
      <c r="C12" s="263"/>
      <c r="D12" s="263"/>
      <c r="E12" s="263"/>
      <c r="F12" s="263"/>
      <c r="G12" s="263"/>
      <c r="H12" s="263"/>
      <c r="I12" s="263"/>
      <c r="J12" s="263"/>
      <c r="K12" s="259"/>
    </row>
    <row r="13" spans="2:11" ht="15" customHeight="1">
      <c r="B13" s="262"/>
      <c r="C13" s="263"/>
      <c r="D13" s="378" t="s">
        <v>829</v>
      </c>
      <c r="E13" s="378"/>
      <c r="F13" s="378"/>
      <c r="G13" s="378"/>
      <c r="H13" s="378"/>
      <c r="I13" s="378"/>
      <c r="J13" s="378"/>
      <c r="K13" s="259"/>
    </row>
    <row r="14" spans="2:11" ht="15" customHeight="1">
      <c r="B14" s="262"/>
      <c r="C14" s="263"/>
      <c r="D14" s="378" t="s">
        <v>830</v>
      </c>
      <c r="E14" s="378"/>
      <c r="F14" s="378"/>
      <c r="G14" s="378"/>
      <c r="H14" s="378"/>
      <c r="I14" s="378"/>
      <c r="J14" s="378"/>
      <c r="K14" s="259"/>
    </row>
    <row r="15" spans="2:11" ht="15" customHeight="1">
      <c r="B15" s="262"/>
      <c r="C15" s="263"/>
      <c r="D15" s="378" t="s">
        <v>831</v>
      </c>
      <c r="E15" s="378"/>
      <c r="F15" s="378"/>
      <c r="G15" s="378"/>
      <c r="H15" s="378"/>
      <c r="I15" s="378"/>
      <c r="J15" s="378"/>
      <c r="K15" s="259"/>
    </row>
    <row r="16" spans="2:11" ht="15" customHeight="1">
      <c r="B16" s="262"/>
      <c r="C16" s="263"/>
      <c r="D16" s="263"/>
      <c r="E16" s="264" t="s">
        <v>79</v>
      </c>
      <c r="F16" s="378" t="s">
        <v>832</v>
      </c>
      <c r="G16" s="378"/>
      <c r="H16" s="378"/>
      <c r="I16" s="378"/>
      <c r="J16" s="378"/>
      <c r="K16" s="259"/>
    </row>
    <row r="17" spans="2:11" ht="15" customHeight="1">
      <c r="B17" s="262"/>
      <c r="C17" s="263"/>
      <c r="D17" s="263"/>
      <c r="E17" s="264" t="s">
        <v>92</v>
      </c>
      <c r="F17" s="378" t="s">
        <v>833</v>
      </c>
      <c r="G17" s="378"/>
      <c r="H17" s="378"/>
      <c r="I17" s="378"/>
      <c r="J17" s="378"/>
      <c r="K17" s="259"/>
    </row>
    <row r="18" spans="2:11" ht="15" customHeight="1">
      <c r="B18" s="262"/>
      <c r="C18" s="263"/>
      <c r="D18" s="263"/>
      <c r="E18" s="264" t="s">
        <v>834</v>
      </c>
      <c r="F18" s="378" t="s">
        <v>835</v>
      </c>
      <c r="G18" s="378"/>
      <c r="H18" s="378"/>
      <c r="I18" s="378"/>
      <c r="J18" s="378"/>
      <c r="K18" s="259"/>
    </row>
    <row r="19" spans="2:11" ht="15" customHeight="1">
      <c r="B19" s="262"/>
      <c r="C19" s="263"/>
      <c r="D19" s="263"/>
      <c r="E19" s="264" t="s">
        <v>95</v>
      </c>
      <c r="F19" s="378" t="s">
        <v>836</v>
      </c>
      <c r="G19" s="378"/>
      <c r="H19" s="378"/>
      <c r="I19" s="378"/>
      <c r="J19" s="378"/>
      <c r="K19" s="259"/>
    </row>
    <row r="20" spans="2:11" ht="15" customHeight="1">
      <c r="B20" s="262"/>
      <c r="C20" s="263"/>
      <c r="D20" s="263"/>
      <c r="E20" s="264" t="s">
        <v>837</v>
      </c>
      <c r="F20" s="378" t="s">
        <v>838</v>
      </c>
      <c r="G20" s="378"/>
      <c r="H20" s="378"/>
      <c r="I20" s="378"/>
      <c r="J20" s="378"/>
      <c r="K20" s="259"/>
    </row>
    <row r="21" spans="2:11" ht="15" customHeight="1">
      <c r="B21" s="262"/>
      <c r="C21" s="263"/>
      <c r="D21" s="263"/>
      <c r="E21" s="264" t="s">
        <v>839</v>
      </c>
      <c r="F21" s="378" t="s">
        <v>840</v>
      </c>
      <c r="G21" s="378"/>
      <c r="H21" s="378"/>
      <c r="I21" s="378"/>
      <c r="J21" s="378"/>
      <c r="K21" s="259"/>
    </row>
    <row r="22" spans="2:11" ht="12.75" customHeight="1">
      <c r="B22" s="262"/>
      <c r="C22" s="263"/>
      <c r="D22" s="263"/>
      <c r="E22" s="263"/>
      <c r="F22" s="263"/>
      <c r="G22" s="263"/>
      <c r="H22" s="263"/>
      <c r="I22" s="263"/>
      <c r="J22" s="263"/>
      <c r="K22" s="259"/>
    </row>
    <row r="23" spans="2:11" ht="15" customHeight="1">
      <c r="B23" s="262"/>
      <c r="C23" s="378" t="s">
        <v>841</v>
      </c>
      <c r="D23" s="378"/>
      <c r="E23" s="378"/>
      <c r="F23" s="378"/>
      <c r="G23" s="378"/>
      <c r="H23" s="378"/>
      <c r="I23" s="378"/>
      <c r="J23" s="378"/>
      <c r="K23" s="259"/>
    </row>
    <row r="24" spans="2:11" ht="15" customHeight="1">
      <c r="B24" s="262"/>
      <c r="C24" s="378" t="s">
        <v>842</v>
      </c>
      <c r="D24" s="378"/>
      <c r="E24" s="378"/>
      <c r="F24" s="378"/>
      <c r="G24" s="378"/>
      <c r="H24" s="378"/>
      <c r="I24" s="378"/>
      <c r="J24" s="378"/>
      <c r="K24" s="259"/>
    </row>
    <row r="25" spans="2:11" ht="15" customHeight="1">
      <c r="B25" s="262"/>
      <c r="C25" s="261"/>
      <c r="D25" s="378" t="s">
        <v>843</v>
      </c>
      <c r="E25" s="378"/>
      <c r="F25" s="378"/>
      <c r="G25" s="378"/>
      <c r="H25" s="378"/>
      <c r="I25" s="378"/>
      <c r="J25" s="378"/>
      <c r="K25" s="259"/>
    </row>
    <row r="26" spans="2:11" ht="15" customHeight="1">
      <c r="B26" s="262"/>
      <c r="C26" s="263"/>
      <c r="D26" s="378" t="s">
        <v>844</v>
      </c>
      <c r="E26" s="378"/>
      <c r="F26" s="378"/>
      <c r="G26" s="378"/>
      <c r="H26" s="378"/>
      <c r="I26" s="378"/>
      <c r="J26" s="378"/>
      <c r="K26" s="259"/>
    </row>
    <row r="27" spans="2:11" ht="12.75" customHeight="1">
      <c r="B27" s="262"/>
      <c r="C27" s="263"/>
      <c r="D27" s="263"/>
      <c r="E27" s="263"/>
      <c r="F27" s="263"/>
      <c r="G27" s="263"/>
      <c r="H27" s="263"/>
      <c r="I27" s="263"/>
      <c r="J27" s="263"/>
      <c r="K27" s="259"/>
    </row>
    <row r="28" spans="2:11" ht="15" customHeight="1">
      <c r="B28" s="262"/>
      <c r="C28" s="263"/>
      <c r="D28" s="378" t="s">
        <v>845</v>
      </c>
      <c r="E28" s="378"/>
      <c r="F28" s="378"/>
      <c r="G28" s="378"/>
      <c r="H28" s="378"/>
      <c r="I28" s="378"/>
      <c r="J28" s="378"/>
      <c r="K28" s="259"/>
    </row>
    <row r="29" spans="2:11" ht="15" customHeight="1">
      <c r="B29" s="262"/>
      <c r="C29" s="263"/>
      <c r="D29" s="378" t="s">
        <v>846</v>
      </c>
      <c r="E29" s="378"/>
      <c r="F29" s="378"/>
      <c r="G29" s="378"/>
      <c r="H29" s="378"/>
      <c r="I29" s="378"/>
      <c r="J29" s="378"/>
      <c r="K29" s="259"/>
    </row>
    <row r="30" spans="2:11" ht="12.75" customHeight="1">
      <c r="B30" s="262"/>
      <c r="C30" s="263"/>
      <c r="D30" s="263"/>
      <c r="E30" s="263"/>
      <c r="F30" s="263"/>
      <c r="G30" s="263"/>
      <c r="H30" s="263"/>
      <c r="I30" s="263"/>
      <c r="J30" s="263"/>
      <c r="K30" s="259"/>
    </row>
    <row r="31" spans="2:11" ht="15" customHeight="1">
      <c r="B31" s="262"/>
      <c r="C31" s="263"/>
      <c r="D31" s="378" t="s">
        <v>847</v>
      </c>
      <c r="E31" s="378"/>
      <c r="F31" s="378"/>
      <c r="G31" s="378"/>
      <c r="H31" s="378"/>
      <c r="I31" s="378"/>
      <c r="J31" s="378"/>
      <c r="K31" s="259"/>
    </row>
    <row r="32" spans="2:11" ht="15" customHeight="1">
      <c r="B32" s="262"/>
      <c r="C32" s="263"/>
      <c r="D32" s="378" t="s">
        <v>848</v>
      </c>
      <c r="E32" s="378"/>
      <c r="F32" s="378"/>
      <c r="G32" s="378"/>
      <c r="H32" s="378"/>
      <c r="I32" s="378"/>
      <c r="J32" s="378"/>
      <c r="K32" s="259"/>
    </row>
    <row r="33" spans="2:11" ht="15" customHeight="1">
      <c r="B33" s="262"/>
      <c r="C33" s="263"/>
      <c r="D33" s="378" t="s">
        <v>849</v>
      </c>
      <c r="E33" s="378"/>
      <c r="F33" s="378"/>
      <c r="G33" s="378"/>
      <c r="H33" s="378"/>
      <c r="I33" s="378"/>
      <c r="J33" s="378"/>
      <c r="K33" s="259"/>
    </row>
    <row r="34" spans="2:11" ht="15" customHeight="1">
      <c r="B34" s="262"/>
      <c r="C34" s="263"/>
      <c r="D34" s="261"/>
      <c r="E34" s="265" t="s">
        <v>120</v>
      </c>
      <c r="F34" s="261"/>
      <c r="G34" s="378" t="s">
        <v>850</v>
      </c>
      <c r="H34" s="378"/>
      <c r="I34" s="378"/>
      <c r="J34" s="378"/>
      <c r="K34" s="259"/>
    </row>
    <row r="35" spans="2:11" ht="30.75" customHeight="1">
      <c r="B35" s="262"/>
      <c r="C35" s="263"/>
      <c r="D35" s="261"/>
      <c r="E35" s="265" t="s">
        <v>851</v>
      </c>
      <c r="F35" s="261"/>
      <c r="G35" s="378" t="s">
        <v>852</v>
      </c>
      <c r="H35" s="378"/>
      <c r="I35" s="378"/>
      <c r="J35" s="378"/>
      <c r="K35" s="259"/>
    </row>
    <row r="36" spans="2:11" ht="15" customHeight="1">
      <c r="B36" s="262"/>
      <c r="C36" s="263"/>
      <c r="D36" s="261"/>
      <c r="E36" s="265" t="s">
        <v>53</v>
      </c>
      <c r="F36" s="261"/>
      <c r="G36" s="378" t="s">
        <v>853</v>
      </c>
      <c r="H36" s="378"/>
      <c r="I36" s="378"/>
      <c r="J36" s="378"/>
      <c r="K36" s="259"/>
    </row>
    <row r="37" spans="2:11" ht="15" customHeight="1">
      <c r="B37" s="262"/>
      <c r="C37" s="263"/>
      <c r="D37" s="261"/>
      <c r="E37" s="265" t="s">
        <v>121</v>
      </c>
      <c r="F37" s="261"/>
      <c r="G37" s="378" t="s">
        <v>854</v>
      </c>
      <c r="H37" s="378"/>
      <c r="I37" s="378"/>
      <c r="J37" s="378"/>
      <c r="K37" s="259"/>
    </row>
    <row r="38" spans="2:11" ht="15" customHeight="1">
      <c r="B38" s="262"/>
      <c r="C38" s="263"/>
      <c r="D38" s="261"/>
      <c r="E38" s="265" t="s">
        <v>122</v>
      </c>
      <c r="F38" s="261"/>
      <c r="G38" s="378" t="s">
        <v>855</v>
      </c>
      <c r="H38" s="378"/>
      <c r="I38" s="378"/>
      <c r="J38" s="378"/>
      <c r="K38" s="259"/>
    </row>
    <row r="39" spans="2:11" ht="15" customHeight="1">
      <c r="B39" s="262"/>
      <c r="C39" s="263"/>
      <c r="D39" s="261"/>
      <c r="E39" s="265" t="s">
        <v>123</v>
      </c>
      <c r="F39" s="261"/>
      <c r="G39" s="378" t="s">
        <v>856</v>
      </c>
      <c r="H39" s="378"/>
      <c r="I39" s="378"/>
      <c r="J39" s="378"/>
      <c r="K39" s="259"/>
    </row>
    <row r="40" spans="2:11" ht="15" customHeight="1">
      <c r="B40" s="262"/>
      <c r="C40" s="263"/>
      <c r="D40" s="261"/>
      <c r="E40" s="265" t="s">
        <v>857</v>
      </c>
      <c r="F40" s="261"/>
      <c r="G40" s="378" t="s">
        <v>858</v>
      </c>
      <c r="H40" s="378"/>
      <c r="I40" s="378"/>
      <c r="J40" s="378"/>
      <c r="K40" s="259"/>
    </row>
    <row r="41" spans="2:11" ht="15" customHeight="1">
      <c r="B41" s="262"/>
      <c r="C41" s="263"/>
      <c r="D41" s="261"/>
      <c r="E41" s="265"/>
      <c r="F41" s="261"/>
      <c r="G41" s="378" t="s">
        <v>859</v>
      </c>
      <c r="H41" s="378"/>
      <c r="I41" s="378"/>
      <c r="J41" s="378"/>
      <c r="K41" s="259"/>
    </row>
    <row r="42" spans="2:11" ht="15" customHeight="1">
      <c r="B42" s="262"/>
      <c r="C42" s="263"/>
      <c r="D42" s="261"/>
      <c r="E42" s="265" t="s">
        <v>860</v>
      </c>
      <c r="F42" s="261"/>
      <c r="G42" s="378" t="s">
        <v>861</v>
      </c>
      <c r="H42" s="378"/>
      <c r="I42" s="378"/>
      <c r="J42" s="378"/>
      <c r="K42" s="259"/>
    </row>
    <row r="43" spans="2:11" ht="15" customHeight="1">
      <c r="B43" s="262"/>
      <c r="C43" s="263"/>
      <c r="D43" s="261"/>
      <c r="E43" s="265" t="s">
        <v>125</v>
      </c>
      <c r="F43" s="261"/>
      <c r="G43" s="378" t="s">
        <v>862</v>
      </c>
      <c r="H43" s="378"/>
      <c r="I43" s="378"/>
      <c r="J43" s="378"/>
      <c r="K43" s="259"/>
    </row>
    <row r="44" spans="2:11" ht="12.75" customHeight="1">
      <c r="B44" s="262"/>
      <c r="C44" s="263"/>
      <c r="D44" s="261"/>
      <c r="E44" s="261"/>
      <c r="F44" s="261"/>
      <c r="G44" s="261"/>
      <c r="H44" s="261"/>
      <c r="I44" s="261"/>
      <c r="J44" s="261"/>
      <c r="K44" s="259"/>
    </row>
    <row r="45" spans="2:11" ht="15" customHeight="1">
      <c r="B45" s="262"/>
      <c r="C45" s="263"/>
      <c r="D45" s="378" t="s">
        <v>863</v>
      </c>
      <c r="E45" s="378"/>
      <c r="F45" s="378"/>
      <c r="G45" s="378"/>
      <c r="H45" s="378"/>
      <c r="I45" s="378"/>
      <c r="J45" s="378"/>
      <c r="K45" s="259"/>
    </row>
    <row r="46" spans="2:11" ht="15" customHeight="1">
      <c r="B46" s="262"/>
      <c r="C46" s="263"/>
      <c r="D46" s="263"/>
      <c r="E46" s="378" t="s">
        <v>864</v>
      </c>
      <c r="F46" s="378"/>
      <c r="G46" s="378"/>
      <c r="H46" s="378"/>
      <c r="I46" s="378"/>
      <c r="J46" s="378"/>
      <c r="K46" s="259"/>
    </row>
    <row r="47" spans="2:11" ht="15" customHeight="1">
      <c r="B47" s="262"/>
      <c r="C47" s="263"/>
      <c r="D47" s="263"/>
      <c r="E47" s="378" t="s">
        <v>865</v>
      </c>
      <c r="F47" s="378"/>
      <c r="G47" s="378"/>
      <c r="H47" s="378"/>
      <c r="I47" s="378"/>
      <c r="J47" s="378"/>
      <c r="K47" s="259"/>
    </row>
    <row r="48" spans="2:11" ht="15" customHeight="1">
      <c r="B48" s="262"/>
      <c r="C48" s="263"/>
      <c r="D48" s="263"/>
      <c r="E48" s="378" t="s">
        <v>866</v>
      </c>
      <c r="F48" s="378"/>
      <c r="G48" s="378"/>
      <c r="H48" s="378"/>
      <c r="I48" s="378"/>
      <c r="J48" s="378"/>
      <c r="K48" s="259"/>
    </row>
    <row r="49" spans="2:11" ht="15" customHeight="1">
      <c r="B49" s="262"/>
      <c r="C49" s="263"/>
      <c r="D49" s="378" t="s">
        <v>867</v>
      </c>
      <c r="E49" s="378"/>
      <c r="F49" s="378"/>
      <c r="G49" s="378"/>
      <c r="H49" s="378"/>
      <c r="I49" s="378"/>
      <c r="J49" s="378"/>
      <c r="K49" s="259"/>
    </row>
    <row r="50" spans="2:11" ht="25.5" customHeight="1">
      <c r="B50" s="258"/>
      <c r="C50" s="377" t="s">
        <v>868</v>
      </c>
      <c r="D50" s="377"/>
      <c r="E50" s="377"/>
      <c r="F50" s="377"/>
      <c r="G50" s="377"/>
      <c r="H50" s="377"/>
      <c r="I50" s="377"/>
      <c r="J50" s="377"/>
      <c r="K50" s="259"/>
    </row>
    <row r="51" spans="2:11" ht="5.25" customHeight="1">
      <c r="B51" s="258"/>
      <c r="C51" s="260"/>
      <c r="D51" s="260"/>
      <c r="E51" s="260"/>
      <c r="F51" s="260"/>
      <c r="G51" s="260"/>
      <c r="H51" s="260"/>
      <c r="I51" s="260"/>
      <c r="J51" s="260"/>
      <c r="K51" s="259"/>
    </row>
    <row r="52" spans="2:11" ht="15" customHeight="1">
      <c r="B52" s="258"/>
      <c r="C52" s="378" t="s">
        <v>869</v>
      </c>
      <c r="D52" s="378"/>
      <c r="E52" s="378"/>
      <c r="F52" s="378"/>
      <c r="G52" s="378"/>
      <c r="H52" s="378"/>
      <c r="I52" s="378"/>
      <c r="J52" s="378"/>
      <c r="K52" s="259"/>
    </row>
    <row r="53" spans="2:11" ht="15" customHeight="1">
      <c r="B53" s="258"/>
      <c r="C53" s="378" t="s">
        <v>870</v>
      </c>
      <c r="D53" s="378"/>
      <c r="E53" s="378"/>
      <c r="F53" s="378"/>
      <c r="G53" s="378"/>
      <c r="H53" s="378"/>
      <c r="I53" s="378"/>
      <c r="J53" s="378"/>
      <c r="K53" s="259"/>
    </row>
    <row r="54" spans="2:11" ht="12.75" customHeight="1">
      <c r="B54" s="258"/>
      <c r="C54" s="261"/>
      <c r="D54" s="261"/>
      <c r="E54" s="261"/>
      <c r="F54" s="261"/>
      <c r="G54" s="261"/>
      <c r="H54" s="261"/>
      <c r="I54" s="261"/>
      <c r="J54" s="261"/>
      <c r="K54" s="259"/>
    </row>
    <row r="55" spans="2:11" ht="15" customHeight="1">
      <c r="B55" s="258"/>
      <c r="C55" s="378" t="s">
        <v>871</v>
      </c>
      <c r="D55" s="378"/>
      <c r="E55" s="378"/>
      <c r="F55" s="378"/>
      <c r="G55" s="378"/>
      <c r="H55" s="378"/>
      <c r="I55" s="378"/>
      <c r="J55" s="378"/>
      <c r="K55" s="259"/>
    </row>
    <row r="56" spans="2:11" ht="15" customHeight="1">
      <c r="B56" s="258"/>
      <c r="C56" s="263"/>
      <c r="D56" s="378" t="s">
        <v>872</v>
      </c>
      <c r="E56" s="378"/>
      <c r="F56" s="378"/>
      <c r="G56" s="378"/>
      <c r="H56" s="378"/>
      <c r="I56" s="378"/>
      <c r="J56" s="378"/>
      <c r="K56" s="259"/>
    </row>
    <row r="57" spans="2:11" ht="15" customHeight="1">
      <c r="B57" s="258"/>
      <c r="C57" s="263"/>
      <c r="D57" s="378" t="s">
        <v>873</v>
      </c>
      <c r="E57" s="378"/>
      <c r="F57" s="378"/>
      <c r="G57" s="378"/>
      <c r="H57" s="378"/>
      <c r="I57" s="378"/>
      <c r="J57" s="378"/>
      <c r="K57" s="259"/>
    </row>
    <row r="58" spans="2:11" ht="15" customHeight="1">
      <c r="B58" s="258"/>
      <c r="C58" s="263"/>
      <c r="D58" s="378" t="s">
        <v>874</v>
      </c>
      <c r="E58" s="378"/>
      <c r="F58" s="378"/>
      <c r="G58" s="378"/>
      <c r="H58" s="378"/>
      <c r="I58" s="378"/>
      <c r="J58" s="378"/>
      <c r="K58" s="259"/>
    </row>
    <row r="59" spans="2:11" ht="15" customHeight="1">
      <c r="B59" s="258"/>
      <c r="C59" s="263"/>
      <c r="D59" s="378" t="s">
        <v>875</v>
      </c>
      <c r="E59" s="378"/>
      <c r="F59" s="378"/>
      <c r="G59" s="378"/>
      <c r="H59" s="378"/>
      <c r="I59" s="378"/>
      <c r="J59" s="378"/>
      <c r="K59" s="259"/>
    </row>
    <row r="60" spans="2:11" ht="15" customHeight="1">
      <c r="B60" s="258"/>
      <c r="C60" s="263"/>
      <c r="D60" s="380" t="s">
        <v>876</v>
      </c>
      <c r="E60" s="380"/>
      <c r="F60" s="380"/>
      <c r="G60" s="380"/>
      <c r="H60" s="380"/>
      <c r="I60" s="380"/>
      <c r="J60" s="380"/>
      <c r="K60" s="259"/>
    </row>
    <row r="61" spans="2:11" ht="15" customHeight="1">
      <c r="B61" s="258"/>
      <c r="C61" s="263"/>
      <c r="D61" s="378" t="s">
        <v>877</v>
      </c>
      <c r="E61" s="378"/>
      <c r="F61" s="378"/>
      <c r="G61" s="378"/>
      <c r="H61" s="378"/>
      <c r="I61" s="378"/>
      <c r="J61" s="378"/>
      <c r="K61" s="259"/>
    </row>
    <row r="62" spans="2:11" ht="12.75" customHeight="1">
      <c r="B62" s="258"/>
      <c r="C62" s="263"/>
      <c r="D62" s="263"/>
      <c r="E62" s="266"/>
      <c r="F62" s="263"/>
      <c r="G62" s="263"/>
      <c r="H62" s="263"/>
      <c r="I62" s="263"/>
      <c r="J62" s="263"/>
      <c r="K62" s="259"/>
    </row>
    <row r="63" spans="2:11" ht="15" customHeight="1">
      <c r="B63" s="258"/>
      <c r="C63" s="263"/>
      <c r="D63" s="378" t="s">
        <v>878</v>
      </c>
      <c r="E63" s="378"/>
      <c r="F63" s="378"/>
      <c r="G63" s="378"/>
      <c r="H63" s="378"/>
      <c r="I63" s="378"/>
      <c r="J63" s="378"/>
      <c r="K63" s="259"/>
    </row>
    <row r="64" spans="2:11" ht="15" customHeight="1">
      <c r="B64" s="258"/>
      <c r="C64" s="263"/>
      <c r="D64" s="380" t="s">
        <v>879</v>
      </c>
      <c r="E64" s="380"/>
      <c r="F64" s="380"/>
      <c r="G64" s="380"/>
      <c r="H64" s="380"/>
      <c r="I64" s="380"/>
      <c r="J64" s="380"/>
      <c r="K64" s="259"/>
    </row>
    <row r="65" spans="2:11" ht="15" customHeight="1">
      <c r="B65" s="258"/>
      <c r="C65" s="263"/>
      <c r="D65" s="378" t="s">
        <v>880</v>
      </c>
      <c r="E65" s="378"/>
      <c r="F65" s="378"/>
      <c r="G65" s="378"/>
      <c r="H65" s="378"/>
      <c r="I65" s="378"/>
      <c r="J65" s="378"/>
      <c r="K65" s="259"/>
    </row>
    <row r="66" spans="2:11" ht="15" customHeight="1">
      <c r="B66" s="258"/>
      <c r="C66" s="263"/>
      <c r="D66" s="378" t="s">
        <v>881</v>
      </c>
      <c r="E66" s="378"/>
      <c r="F66" s="378"/>
      <c r="G66" s="378"/>
      <c r="H66" s="378"/>
      <c r="I66" s="378"/>
      <c r="J66" s="378"/>
      <c r="K66" s="259"/>
    </row>
    <row r="67" spans="2:11" ht="15" customHeight="1">
      <c r="B67" s="258"/>
      <c r="C67" s="263"/>
      <c r="D67" s="378" t="s">
        <v>882</v>
      </c>
      <c r="E67" s="378"/>
      <c r="F67" s="378"/>
      <c r="G67" s="378"/>
      <c r="H67" s="378"/>
      <c r="I67" s="378"/>
      <c r="J67" s="378"/>
      <c r="K67" s="259"/>
    </row>
    <row r="68" spans="2:11" ht="15" customHeight="1">
      <c r="B68" s="258"/>
      <c r="C68" s="263"/>
      <c r="D68" s="378" t="s">
        <v>883</v>
      </c>
      <c r="E68" s="378"/>
      <c r="F68" s="378"/>
      <c r="G68" s="378"/>
      <c r="H68" s="378"/>
      <c r="I68" s="378"/>
      <c r="J68" s="378"/>
      <c r="K68" s="259"/>
    </row>
    <row r="69" spans="2:11" ht="12.75" customHeight="1">
      <c r="B69" s="267"/>
      <c r="C69" s="268"/>
      <c r="D69" s="268"/>
      <c r="E69" s="268"/>
      <c r="F69" s="268"/>
      <c r="G69" s="268"/>
      <c r="H69" s="268"/>
      <c r="I69" s="268"/>
      <c r="J69" s="268"/>
      <c r="K69" s="269"/>
    </row>
    <row r="70" spans="2:11" ht="18.75" customHeight="1">
      <c r="B70" s="270"/>
      <c r="C70" s="270"/>
      <c r="D70" s="270"/>
      <c r="E70" s="270"/>
      <c r="F70" s="270"/>
      <c r="G70" s="270"/>
      <c r="H70" s="270"/>
      <c r="I70" s="270"/>
      <c r="J70" s="270"/>
      <c r="K70" s="271"/>
    </row>
    <row r="71" spans="2:11" ht="18.75" customHeight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</row>
    <row r="72" spans="2:11" ht="7.5" customHeight="1">
      <c r="B72" s="272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45" customHeight="1">
      <c r="B73" s="275"/>
      <c r="C73" s="381" t="s">
        <v>102</v>
      </c>
      <c r="D73" s="381"/>
      <c r="E73" s="381"/>
      <c r="F73" s="381"/>
      <c r="G73" s="381"/>
      <c r="H73" s="381"/>
      <c r="I73" s="381"/>
      <c r="J73" s="381"/>
      <c r="K73" s="276"/>
    </row>
    <row r="74" spans="2:11" ht="17.25" customHeight="1">
      <c r="B74" s="275"/>
      <c r="C74" s="277" t="s">
        <v>884</v>
      </c>
      <c r="D74" s="277"/>
      <c r="E74" s="277"/>
      <c r="F74" s="277" t="s">
        <v>885</v>
      </c>
      <c r="G74" s="278"/>
      <c r="H74" s="277" t="s">
        <v>121</v>
      </c>
      <c r="I74" s="277" t="s">
        <v>57</v>
      </c>
      <c r="J74" s="277" t="s">
        <v>886</v>
      </c>
      <c r="K74" s="276"/>
    </row>
    <row r="75" spans="2:11" ht="17.25" customHeight="1">
      <c r="B75" s="275"/>
      <c r="C75" s="279" t="s">
        <v>887</v>
      </c>
      <c r="D75" s="279"/>
      <c r="E75" s="279"/>
      <c r="F75" s="280" t="s">
        <v>888</v>
      </c>
      <c r="G75" s="281"/>
      <c r="H75" s="279"/>
      <c r="I75" s="279"/>
      <c r="J75" s="279" t="s">
        <v>889</v>
      </c>
      <c r="K75" s="276"/>
    </row>
    <row r="76" spans="2:11" ht="5.25" customHeight="1">
      <c r="B76" s="275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5"/>
      <c r="C77" s="265" t="s">
        <v>53</v>
      </c>
      <c r="D77" s="282"/>
      <c r="E77" s="282"/>
      <c r="F77" s="284" t="s">
        <v>890</v>
      </c>
      <c r="G77" s="283"/>
      <c r="H77" s="265" t="s">
        <v>891</v>
      </c>
      <c r="I77" s="265" t="s">
        <v>892</v>
      </c>
      <c r="J77" s="265">
        <v>20</v>
      </c>
      <c r="K77" s="276"/>
    </row>
    <row r="78" spans="2:11" ht="15" customHeight="1">
      <c r="B78" s="275"/>
      <c r="C78" s="265" t="s">
        <v>893</v>
      </c>
      <c r="D78" s="265"/>
      <c r="E78" s="265"/>
      <c r="F78" s="284" t="s">
        <v>890</v>
      </c>
      <c r="G78" s="283"/>
      <c r="H78" s="265" t="s">
        <v>894</v>
      </c>
      <c r="I78" s="265" t="s">
        <v>892</v>
      </c>
      <c r="J78" s="265">
        <v>120</v>
      </c>
      <c r="K78" s="276"/>
    </row>
    <row r="79" spans="2:11" ht="15" customHeight="1">
      <c r="B79" s="285"/>
      <c r="C79" s="265" t="s">
        <v>895</v>
      </c>
      <c r="D79" s="265"/>
      <c r="E79" s="265"/>
      <c r="F79" s="284" t="s">
        <v>896</v>
      </c>
      <c r="G79" s="283"/>
      <c r="H79" s="265" t="s">
        <v>897</v>
      </c>
      <c r="I79" s="265" t="s">
        <v>892</v>
      </c>
      <c r="J79" s="265">
        <v>50</v>
      </c>
      <c r="K79" s="276"/>
    </row>
    <row r="80" spans="2:11" ht="15" customHeight="1">
      <c r="B80" s="285"/>
      <c r="C80" s="265" t="s">
        <v>898</v>
      </c>
      <c r="D80" s="265"/>
      <c r="E80" s="265"/>
      <c r="F80" s="284" t="s">
        <v>890</v>
      </c>
      <c r="G80" s="283"/>
      <c r="H80" s="265" t="s">
        <v>899</v>
      </c>
      <c r="I80" s="265" t="s">
        <v>900</v>
      </c>
      <c r="J80" s="265"/>
      <c r="K80" s="276"/>
    </row>
    <row r="81" spans="2:11" ht="15" customHeight="1">
      <c r="B81" s="285"/>
      <c r="C81" s="286" t="s">
        <v>901</v>
      </c>
      <c r="D81" s="286"/>
      <c r="E81" s="286"/>
      <c r="F81" s="287" t="s">
        <v>896</v>
      </c>
      <c r="G81" s="286"/>
      <c r="H81" s="286" t="s">
        <v>902</v>
      </c>
      <c r="I81" s="286" t="s">
        <v>892</v>
      </c>
      <c r="J81" s="286">
        <v>15</v>
      </c>
      <c r="K81" s="276"/>
    </row>
    <row r="82" spans="2:11" ht="15" customHeight="1">
      <c r="B82" s="285"/>
      <c r="C82" s="286" t="s">
        <v>903</v>
      </c>
      <c r="D82" s="286"/>
      <c r="E82" s="286"/>
      <c r="F82" s="287" t="s">
        <v>896</v>
      </c>
      <c r="G82" s="286"/>
      <c r="H82" s="286" t="s">
        <v>904</v>
      </c>
      <c r="I82" s="286" t="s">
        <v>892</v>
      </c>
      <c r="J82" s="286">
        <v>15</v>
      </c>
      <c r="K82" s="276"/>
    </row>
    <row r="83" spans="2:11" ht="15" customHeight="1">
      <c r="B83" s="285"/>
      <c r="C83" s="286" t="s">
        <v>905</v>
      </c>
      <c r="D83" s="286"/>
      <c r="E83" s="286"/>
      <c r="F83" s="287" t="s">
        <v>896</v>
      </c>
      <c r="G83" s="286"/>
      <c r="H83" s="286" t="s">
        <v>906</v>
      </c>
      <c r="I83" s="286" t="s">
        <v>892</v>
      </c>
      <c r="J83" s="286">
        <v>20</v>
      </c>
      <c r="K83" s="276"/>
    </row>
    <row r="84" spans="2:11" ht="15" customHeight="1">
      <c r="B84" s="285"/>
      <c r="C84" s="286" t="s">
        <v>907</v>
      </c>
      <c r="D84" s="286"/>
      <c r="E84" s="286"/>
      <c r="F84" s="287" t="s">
        <v>896</v>
      </c>
      <c r="G84" s="286"/>
      <c r="H84" s="286" t="s">
        <v>908</v>
      </c>
      <c r="I84" s="286" t="s">
        <v>892</v>
      </c>
      <c r="J84" s="286">
        <v>20</v>
      </c>
      <c r="K84" s="276"/>
    </row>
    <row r="85" spans="2:11" ht="15" customHeight="1">
      <c r="B85" s="285"/>
      <c r="C85" s="265" t="s">
        <v>909</v>
      </c>
      <c r="D85" s="265"/>
      <c r="E85" s="265"/>
      <c r="F85" s="284" t="s">
        <v>896</v>
      </c>
      <c r="G85" s="283"/>
      <c r="H85" s="265" t="s">
        <v>910</v>
      </c>
      <c r="I85" s="265" t="s">
        <v>892</v>
      </c>
      <c r="J85" s="265">
        <v>50</v>
      </c>
      <c r="K85" s="276"/>
    </row>
    <row r="86" spans="2:11" ht="15" customHeight="1">
      <c r="B86" s="285"/>
      <c r="C86" s="265" t="s">
        <v>911</v>
      </c>
      <c r="D86" s="265"/>
      <c r="E86" s="265"/>
      <c r="F86" s="284" t="s">
        <v>896</v>
      </c>
      <c r="G86" s="283"/>
      <c r="H86" s="265" t="s">
        <v>912</v>
      </c>
      <c r="I86" s="265" t="s">
        <v>892</v>
      </c>
      <c r="J86" s="265">
        <v>20</v>
      </c>
      <c r="K86" s="276"/>
    </row>
    <row r="87" spans="2:11" ht="15" customHeight="1">
      <c r="B87" s="285"/>
      <c r="C87" s="265" t="s">
        <v>913</v>
      </c>
      <c r="D87" s="265"/>
      <c r="E87" s="265"/>
      <c r="F87" s="284" t="s">
        <v>896</v>
      </c>
      <c r="G87" s="283"/>
      <c r="H87" s="265" t="s">
        <v>914</v>
      </c>
      <c r="I87" s="265" t="s">
        <v>892</v>
      </c>
      <c r="J87" s="265">
        <v>20</v>
      </c>
      <c r="K87" s="276"/>
    </row>
    <row r="88" spans="2:11" ht="15" customHeight="1">
      <c r="B88" s="285"/>
      <c r="C88" s="265" t="s">
        <v>915</v>
      </c>
      <c r="D88" s="265"/>
      <c r="E88" s="265"/>
      <c r="F88" s="284" t="s">
        <v>896</v>
      </c>
      <c r="G88" s="283"/>
      <c r="H88" s="265" t="s">
        <v>916</v>
      </c>
      <c r="I88" s="265" t="s">
        <v>892</v>
      </c>
      <c r="J88" s="265">
        <v>50</v>
      </c>
      <c r="K88" s="276"/>
    </row>
    <row r="89" spans="2:11" ht="15" customHeight="1">
      <c r="B89" s="285"/>
      <c r="C89" s="265" t="s">
        <v>917</v>
      </c>
      <c r="D89" s="265"/>
      <c r="E89" s="265"/>
      <c r="F89" s="284" t="s">
        <v>896</v>
      </c>
      <c r="G89" s="283"/>
      <c r="H89" s="265" t="s">
        <v>917</v>
      </c>
      <c r="I89" s="265" t="s">
        <v>892</v>
      </c>
      <c r="J89" s="265">
        <v>50</v>
      </c>
      <c r="K89" s="276"/>
    </row>
    <row r="90" spans="2:11" ht="15" customHeight="1">
      <c r="B90" s="285"/>
      <c r="C90" s="265" t="s">
        <v>126</v>
      </c>
      <c r="D90" s="265"/>
      <c r="E90" s="265"/>
      <c r="F90" s="284" t="s">
        <v>896</v>
      </c>
      <c r="G90" s="283"/>
      <c r="H90" s="265" t="s">
        <v>918</v>
      </c>
      <c r="I90" s="265" t="s">
        <v>892</v>
      </c>
      <c r="J90" s="265">
        <v>255</v>
      </c>
      <c r="K90" s="276"/>
    </row>
    <row r="91" spans="2:11" ht="15" customHeight="1">
      <c r="B91" s="285"/>
      <c r="C91" s="265" t="s">
        <v>919</v>
      </c>
      <c r="D91" s="265"/>
      <c r="E91" s="265"/>
      <c r="F91" s="284" t="s">
        <v>890</v>
      </c>
      <c r="G91" s="283"/>
      <c r="H91" s="265" t="s">
        <v>920</v>
      </c>
      <c r="I91" s="265" t="s">
        <v>921</v>
      </c>
      <c r="J91" s="265"/>
      <c r="K91" s="276"/>
    </row>
    <row r="92" spans="2:11" ht="15" customHeight="1">
      <c r="B92" s="285"/>
      <c r="C92" s="265" t="s">
        <v>922</v>
      </c>
      <c r="D92" s="265"/>
      <c r="E92" s="265"/>
      <c r="F92" s="284" t="s">
        <v>890</v>
      </c>
      <c r="G92" s="283"/>
      <c r="H92" s="265" t="s">
        <v>923</v>
      </c>
      <c r="I92" s="265" t="s">
        <v>924</v>
      </c>
      <c r="J92" s="265"/>
      <c r="K92" s="276"/>
    </row>
    <row r="93" spans="2:11" ht="15" customHeight="1">
      <c r="B93" s="285"/>
      <c r="C93" s="265" t="s">
        <v>925</v>
      </c>
      <c r="D93" s="265"/>
      <c r="E93" s="265"/>
      <c r="F93" s="284" t="s">
        <v>890</v>
      </c>
      <c r="G93" s="283"/>
      <c r="H93" s="265" t="s">
        <v>925</v>
      </c>
      <c r="I93" s="265" t="s">
        <v>924</v>
      </c>
      <c r="J93" s="265"/>
      <c r="K93" s="276"/>
    </row>
    <row r="94" spans="2:11" ht="15" customHeight="1">
      <c r="B94" s="285"/>
      <c r="C94" s="265" t="s">
        <v>38</v>
      </c>
      <c r="D94" s="265"/>
      <c r="E94" s="265"/>
      <c r="F94" s="284" t="s">
        <v>890</v>
      </c>
      <c r="G94" s="283"/>
      <c r="H94" s="265" t="s">
        <v>926</v>
      </c>
      <c r="I94" s="265" t="s">
        <v>924</v>
      </c>
      <c r="J94" s="265"/>
      <c r="K94" s="276"/>
    </row>
    <row r="95" spans="2:11" ht="15" customHeight="1">
      <c r="B95" s="285"/>
      <c r="C95" s="265" t="s">
        <v>48</v>
      </c>
      <c r="D95" s="265"/>
      <c r="E95" s="265"/>
      <c r="F95" s="284" t="s">
        <v>890</v>
      </c>
      <c r="G95" s="283"/>
      <c r="H95" s="265" t="s">
        <v>927</v>
      </c>
      <c r="I95" s="265" t="s">
        <v>924</v>
      </c>
      <c r="J95" s="265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1"/>
      <c r="C98" s="271"/>
      <c r="D98" s="271"/>
      <c r="E98" s="271"/>
      <c r="F98" s="271"/>
      <c r="G98" s="271"/>
      <c r="H98" s="271"/>
      <c r="I98" s="271"/>
      <c r="J98" s="271"/>
      <c r="K98" s="271"/>
    </row>
    <row r="99" spans="2:11" ht="7.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4"/>
    </row>
    <row r="100" spans="2:11" ht="45" customHeight="1">
      <c r="B100" s="275"/>
      <c r="C100" s="381" t="s">
        <v>928</v>
      </c>
      <c r="D100" s="381"/>
      <c r="E100" s="381"/>
      <c r="F100" s="381"/>
      <c r="G100" s="381"/>
      <c r="H100" s="381"/>
      <c r="I100" s="381"/>
      <c r="J100" s="381"/>
      <c r="K100" s="276"/>
    </row>
    <row r="101" spans="2:11" ht="17.25" customHeight="1">
      <c r="B101" s="275"/>
      <c r="C101" s="277" t="s">
        <v>884</v>
      </c>
      <c r="D101" s="277"/>
      <c r="E101" s="277"/>
      <c r="F101" s="277" t="s">
        <v>885</v>
      </c>
      <c r="G101" s="278"/>
      <c r="H101" s="277" t="s">
        <v>121</v>
      </c>
      <c r="I101" s="277" t="s">
        <v>57</v>
      </c>
      <c r="J101" s="277" t="s">
        <v>886</v>
      </c>
      <c r="K101" s="276"/>
    </row>
    <row r="102" spans="2:11" ht="17.25" customHeight="1">
      <c r="B102" s="275"/>
      <c r="C102" s="279" t="s">
        <v>887</v>
      </c>
      <c r="D102" s="279"/>
      <c r="E102" s="279"/>
      <c r="F102" s="280" t="s">
        <v>888</v>
      </c>
      <c r="G102" s="281"/>
      <c r="H102" s="279"/>
      <c r="I102" s="279"/>
      <c r="J102" s="279" t="s">
        <v>889</v>
      </c>
      <c r="K102" s="276"/>
    </row>
    <row r="103" spans="2:11" ht="5.25" customHeight="1">
      <c r="B103" s="275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5"/>
      <c r="C104" s="265" t="s">
        <v>53</v>
      </c>
      <c r="D104" s="282"/>
      <c r="E104" s="282"/>
      <c r="F104" s="284" t="s">
        <v>890</v>
      </c>
      <c r="G104" s="293"/>
      <c r="H104" s="265" t="s">
        <v>929</v>
      </c>
      <c r="I104" s="265" t="s">
        <v>892</v>
      </c>
      <c r="J104" s="265">
        <v>20</v>
      </c>
      <c r="K104" s="276"/>
    </row>
    <row r="105" spans="2:11" ht="15" customHeight="1">
      <c r="B105" s="275"/>
      <c r="C105" s="265" t="s">
        <v>893</v>
      </c>
      <c r="D105" s="265"/>
      <c r="E105" s="265"/>
      <c r="F105" s="284" t="s">
        <v>890</v>
      </c>
      <c r="G105" s="265"/>
      <c r="H105" s="265" t="s">
        <v>929</v>
      </c>
      <c r="I105" s="265" t="s">
        <v>892</v>
      </c>
      <c r="J105" s="265">
        <v>120</v>
      </c>
      <c r="K105" s="276"/>
    </row>
    <row r="106" spans="2:11" ht="15" customHeight="1">
      <c r="B106" s="285"/>
      <c r="C106" s="265" t="s">
        <v>895</v>
      </c>
      <c r="D106" s="265"/>
      <c r="E106" s="265"/>
      <c r="F106" s="284" t="s">
        <v>896</v>
      </c>
      <c r="G106" s="265"/>
      <c r="H106" s="265" t="s">
        <v>929</v>
      </c>
      <c r="I106" s="265" t="s">
        <v>892</v>
      </c>
      <c r="J106" s="265">
        <v>50</v>
      </c>
      <c r="K106" s="276"/>
    </row>
    <row r="107" spans="2:11" ht="15" customHeight="1">
      <c r="B107" s="285"/>
      <c r="C107" s="265" t="s">
        <v>898</v>
      </c>
      <c r="D107" s="265"/>
      <c r="E107" s="265"/>
      <c r="F107" s="284" t="s">
        <v>890</v>
      </c>
      <c r="G107" s="265"/>
      <c r="H107" s="265" t="s">
        <v>929</v>
      </c>
      <c r="I107" s="265" t="s">
        <v>900</v>
      </c>
      <c r="J107" s="265"/>
      <c r="K107" s="276"/>
    </row>
    <row r="108" spans="2:11" ht="15" customHeight="1">
      <c r="B108" s="285"/>
      <c r="C108" s="265" t="s">
        <v>909</v>
      </c>
      <c r="D108" s="265"/>
      <c r="E108" s="265"/>
      <c r="F108" s="284" t="s">
        <v>896</v>
      </c>
      <c r="G108" s="265"/>
      <c r="H108" s="265" t="s">
        <v>929</v>
      </c>
      <c r="I108" s="265" t="s">
        <v>892</v>
      </c>
      <c r="J108" s="265">
        <v>50</v>
      </c>
      <c r="K108" s="276"/>
    </row>
    <row r="109" spans="2:11" ht="15" customHeight="1">
      <c r="B109" s="285"/>
      <c r="C109" s="265" t="s">
        <v>917</v>
      </c>
      <c r="D109" s="265"/>
      <c r="E109" s="265"/>
      <c r="F109" s="284" t="s">
        <v>896</v>
      </c>
      <c r="G109" s="265"/>
      <c r="H109" s="265" t="s">
        <v>929</v>
      </c>
      <c r="I109" s="265" t="s">
        <v>892</v>
      </c>
      <c r="J109" s="265">
        <v>50</v>
      </c>
      <c r="K109" s="276"/>
    </row>
    <row r="110" spans="2:11" ht="15" customHeight="1">
      <c r="B110" s="285"/>
      <c r="C110" s="265" t="s">
        <v>915</v>
      </c>
      <c r="D110" s="265"/>
      <c r="E110" s="265"/>
      <c r="F110" s="284" t="s">
        <v>896</v>
      </c>
      <c r="G110" s="265"/>
      <c r="H110" s="265" t="s">
        <v>929</v>
      </c>
      <c r="I110" s="265" t="s">
        <v>892</v>
      </c>
      <c r="J110" s="265">
        <v>50</v>
      </c>
      <c r="K110" s="276"/>
    </row>
    <row r="111" spans="2:11" ht="15" customHeight="1">
      <c r="B111" s="285"/>
      <c r="C111" s="265" t="s">
        <v>53</v>
      </c>
      <c r="D111" s="265"/>
      <c r="E111" s="265"/>
      <c r="F111" s="284" t="s">
        <v>890</v>
      </c>
      <c r="G111" s="265"/>
      <c r="H111" s="265" t="s">
        <v>930</v>
      </c>
      <c r="I111" s="265" t="s">
        <v>892</v>
      </c>
      <c r="J111" s="265">
        <v>20</v>
      </c>
      <c r="K111" s="276"/>
    </row>
    <row r="112" spans="2:11" ht="15" customHeight="1">
      <c r="B112" s="285"/>
      <c r="C112" s="265" t="s">
        <v>931</v>
      </c>
      <c r="D112" s="265"/>
      <c r="E112" s="265"/>
      <c r="F112" s="284" t="s">
        <v>890</v>
      </c>
      <c r="G112" s="265"/>
      <c r="H112" s="265" t="s">
        <v>932</v>
      </c>
      <c r="I112" s="265" t="s">
        <v>892</v>
      </c>
      <c r="J112" s="265">
        <v>120</v>
      </c>
      <c r="K112" s="276"/>
    </row>
    <row r="113" spans="2:11" ht="15" customHeight="1">
      <c r="B113" s="285"/>
      <c r="C113" s="265" t="s">
        <v>38</v>
      </c>
      <c r="D113" s="265"/>
      <c r="E113" s="265"/>
      <c r="F113" s="284" t="s">
        <v>890</v>
      </c>
      <c r="G113" s="265"/>
      <c r="H113" s="265" t="s">
        <v>933</v>
      </c>
      <c r="I113" s="265" t="s">
        <v>924</v>
      </c>
      <c r="J113" s="265"/>
      <c r="K113" s="276"/>
    </row>
    <row r="114" spans="2:11" ht="15" customHeight="1">
      <c r="B114" s="285"/>
      <c r="C114" s="265" t="s">
        <v>48</v>
      </c>
      <c r="D114" s="265"/>
      <c r="E114" s="265"/>
      <c r="F114" s="284" t="s">
        <v>890</v>
      </c>
      <c r="G114" s="265"/>
      <c r="H114" s="265" t="s">
        <v>934</v>
      </c>
      <c r="I114" s="265" t="s">
        <v>924</v>
      </c>
      <c r="J114" s="265"/>
      <c r="K114" s="276"/>
    </row>
    <row r="115" spans="2:11" ht="15" customHeight="1">
      <c r="B115" s="285"/>
      <c r="C115" s="265" t="s">
        <v>57</v>
      </c>
      <c r="D115" s="265"/>
      <c r="E115" s="265"/>
      <c r="F115" s="284" t="s">
        <v>890</v>
      </c>
      <c r="G115" s="265"/>
      <c r="H115" s="265" t="s">
        <v>935</v>
      </c>
      <c r="I115" s="265" t="s">
        <v>936</v>
      </c>
      <c r="J115" s="265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61"/>
      <c r="D117" s="261"/>
      <c r="E117" s="261"/>
      <c r="F117" s="296"/>
      <c r="G117" s="261"/>
      <c r="H117" s="261"/>
      <c r="I117" s="261"/>
      <c r="J117" s="261"/>
      <c r="K117" s="295"/>
    </row>
    <row r="118" spans="2:11" ht="18.75" customHeight="1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376" t="s">
        <v>937</v>
      </c>
      <c r="D120" s="376"/>
      <c r="E120" s="376"/>
      <c r="F120" s="376"/>
      <c r="G120" s="376"/>
      <c r="H120" s="376"/>
      <c r="I120" s="376"/>
      <c r="J120" s="376"/>
      <c r="K120" s="301"/>
    </row>
    <row r="121" spans="2:11" ht="17.25" customHeight="1">
      <c r="B121" s="302"/>
      <c r="C121" s="277" t="s">
        <v>884</v>
      </c>
      <c r="D121" s="277"/>
      <c r="E121" s="277"/>
      <c r="F121" s="277" t="s">
        <v>885</v>
      </c>
      <c r="G121" s="278"/>
      <c r="H121" s="277" t="s">
        <v>121</v>
      </c>
      <c r="I121" s="277" t="s">
        <v>57</v>
      </c>
      <c r="J121" s="277" t="s">
        <v>886</v>
      </c>
      <c r="K121" s="303"/>
    </row>
    <row r="122" spans="2:11" ht="17.25" customHeight="1">
      <c r="B122" s="302"/>
      <c r="C122" s="279" t="s">
        <v>887</v>
      </c>
      <c r="D122" s="279"/>
      <c r="E122" s="279"/>
      <c r="F122" s="280" t="s">
        <v>888</v>
      </c>
      <c r="G122" s="281"/>
      <c r="H122" s="279"/>
      <c r="I122" s="279"/>
      <c r="J122" s="279" t="s">
        <v>889</v>
      </c>
      <c r="K122" s="303"/>
    </row>
    <row r="123" spans="2:11" ht="5.25" customHeight="1">
      <c r="B123" s="304"/>
      <c r="C123" s="282"/>
      <c r="D123" s="282"/>
      <c r="E123" s="282"/>
      <c r="F123" s="282"/>
      <c r="G123" s="265"/>
      <c r="H123" s="282"/>
      <c r="I123" s="282"/>
      <c r="J123" s="282"/>
      <c r="K123" s="305"/>
    </row>
    <row r="124" spans="2:11" ht="15" customHeight="1">
      <c r="B124" s="304"/>
      <c r="C124" s="265" t="s">
        <v>893</v>
      </c>
      <c r="D124" s="282"/>
      <c r="E124" s="282"/>
      <c r="F124" s="284" t="s">
        <v>890</v>
      </c>
      <c r="G124" s="265"/>
      <c r="H124" s="265" t="s">
        <v>929</v>
      </c>
      <c r="I124" s="265" t="s">
        <v>892</v>
      </c>
      <c r="J124" s="265">
        <v>120</v>
      </c>
      <c r="K124" s="306"/>
    </row>
    <row r="125" spans="2:11" ht="15" customHeight="1">
      <c r="B125" s="304"/>
      <c r="C125" s="265" t="s">
        <v>938</v>
      </c>
      <c r="D125" s="265"/>
      <c r="E125" s="265"/>
      <c r="F125" s="284" t="s">
        <v>890</v>
      </c>
      <c r="G125" s="265"/>
      <c r="H125" s="265" t="s">
        <v>939</v>
      </c>
      <c r="I125" s="265" t="s">
        <v>892</v>
      </c>
      <c r="J125" s="265" t="s">
        <v>940</v>
      </c>
      <c r="K125" s="306"/>
    </row>
    <row r="126" spans="2:11" ht="15" customHeight="1">
      <c r="B126" s="304"/>
      <c r="C126" s="265" t="s">
        <v>839</v>
      </c>
      <c r="D126" s="265"/>
      <c r="E126" s="265"/>
      <c r="F126" s="284" t="s">
        <v>890</v>
      </c>
      <c r="G126" s="265"/>
      <c r="H126" s="265" t="s">
        <v>941</v>
      </c>
      <c r="I126" s="265" t="s">
        <v>892</v>
      </c>
      <c r="J126" s="265" t="s">
        <v>940</v>
      </c>
      <c r="K126" s="306"/>
    </row>
    <row r="127" spans="2:11" ht="15" customHeight="1">
      <c r="B127" s="304"/>
      <c r="C127" s="265" t="s">
        <v>901</v>
      </c>
      <c r="D127" s="265"/>
      <c r="E127" s="265"/>
      <c r="F127" s="284" t="s">
        <v>896</v>
      </c>
      <c r="G127" s="265"/>
      <c r="H127" s="265" t="s">
        <v>902</v>
      </c>
      <c r="I127" s="265" t="s">
        <v>892</v>
      </c>
      <c r="J127" s="265">
        <v>15</v>
      </c>
      <c r="K127" s="306"/>
    </row>
    <row r="128" spans="2:11" ht="15" customHeight="1">
      <c r="B128" s="304"/>
      <c r="C128" s="286" t="s">
        <v>903</v>
      </c>
      <c r="D128" s="286"/>
      <c r="E128" s="286"/>
      <c r="F128" s="287" t="s">
        <v>896</v>
      </c>
      <c r="G128" s="286"/>
      <c r="H128" s="286" t="s">
        <v>904</v>
      </c>
      <c r="I128" s="286" t="s">
        <v>892</v>
      </c>
      <c r="J128" s="286">
        <v>15</v>
      </c>
      <c r="K128" s="306"/>
    </row>
    <row r="129" spans="2:11" ht="15" customHeight="1">
      <c r="B129" s="304"/>
      <c r="C129" s="286" t="s">
        <v>905</v>
      </c>
      <c r="D129" s="286"/>
      <c r="E129" s="286"/>
      <c r="F129" s="287" t="s">
        <v>896</v>
      </c>
      <c r="G129" s="286"/>
      <c r="H129" s="286" t="s">
        <v>906</v>
      </c>
      <c r="I129" s="286" t="s">
        <v>892</v>
      </c>
      <c r="J129" s="286">
        <v>20</v>
      </c>
      <c r="K129" s="306"/>
    </row>
    <row r="130" spans="2:11" ht="15" customHeight="1">
      <c r="B130" s="304"/>
      <c r="C130" s="286" t="s">
        <v>907</v>
      </c>
      <c r="D130" s="286"/>
      <c r="E130" s="286"/>
      <c r="F130" s="287" t="s">
        <v>896</v>
      </c>
      <c r="G130" s="286"/>
      <c r="H130" s="286" t="s">
        <v>908</v>
      </c>
      <c r="I130" s="286" t="s">
        <v>892</v>
      </c>
      <c r="J130" s="286">
        <v>20</v>
      </c>
      <c r="K130" s="306"/>
    </row>
    <row r="131" spans="2:11" ht="15" customHeight="1">
      <c r="B131" s="304"/>
      <c r="C131" s="265" t="s">
        <v>895</v>
      </c>
      <c r="D131" s="265"/>
      <c r="E131" s="265"/>
      <c r="F131" s="284" t="s">
        <v>896</v>
      </c>
      <c r="G131" s="265"/>
      <c r="H131" s="265" t="s">
        <v>929</v>
      </c>
      <c r="I131" s="265" t="s">
        <v>892</v>
      </c>
      <c r="J131" s="265">
        <v>50</v>
      </c>
      <c r="K131" s="306"/>
    </row>
    <row r="132" spans="2:11" ht="15" customHeight="1">
      <c r="B132" s="304"/>
      <c r="C132" s="265" t="s">
        <v>909</v>
      </c>
      <c r="D132" s="265"/>
      <c r="E132" s="265"/>
      <c r="F132" s="284" t="s">
        <v>896</v>
      </c>
      <c r="G132" s="265"/>
      <c r="H132" s="265" t="s">
        <v>929</v>
      </c>
      <c r="I132" s="265" t="s">
        <v>892</v>
      </c>
      <c r="J132" s="265">
        <v>50</v>
      </c>
      <c r="K132" s="306"/>
    </row>
    <row r="133" spans="2:11" ht="15" customHeight="1">
      <c r="B133" s="304"/>
      <c r="C133" s="265" t="s">
        <v>915</v>
      </c>
      <c r="D133" s="265"/>
      <c r="E133" s="265"/>
      <c r="F133" s="284" t="s">
        <v>896</v>
      </c>
      <c r="G133" s="265"/>
      <c r="H133" s="265" t="s">
        <v>929</v>
      </c>
      <c r="I133" s="265" t="s">
        <v>892</v>
      </c>
      <c r="J133" s="265">
        <v>50</v>
      </c>
      <c r="K133" s="306"/>
    </row>
    <row r="134" spans="2:11" ht="15" customHeight="1">
      <c r="B134" s="304"/>
      <c r="C134" s="265" t="s">
        <v>917</v>
      </c>
      <c r="D134" s="265"/>
      <c r="E134" s="265"/>
      <c r="F134" s="284" t="s">
        <v>896</v>
      </c>
      <c r="G134" s="265"/>
      <c r="H134" s="265" t="s">
        <v>929</v>
      </c>
      <c r="I134" s="265" t="s">
        <v>892</v>
      </c>
      <c r="J134" s="265">
        <v>50</v>
      </c>
      <c r="K134" s="306"/>
    </row>
    <row r="135" spans="2:11" ht="15" customHeight="1">
      <c r="B135" s="304"/>
      <c r="C135" s="265" t="s">
        <v>126</v>
      </c>
      <c r="D135" s="265"/>
      <c r="E135" s="265"/>
      <c r="F135" s="284" t="s">
        <v>896</v>
      </c>
      <c r="G135" s="265"/>
      <c r="H135" s="265" t="s">
        <v>942</v>
      </c>
      <c r="I135" s="265" t="s">
        <v>892</v>
      </c>
      <c r="J135" s="265">
        <v>255</v>
      </c>
      <c r="K135" s="306"/>
    </row>
    <row r="136" spans="2:11" ht="15" customHeight="1">
      <c r="B136" s="304"/>
      <c r="C136" s="265" t="s">
        <v>919</v>
      </c>
      <c r="D136" s="265"/>
      <c r="E136" s="265"/>
      <c r="F136" s="284" t="s">
        <v>890</v>
      </c>
      <c r="G136" s="265"/>
      <c r="H136" s="265" t="s">
        <v>943</v>
      </c>
      <c r="I136" s="265" t="s">
        <v>921</v>
      </c>
      <c r="J136" s="265"/>
      <c r="K136" s="306"/>
    </row>
    <row r="137" spans="2:11" ht="15" customHeight="1">
      <c r="B137" s="304"/>
      <c r="C137" s="265" t="s">
        <v>922</v>
      </c>
      <c r="D137" s="265"/>
      <c r="E137" s="265"/>
      <c r="F137" s="284" t="s">
        <v>890</v>
      </c>
      <c r="G137" s="265"/>
      <c r="H137" s="265" t="s">
        <v>944</v>
      </c>
      <c r="I137" s="265" t="s">
        <v>924</v>
      </c>
      <c r="J137" s="265"/>
      <c r="K137" s="306"/>
    </row>
    <row r="138" spans="2:11" ht="15" customHeight="1">
      <c r="B138" s="304"/>
      <c r="C138" s="265" t="s">
        <v>925</v>
      </c>
      <c r="D138" s="265"/>
      <c r="E138" s="265"/>
      <c r="F138" s="284" t="s">
        <v>890</v>
      </c>
      <c r="G138" s="265"/>
      <c r="H138" s="265" t="s">
        <v>925</v>
      </c>
      <c r="I138" s="265" t="s">
        <v>924</v>
      </c>
      <c r="J138" s="265"/>
      <c r="K138" s="306"/>
    </row>
    <row r="139" spans="2:11" ht="15" customHeight="1">
      <c r="B139" s="304"/>
      <c r="C139" s="265" t="s">
        <v>38</v>
      </c>
      <c r="D139" s="265"/>
      <c r="E139" s="265"/>
      <c r="F139" s="284" t="s">
        <v>890</v>
      </c>
      <c r="G139" s="265"/>
      <c r="H139" s="265" t="s">
        <v>945</v>
      </c>
      <c r="I139" s="265" t="s">
        <v>924</v>
      </c>
      <c r="J139" s="265"/>
      <c r="K139" s="306"/>
    </row>
    <row r="140" spans="2:11" ht="15" customHeight="1">
      <c r="B140" s="304"/>
      <c r="C140" s="265" t="s">
        <v>946</v>
      </c>
      <c r="D140" s="265"/>
      <c r="E140" s="265"/>
      <c r="F140" s="284" t="s">
        <v>890</v>
      </c>
      <c r="G140" s="265"/>
      <c r="H140" s="265" t="s">
        <v>947</v>
      </c>
      <c r="I140" s="265" t="s">
        <v>924</v>
      </c>
      <c r="J140" s="265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61"/>
      <c r="C142" s="261"/>
      <c r="D142" s="261"/>
      <c r="E142" s="261"/>
      <c r="F142" s="296"/>
      <c r="G142" s="261"/>
      <c r="H142" s="261"/>
      <c r="I142" s="261"/>
      <c r="J142" s="261"/>
      <c r="K142" s="261"/>
    </row>
    <row r="143" spans="2:11" ht="18.75" customHeight="1"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</row>
    <row r="144" spans="2:11" ht="7.5" customHeight="1">
      <c r="B144" s="272"/>
      <c r="C144" s="273"/>
      <c r="D144" s="273"/>
      <c r="E144" s="273"/>
      <c r="F144" s="273"/>
      <c r="G144" s="273"/>
      <c r="H144" s="273"/>
      <c r="I144" s="273"/>
      <c r="J144" s="273"/>
      <c r="K144" s="274"/>
    </row>
    <row r="145" spans="2:11" ht="45" customHeight="1">
      <c r="B145" s="275"/>
      <c r="C145" s="381" t="s">
        <v>948</v>
      </c>
      <c r="D145" s="381"/>
      <c r="E145" s="381"/>
      <c r="F145" s="381"/>
      <c r="G145" s="381"/>
      <c r="H145" s="381"/>
      <c r="I145" s="381"/>
      <c r="J145" s="381"/>
      <c r="K145" s="276"/>
    </row>
    <row r="146" spans="2:11" ht="17.25" customHeight="1">
      <c r="B146" s="275"/>
      <c r="C146" s="277" t="s">
        <v>884</v>
      </c>
      <c r="D146" s="277"/>
      <c r="E146" s="277"/>
      <c r="F146" s="277" t="s">
        <v>885</v>
      </c>
      <c r="G146" s="278"/>
      <c r="H146" s="277" t="s">
        <v>121</v>
      </c>
      <c r="I146" s="277" t="s">
        <v>57</v>
      </c>
      <c r="J146" s="277" t="s">
        <v>886</v>
      </c>
      <c r="K146" s="276"/>
    </row>
    <row r="147" spans="2:11" ht="17.25" customHeight="1">
      <c r="B147" s="275"/>
      <c r="C147" s="279" t="s">
        <v>887</v>
      </c>
      <c r="D147" s="279"/>
      <c r="E147" s="279"/>
      <c r="F147" s="280" t="s">
        <v>888</v>
      </c>
      <c r="G147" s="281"/>
      <c r="H147" s="279"/>
      <c r="I147" s="279"/>
      <c r="J147" s="279" t="s">
        <v>889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893</v>
      </c>
      <c r="D149" s="265"/>
      <c r="E149" s="265"/>
      <c r="F149" s="311" t="s">
        <v>890</v>
      </c>
      <c r="G149" s="265"/>
      <c r="H149" s="310" t="s">
        <v>929</v>
      </c>
      <c r="I149" s="310" t="s">
        <v>892</v>
      </c>
      <c r="J149" s="310">
        <v>120</v>
      </c>
      <c r="K149" s="306"/>
    </row>
    <row r="150" spans="2:11" ht="15" customHeight="1">
      <c r="B150" s="285"/>
      <c r="C150" s="310" t="s">
        <v>938</v>
      </c>
      <c r="D150" s="265"/>
      <c r="E150" s="265"/>
      <c r="F150" s="311" t="s">
        <v>890</v>
      </c>
      <c r="G150" s="265"/>
      <c r="H150" s="310" t="s">
        <v>949</v>
      </c>
      <c r="I150" s="310" t="s">
        <v>892</v>
      </c>
      <c r="J150" s="310" t="s">
        <v>940</v>
      </c>
      <c r="K150" s="306"/>
    </row>
    <row r="151" spans="2:11" ht="15" customHeight="1">
      <c r="B151" s="285"/>
      <c r="C151" s="310" t="s">
        <v>839</v>
      </c>
      <c r="D151" s="265"/>
      <c r="E151" s="265"/>
      <c r="F151" s="311" t="s">
        <v>890</v>
      </c>
      <c r="G151" s="265"/>
      <c r="H151" s="310" t="s">
        <v>950</v>
      </c>
      <c r="I151" s="310" t="s">
        <v>892</v>
      </c>
      <c r="J151" s="310" t="s">
        <v>940</v>
      </c>
      <c r="K151" s="306"/>
    </row>
    <row r="152" spans="2:11" ht="15" customHeight="1">
      <c r="B152" s="285"/>
      <c r="C152" s="310" t="s">
        <v>895</v>
      </c>
      <c r="D152" s="265"/>
      <c r="E152" s="265"/>
      <c r="F152" s="311" t="s">
        <v>896</v>
      </c>
      <c r="G152" s="265"/>
      <c r="H152" s="310" t="s">
        <v>929</v>
      </c>
      <c r="I152" s="310" t="s">
        <v>892</v>
      </c>
      <c r="J152" s="310">
        <v>50</v>
      </c>
      <c r="K152" s="306"/>
    </row>
    <row r="153" spans="2:11" ht="15" customHeight="1">
      <c r="B153" s="285"/>
      <c r="C153" s="310" t="s">
        <v>898</v>
      </c>
      <c r="D153" s="265"/>
      <c r="E153" s="265"/>
      <c r="F153" s="311" t="s">
        <v>890</v>
      </c>
      <c r="G153" s="265"/>
      <c r="H153" s="310" t="s">
        <v>929</v>
      </c>
      <c r="I153" s="310" t="s">
        <v>900</v>
      </c>
      <c r="J153" s="310"/>
      <c r="K153" s="306"/>
    </row>
    <row r="154" spans="2:11" ht="15" customHeight="1">
      <c r="B154" s="285"/>
      <c r="C154" s="310" t="s">
        <v>909</v>
      </c>
      <c r="D154" s="265"/>
      <c r="E154" s="265"/>
      <c r="F154" s="311" t="s">
        <v>896</v>
      </c>
      <c r="G154" s="265"/>
      <c r="H154" s="310" t="s">
        <v>929</v>
      </c>
      <c r="I154" s="310" t="s">
        <v>892</v>
      </c>
      <c r="J154" s="310">
        <v>50</v>
      </c>
      <c r="K154" s="306"/>
    </row>
    <row r="155" spans="2:11" ht="15" customHeight="1">
      <c r="B155" s="285"/>
      <c r="C155" s="310" t="s">
        <v>917</v>
      </c>
      <c r="D155" s="265"/>
      <c r="E155" s="265"/>
      <c r="F155" s="311" t="s">
        <v>896</v>
      </c>
      <c r="G155" s="265"/>
      <c r="H155" s="310" t="s">
        <v>929</v>
      </c>
      <c r="I155" s="310" t="s">
        <v>892</v>
      </c>
      <c r="J155" s="310">
        <v>50</v>
      </c>
      <c r="K155" s="306"/>
    </row>
    <row r="156" spans="2:11" ht="15" customHeight="1">
      <c r="B156" s="285"/>
      <c r="C156" s="310" t="s">
        <v>915</v>
      </c>
      <c r="D156" s="265"/>
      <c r="E156" s="265"/>
      <c r="F156" s="311" t="s">
        <v>896</v>
      </c>
      <c r="G156" s="265"/>
      <c r="H156" s="310" t="s">
        <v>929</v>
      </c>
      <c r="I156" s="310" t="s">
        <v>892</v>
      </c>
      <c r="J156" s="310">
        <v>50</v>
      </c>
      <c r="K156" s="306"/>
    </row>
    <row r="157" spans="2:11" ht="15" customHeight="1">
      <c r="B157" s="285"/>
      <c r="C157" s="310" t="s">
        <v>108</v>
      </c>
      <c r="D157" s="265"/>
      <c r="E157" s="265"/>
      <c r="F157" s="311" t="s">
        <v>890</v>
      </c>
      <c r="G157" s="265"/>
      <c r="H157" s="310" t="s">
        <v>951</v>
      </c>
      <c r="I157" s="310" t="s">
        <v>892</v>
      </c>
      <c r="J157" s="310" t="s">
        <v>952</v>
      </c>
      <c r="K157" s="306"/>
    </row>
    <row r="158" spans="2:11" ht="15" customHeight="1">
      <c r="B158" s="285"/>
      <c r="C158" s="310" t="s">
        <v>953</v>
      </c>
      <c r="D158" s="265"/>
      <c r="E158" s="265"/>
      <c r="F158" s="311" t="s">
        <v>890</v>
      </c>
      <c r="G158" s="265"/>
      <c r="H158" s="310" t="s">
        <v>954</v>
      </c>
      <c r="I158" s="310" t="s">
        <v>924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61"/>
      <c r="C160" s="265"/>
      <c r="D160" s="265"/>
      <c r="E160" s="265"/>
      <c r="F160" s="284"/>
      <c r="G160" s="265"/>
      <c r="H160" s="265"/>
      <c r="I160" s="265"/>
      <c r="J160" s="265"/>
      <c r="K160" s="261"/>
    </row>
    <row r="161" spans="2:11" ht="18.75" customHeight="1"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376" t="s">
        <v>955</v>
      </c>
      <c r="D163" s="376"/>
      <c r="E163" s="376"/>
      <c r="F163" s="376"/>
      <c r="G163" s="376"/>
      <c r="H163" s="376"/>
      <c r="I163" s="376"/>
      <c r="J163" s="376"/>
      <c r="K163" s="257"/>
    </row>
    <row r="164" spans="2:11" ht="17.25" customHeight="1">
      <c r="B164" s="256"/>
      <c r="C164" s="277" t="s">
        <v>884</v>
      </c>
      <c r="D164" s="277"/>
      <c r="E164" s="277"/>
      <c r="F164" s="277" t="s">
        <v>885</v>
      </c>
      <c r="G164" s="314"/>
      <c r="H164" s="315" t="s">
        <v>121</v>
      </c>
      <c r="I164" s="315" t="s">
        <v>57</v>
      </c>
      <c r="J164" s="277" t="s">
        <v>886</v>
      </c>
      <c r="K164" s="257"/>
    </row>
    <row r="165" spans="2:11" ht="17.25" customHeight="1">
      <c r="B165" s="258"/>
      <c r="C165" s="279" t="s">
        <v>887</v>
      </c>
      <c r="D165" s="279"/>
      <c r="E165" s="279"/>
      <c r="F165" s="280" t="s">
        <v>888</v>
      </c>
      <c r="G165" s="316"/>
      <c r="H165" s="317"/>
      <c r="I165" s="317"/>
      <c r="J165" s="279" t="s">
        <v>889</v>
      </c>
      <c r="K165" s="259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5" t="s">
        <v>893</v>
      </c>
      <c r="D167" s="265"/>
      <c r="E167" s="265"/>
      <c r="F167" s="284" t="s">
        <v>890</v>
      </c>
      <c r="G167" s="265"/>
      <c r="H167" s="265" t="s">
        <v>929</v>
      </c>
      <c r="I167" s="265" t="s">
        <v>892</v>
      </c>
      <c r="J167" s="265">
        <v>120</v>
      </c>
      <c r="K167" s="306"/>
    </row>
    <row r="168" spans="2:11" ht="15" customHeight="1">
      <c r="B168" s="285"/>
      <c r="C168" s="265" t="s">
        <v>938</v>
      </c>
      <c r="D168" s="265"/>
      <c r="E168" s="265"/>
      <c r="F168" s="284" t="s">
        <v>890</v>
      </c>
      <c r="G168" s="265"/>
      <c r="H168" s="265" t="s">
        <v>939</v>
      </c>
      <c r="I168" s="265" t="s">
        <v>892</v>
      </c>
      <c r="J168" s="265" t="s">
        <v>940</v>
      </c>
      <c r="K168" s="306"/>
    </row>
    <row r="169" spans="2:11" ht="15" customHeight="1">
      <c r="B169" s="285"/>
      <c r="C169" s="265" t="s">
        <v>839</v>
      </c>
      <c r="D169" s="265"/>
      <c r="E169" s="265"/>
      <c r="F169" s="284" t="s">
        <v>890</v>
      </c>
      <c r="G169" s="265"/>
      <c r="H169" s="265" t="s">
        <v>956</v>
      </c>
      <c r="I169" s="265" t="s">
        <v>892</v>
      </c>
      <c r="J169" s="265" t="s">
        <v>940</v>
      </c>
      <c r="K169" s="306"/>
    </row>
    <row r="170" spans="2:11" ht="15" customHeight="1">
      <c r="B170" s="285"/>
      <c r="C170" s="265" t="s">
        <v>895</v>
      </c>
      <c r="D170" s="265"/>
      <c r="E170" s="265"/>
      <c r="F170" s="284" t="s">
        <v>896</v>
      </c>
      <c r="G170" s="265"/>
      <c r="H170" s="265" t="s">
        <v>956</v>
      </c>
      <c r="I170" s="265" t="s">
        <v>892</v>
      </c>
      <c r="J170" s="265">
        <v>50</v>
      </c>
      <c r="K170" s="306"/>
    </row>
    <row r="171" spans="2:11" ht="15" customHeight="1">
      <c r="B171" s="285"/>
      <c r="C171" s="265" t="s">
        <v>898</v>
      </c>
      <c r="D171" s="265"/>
      <c r="E171" s="265"/>
      <c r="F171" s="284" t="s">
        <v>890</v>
      </c>
      <c r="G171" s="265"/>
      <c r="H171" s="265" t="s">
        <v>956</v>
      </c>
      <c r="I171" s="265" t="s">
        <v>900</v>
      </c>
      <c r="J171" s="265"/>
      <c r="K171" s="306"/>
    </row>
    <row r="172" spans="2:11" ht="15" customHeight="1">
      <c r="B172" s="285"/>
      <c r="C172" s="265" t="s">
        <v>909</v>
      </c>
      <c r="D172" s="265"/>
      <c r="E172" s="265"/>
      <c r="F172" s="284" t="s">
        <v>896</v>
      </c>
      <c r="G172" s="265"/>
      <c r="H172" s="265" t="s">
        <v>956</v>
      </c>
      <c r="I172" s="265" t="s">
        <v>892</v>
      </c>
      <c r="J172" s="265">
        <v>50</v>
      </c>
      <c r="K172" s="306"/>
    </row>
    <row r="173" spans="2:11" ht="15" customHeight="1">
      <c r="B173" s="285"/>
      <c r="C173" s="265" t="s">
        <v>917</v>
      </c>
      <c r="D173" s="265"/>
      <c r="E173" s="265"/>
      <c r="F173" s="284" t="s">
        <v>896</v>
      </c>
      <c r="G173" s="265"/>
      <c r="H173" s="265" t="s">
        <v>956</v>
      </c>
      <c r="I173" s="265" t="s">
        <v>892</v>
      </c>
      <c r="J173" s="265">
        <v>50</v>
      </c>
      <c r="K173" s="306"/>
    </row>
    <row r="174" spans="2:11" ht="15" customHeight="1">
      <c r="B174" s="285"/>
      <c r="C174" s="265" t="s">
        <v>915</v>
      </c>
      <c r="D174" s="265"/>
      <c r="E174" s="265"/>
      <c r="F174" s="284" t="s">
        <v>896</v>
      </c>
      <c r="G174" s="265"/>
      <c r="H174" s="265" t="s">
        <v>956</v>
      </c>
      <c r="I174" s="265" t="s">
        <v>892</v>
      </c>
      <c r="J174" s="265">
        <v>50</v>
      </c>
      <c r="K174" s="306"/>
    </row>
    <row r="175" spans="2:11" ht="15" customHeight="1">
      <c r="B175" s="285"/>
      <c r="C175" s="265" t="s">
        <v>120</v>
      </c>
      <c r="D175" s="265"/>
      <c r="E175" s="265"/>
      <c r="F175" s="284" t="s">
        <v>890</v>
      </c>
      <c r="G175" s="265"/>
      <c r="H175" s="265" t="s">
        <v>957</v>
      </c>
      <c r="I175" s="265" t="s">
        <v>958</v>
      </c>
      <c r="J175" s="265"/>
      <c r="K175" s="306"/>
    </row>
    <row r="176" spans="2:11" ht="15" customHeight="1">
      <c r="B176" s="285"/>
      <c r="C176" s="265" t="s">
        <v>57</v>
      </c>
      <c r="D176" s="265"/>
      <c r="E176" s="265"/>
      <c r="F176" s="284" t="s">
        <v>890</v>
      </c>
      <c r="G176" s="265"/>
      <c r="H176" s="265" t="s">
        <v>959</v>
      </c>
      <c r="I176" s="265" t="s">
        <v>960</v>
      </c>
      <c r="J176" s="265">
        <v>1</v>
      </c>
      <c r="K176" s="306"/>
    </row>
    <row r="177" spans="2:11" ht="15" customHeight="1">
      <c r="B177" s="285"/>
      <c r="C177" s="265" t="s">
        <v>53</v>
      </c>
      <c r="D177" s="265"/>
      <c r="E177" s="265"/>
      <c r="F177" s="284" t="s">
        <v>890</v>
      </c>
      <c r="G177" s="265"/>
      <c r="H177" s="265" t="s">
        <v>961</v>
      </c>
      <c r="I177" s="265" t="s">
        <v>892</v>
      </c>
      <c r="J177" s="265">
        <v>20</v>
      </c>
      <c r="K177" s="306"/>
    </row>
    <row r="178" spans="2:11" ht="15" customHeight="1">
      <c r="B178" s="285"/>
      <c r="C178" s="265" t="s">
        <v>121</v>
      </c>
      <c r="D178" s="265"/>
      <c r="E178" s="265"/>
      <c r="F178" s="284" t="s">
        <v>890</v>
      </c>
      <c r="G178" s="265"/>
      <c r="H178" s="265" t="s">
        <v>962</v>
      </c>
      <c r="I178" s="265" t="s">
        <v>892</v>
      </c>
      <c r="J178" s="265">
        <v>255</v>
      </c>
      <c r="K178" s="306"/>
    </row>
    <row r="179" spans="2:11" ht="15" customHeight="1">
      <c r="B179" s="285"/>
      <c r="C179" s="265" t="s">
        <v>122</v>
      </c>
      <c r="D179" s="265"/>
      <c r="E179" s="265"/>
      <c r="F179" s="284" t="s">
        <v>890</v>
      </c>
      <c r="G179" s="265"/>
      <c r="H179" s="265" t="s">
        <v>855</v>
      </c>
      <c r="I179" s="265" t="s">
        <v>892</v>
      </c>
      <c r="J179" s="265">
        <v>10</v>
      </c>
      <c r="K179" s="306"/>
    </row>
    <row r="180" spans="2:11" ht="15" customHeight="1">
      <c r="B180" s="285"/>
      <c r="C180" s="265" t="s">
        <v>123</v>
      </c>
      <c r="D180" s="265"/>
      <c r="E180" s="265"/>
      <c r="F180" s="284" t="s">
        <v>890</v>
      </c>
      <c r="G180" s="265"/>
      <c r="H180" s="265" t="s">
        <v>963</v>
      </c>
      <c r="I180" s="265" t="s">
        <v>924</v>
      </c>
      <c r="J180" s="265"/>
      <c r="K180" s="306"/>
    </row>
    <row r="181" spans="2:11" ht="15" customHeight="1">
      <c r="B181" s="285"/>
      <c r="C181" s="265" t="s">
        <v>964</v>
      </c>
      <c r="D181" s="265"/>
      <c r="E181" s="265"/>
      <c r="F181" s="284" t="s">
        <v>890</v>
      </c>
      <c r="G181" s="265"/>
      <c r="H181" s="265" t="s">
        <v>965</v>
      </c>
      <c r="I181" s="265" t="s">
        <v>924</v>
      </c>
      <c r="J181" s="265"/>
      <c r="K181" s="306"/>
    </row>
    <row r="182" spans="2:11" ht="15" customHeight="1">
      <c r="B182" s="285"/>
      <c r="C182" s="265" t="s">
        <v>953</v>
      </c>
      <c r="D182" s="265"/>
      <c r="E182" s="265"/>
      <c r="F182" s="284" t="s">
        <v>890</v>
      </c>
      <c r="G182" s="265"/>
      <c r="H182" s="265" t="s">
        <v>966</v>
      </c>
      <c r="I182" s="265" t="s">
        <v>924</v>
      </c>
      <c r="J182" s="265"/>
      <c r="K182" s="306"/>
    </row>
    <row r="183" spans="2:11" ht="15" customHeight="1">
      <c r="B183" s="285"/>
      <c r="C183" s="265" t="s">
        <v>125</v>
      </c>
      <c r="D183" s="265"/>
      <c r="E183" s="265"/>
      <c r="F183" s="284" t="s">
        <v>896</v>
      </c>
      <c r="G183" s="265"/>
      <c r="H183" s="265" t="s">
        <v>967</v>
      </c>
      <c r="I183" s="265" t="s">
        <v>892</v>
      </c>
      <c r="J183" s="265">
        <v>50</v>
      </c>
      <c r="K183" s="306"/>
    </row>
    <row r="184" spans="2:11" ht="15" customHeight="1">
      <c r="B184" s="285"/>
      <c r="C184" s="265" t="s">
        <v>968</v>
      </c>
      <c r="D184" s="265"/>
      <c r="E184" s="265"/>
      <c r="F184" s="284" t="s">
        <v>896</v>
      </c>
      <c r="G184" s="265"/>
      <c r="H184" s="265" t="s">
        <v>969</v>
      </c>
      <c r="I184" s="265" t="s">
        <v>970</v>
      </c>
      <c r="J184" s="265"/>
      <c r="K184" s="306"/>
    </row>
    <row r="185" spans="2:11" ht="15" customHeight="1">
      <c r="B185" s="285"/>
      <c r="C185" s="265" t="s">
        <v>971</v>
      </c>
      <c r="D185" s="265"/>
      <c r="E185" s="265"/>
      <c r="F185" s="284" t="s">
        <v>896</v>
      </c>
      <c r="G185" s="265"/>
      <c r="H185" s="265" t="s">
        <v>972</v>
      </c>
      <c r="I185" s="265" t="s">
        <v>970</v>
      </c>
      <c r="J185" s="265"/>
      <c r="K185" s="306"/>
    </row>
    <row r="186" spans="2:11" ht="15" customHeight="1">
      <c r="B186" s="285"/>
      <c r="C186" s="265" t="s">
        <v>973</v>
      </c>
      <c r="D186" s="265"/>
      <c r="E186" s="265"/>
      <c r="F186" s="284" t="s">
        <v>896</v>
      </c>
      <c r="G186" s="265"/>
      <c r="H186" s="265" t="s">
        <v>974</v>
      </c>
      <c r="I186" s="265" t="s">
        <v>970</v>
      </c>
      <c r="J186" s="265"/>
      <c r="K186" s="306"/>
    </row>
    <row r="187" spans="2:11" ht="15" customHeight="1">
      <c r="B187" s="285"/>
      <c r="C187" s="318" t="s">
        <v>975</v>
      </c>
      <c r="D187" s="265"/>
      <c r="E187" s="265"/>
      <c r="F187" s="284" t="s">
        <v>896</v>
      </c>
      <c r="G187" s="265"/>
      <c r="H187" s="265" t="s">
        <v>976</v>
      </c>
      <c r="I187" s="265" t="s">
        <v>977</v>
      </c>
      <c r="J187" s="319" t="s">
        <v>978</v>
      </c>
      <c r="K187" s="306"/>
    </row>
    <row r="188" spans="2:11" ht="15" customHeight="1">
      <c r="B188" s="285"/>
      <c r="C188" s="270" t="s">
        <v>42</v>
      </c>
      <c r="D188" s="265"/>
      <c r="E188" s="265"/>
      <c r="F188" s="284" t="s">
        <v>890</v>
      </c>
      <c r="G188" s="265"/>
      <c r="H188" s="261" t="s">
        <v>979</v>
      </c>
      <c r="I188" s="265" t="s">
        <v>980</v>
      </c>
      <c r="J188" s="265"/>
      <c r="K188" s="306"/>
    </row>
    <row r="189" spans="2:11" ht="15" customHeight="1">
      <c r="B189" s="285"/>
      <c r="C189" s="270" t="s">
        <v>981</v>
      </c>
      <c r="D189" s="265"/>
      <c r="E189" s="265"/>
      <c r="F189" s="284" t="s">
        <v>890</v>
      </c>
      <c r="G189" s="265"/>
      <c r="H189" s="265" t="s">
        <v>982</v>
      </c>
      <c r="I189" s="265" t="s">
        <v>924</v>
      </c>
      <c r="J189" s="265"/>
      <c r="K189" s="306"/>
    </row>
    <row r="190" spans="2:11" ht="15" customHeight="1">
      <c r="B190" s="285"/>
      <c r="C190" s="270" t="s">
        <v>983</v>
      </c>
      <c r="D190" s="265"/>
      <c r="E190" s="265"/>
      <c r="F190" s="284" t="s">
        <v>890</v>
      </c>
      <c r="G190" s="265"/>
      <c r="H190" s="265" t="s">
        <v>984</v>
      </c>
      <c r="I190" s="265" t="s">
        <v>924</v>
      </c>
      <c r="J190" s="265"/>
      <c r="K190" s="306"/>
    </row>
    <row r="191" spans="2:11" ht="15" customHeight="1">
      <c r="B191" s="285"/>
      <c r="C191" s="270" t="s">
        <v>985</v>
      </c>
      <c r="D191" s="265"/>
      <c r="E191" s="265"/>
      <c r="F191" s="284" t="s">
        <v>896</v>
      </c>
      <c r="G191" s="265"/>
      <c r="H191" s="265" t="s">
        <v>986</v>
      </c>
      <c r="I191" s="265" t="s">
        <v>924</v>
      </c>
      <c r="J191" s="265"/>
      <c r="K191" s="306"/>
    </row>
    <row r="192" spans="2:11" ht="15" customHeight="1">
      <c r="B192" s="312"/>
      <c r="C192" s="320"/>
      <c r="D192" s="294"/>
      <c r="E192" s="294"/>
      <c r="F192" s="294"/>
      <c r="G192" s="294"/>
      <c r="H192" s="294"/>
      <c r="I192" s="294"/>
      <c r="J192" s="294"/>
      <c r="K192" s="313"/>
    </row>
    <row r="193" spans="2:11" ht="18.75" customHeight="1">
      <c r="B193" s="261"/>
      <c r="C193" s="265"/>
      <c r="D193" s="265"/>
      <c r="E193" s="265"/>
      <c r="F193" s="284"/>
      <c r="G193" s="265"/>
      <c r="H193" s="265"/>
      <c r="I193" s="265"/>
      <c r="J193" s="265"/>
      <c r="K193" s="261"/>
    </row>
    <row r="194" spans="2:11" ht="18.75" customHeight="1">
      <c r="B194" s="261"/>
      <c r="C194" s="265"/>
      <c r="D194" s="265"/>
      <c r="E194" s="265"/>
      <c r="F194" s="284"/>
      <c r="G194" s="265"/>
      <c r="H194" s="265"/>
      <c r="I194" s="265"/>
      <c r="J194" s="265"/>
      <c r="K194" s="261"/>
    </row>
    <row r="195" spans="2:11" ht="18.75" customHeight="1"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1">
      <c r="B197" s="256"/>
      <c r="C197" s="376" t="s">
        <v>987</v>
      </c>
      <c r="D197" s="376"/>
      <c r="E197" s="376"/>
      <c r="F197" s="376"/>
      <c r="G197" s="376"/>
      <c r="H197" s="376"/>
      <c r="I197" s="376"/>
      <c r="J197" s="376"/>
      <c r="K197" s="257"/>
    </row>
    <row r="198" spans="2:11" ht="25.5" customHeight="1">
      <c r="B198" s="256"/>
      <c r="C198" s="321" t="s">
        <v>988</v>
      </c>
      <c r="D198" s="321"/>
      <c r="E198" s="321"/>
      <c r="F198" s="321" t="s">
        <v>989</v>
      </c>
      <c r="G198" s="322"/>
      <c r="H198" s="382" t="s">
        <v>990</v>
      </c>
      <c r="I198" s="382"/>
      <c r="J198" s="382"/>
      <c r="K198" s="257"/>
    </row>
    <row r="199" spans="2:11" ht="5.25" customHeight="1">
      <c r="B199" s="285"/>
      <c r="C199" s="282"/>
      <c r="D199" s="282"/>
      <c r="E199" s="282"/>
      <c r="F199" s="282"/>
      <c r="G199" s="265"/>
      <c r="H199" s="282"/>
      <c r="I199" s="282"/>
      <c r="J199" s="282"/>
      <c r="K199" s="306"/>
    </row>
    <row r="200" spans="2:11" ht="15" customHeight="1">
      <c r="B200" s="285"/>
      <c r="C200" s="265" t="s">
        <v>980</v>
      </c>
      <c r="D200" s="265"/>
      <c r="E200" s="265"/>
      <c r="F200" s="284" t="s">
        <v>43</v>
      </c>
      <c r="G200" s="265"/>
      <c r="H200" s="379" t="s">
        <v>991</v>
      </c>
      <c r="I200" s="379"/>
      <c r="J200" s="379"/>
      <c r="K200" s="306"/>
    </row>
    <row r="201" spans="2:11" ht="15" customHeight="1">
      <c r="B201" s="285"/>
      <c r="C201" s="291"/>
      <c r="D201" s="265"/>
      <c r="E201" s="265"/>
      <c r="F201" s="284" t="s">
        <v>44</v>
      </c>
      <c r="G201" s="265"/>
      <c r="H201" s="379" t="s">
        <v>992</v>
      </c>
      <c r="I201" s="379"/>
      <c r="J201" s="379"/>
      <c r="K201" s="306"/>
    </row>
    <row r="202" spans="2:11" ht="15" customHeight="1">
      <c r="B202" s="285"/>
      <c r="C202" s="291"/>
      <c r="D202" s="265"/>
      <c r="E202" s="265"/>
      <c r="F202" s="284" t="s">
        <v>47</v>
      </c>
      <c r="G202" s="265"/>
      <c r="H202" s="379" t="s">
        <v>993</v>
      </c>
      <c r="I202" s="379"/>
      <c r="J202" s="379"/>
      <c r="K202" s="306"/>
    </row>
    <row r="203" spans="2:11" ht="15" customHeight="1">
      <c r="B203" s="285"/>
      <c r="C203" s="265"/>
      <c r="D203" s="265"/>
      <c r="E203" s="265"/>
      <c r="F203" s="284" t="s">
        <v>45</v>
      </c>
      <c r="G203" s="265"/>
      <c r="H203" s="379" t="s">
        <v>994</v>
      </c>
      <c r="I203" s="379"/>
      <c r="J203" s="379"/>
      <c r="K203" s="306"/>
    </row>
    <row r="204" spans="2:11" ht="15" customHeight="1">
      <c r="B204" s="285"/>
      <c r="C204" s="265"/>
      <c r="D204" s="265"/>
      <c r="E204" s="265"/>
      <c r="F204" s="284" t="s">
        <v>46</v>
      </c>
      <c r="G204" s="265"/>
      <c r="H204" s="379" t="s">
        <v>995</v>
      </c>
      <c r="I204" s="379"/>
      <c r="J204" s="379"/>
      <c r="K204" s="306"/>
    </row>
    <row r="205" spans="2:11" ht="15" customHeight="1">
      <c r="B205" s="285"/>
      <c r="C205" s="265"/>
      <c r="D205" s="265"/>
      <c r="E205" s="265"/>
      <c r="F205" s="284"/>
      <c r="G205" s="265"/>
      <c r="H205" s="265"/>
      <c r="I205" s="265"/>
      <c r="J205" s="265"/>
      <c r="K205" s="306"/>
    </row>
    <row r="206" spans="2:11" ht="15" customHeight="1">
      <c r="B206" s="285"/>
      <c r="C206" s="265" t="s">
        <v>936</v>
      </c>
      <c r="D206" s="265"/>
      <c r="E206" s="265"/>
      <c r="F206" s="284" t="s">
        <v>79</v>
      </c>
      <c r="G206" s="265"/>
      <c r="H206" s="379" t="s">
        <v>996</v>
      </c>
      <c r="I206" s="379"/>
      <c r="J206" s="379"/>
      <c r="K206" s="306"/>
    </row>
    <row r="207" spans="2:11" ht="15" customHeight="1">
      <c r="B207" s="285"/>
      <c r="C207" s="291"/>
      <c r="D207" s="265"/>
      <c r="E207" s="265"/>
      <c r="F207" s="284" t="s">
        <v>834</v>
      </c>
      <c r="G207" s="265"/>
      <c r="H207" s="379" t="s">
        <v>835</v>
      </c>
      <c r="I207" s="379"/>
      <c r="J207" s="379"/>
      <c r="K207" s="306"/>
    </row>
    <row r="208" spans="2:11" ht="15" customHeight="1">
      <c r="B208" s="285"/>
      <c r="C208" s="265"/>
      <c r="D208" s="265"/>
      <c r="E208" s="265"/>
      <c r="F208" s="284" t="s">
        <v>92</v>
      </c>
      <c r="G208" s="265"/>
      <c r="H208" s="379" t="s">
        <v>997</v>
      </c>
      <c r="I208" s="379"/>
      <c r="J208" s="379"/>
      <c r="K208" s="306"/>
    </row>
    <row r="209" spans="2:11" ht="15" customHeight="1">
      <c r="B209" s="323"/>
      <c r="C209" s="291"/>
      <c r="D209" s="291"/>
      <c r="E209" s="291"/>
      <c r="F209" s="284" t="s">
        <v>95</v>
      </c>
      <c r="G209" s="270"/>
      <c r="H209" s="383" t="s">
        <v>836</v>
      </c>
      <c r="I209" s="383"/>
      <c r="J209" s="383"/>
      <c r="K209" s="324"/>
    </row>
    <row r="210" spans="2:11" ht="15" customHeight="1">
      <c r="B210" s="323"/>
      <c r="C210" s="291"/>
      <c r="D210" s="291"/>
      <c r="E210" s="291"/>
      <c r="F210" s="284" t="s">
        <v>837</v>
      </c>
      <c r="G210" s="270"/>
      <c r="H210" s="383" t="s">
        <v>814</v>
      </c>
      <c r="I210" s="383"/>
      <c r="J210" s="383"/>
      <c r="K210" s="324"/>
    </row>
    <row r="211" spans="2:11" ht="15" customHeight="1">
      <c r="B211" s="323"/>
      <c r="C211" s="291"/>
      <c r="D211" s="291"/>
      <c r="E211" s="291"/>
      <c r="F211" s="325"/>
      <c r="G211" s="270"/>
      <c r="H211" s="326"/>
      <c r="I211" s="326"/>
      <c r="J211" s="326"/>
      <c r="K211" s="324"/>
    </row>
    <row r="212" spans="2:11" ht="15" customHeight="1">
      <c r="B212" s="323"/>
      <c r="C212" s="265" t="s">
        <v>960</v>
      </c>
      <c r="D212" s="291"/>
      <c r="E212" s="291"/>
      <c r="F212" s="284">
        <v>1</v>
      </c>
      <c r="G212" s="270"/>
      <c r="H212" s="383" t="s">
        <v>998</v>
      </c>
      <c r="I212" s="383"/>
      <c r="J212" s="383"/>
      <c r="K212" s="324"/>
    </row>
    <row r="213" spans="2:11" ht="15" customHeight="1">
      <c r="B213" s="323"/>
      <c r="C213" s="291"/>
      <c r="D213" s="291"/>
      <c r="E213" s="291"/>
      <c r="F213" s="284">
        <v>2</v>
      </c>
      <c r="G213" s="270"/>
      <c r="H213" s="383" t="s">
        <v>999</v>
      </c>
      <c r="I213" s="383"/>
      <c r="J213" s="383"/>
      <c r="K213" s="324"/>
    </row>
    <row r="214" spans="2:11" ht="15" customHeight="1">
      <c r="B214" s="323"/>
      <c r="C214" s="291"/>
      <c r="D214" s="291"/>
      <c r="E214" s="291"/>
      <c r="F214" s="284">
        <v>3</v>
      </c>
      <c r="G214" s="270"/>
      <c r="H214" s="383" t="s">
        <v>1000</v>
      </c>
      <c r="I214" s="383"/>
      <c r="J214" s="383"/>
      <c r="K214" s="324"/>
    </row>
    <row r="215" spans="2:11" ht="15" customHeight="1">
      <c r="B215" s="323"/>
      <c r="C215" s="291"/>
      <c r="D215" s="291"/>
      <c r="E215" s="291"/>
      <c r="F215" s="284">
        <v>4</v>
      </c>
      <c r="G215" s="270"/>
      <c r="H215" s="383" t="s">
        <v>1001</v>
      </c>
      <c r="I215" s="383"/>
      <c r="J215" s="383"/>
      <c r="K215" s="324"/>
    </row>
    <row r="216" spans="2:11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Mazlik</dc:creator>
  <cp:keywords/>
  <dc:description/>
  <cp:lastModifiedBy>Monika Božková</cp:lastModifiedBy>
  <cp:lastPrinted>2020-03-16T08:17:11Z</cp:lastPrinted>
  <dcterms:created xsi:type="dcterms:W3CDTF">2020-03-15T19:35:14Z</dcterms:created>
  <dcterms:modified xsi:type="dcterms:W3CDTF">2020-06-29T14:06:48Z</dcterms:modified>
  <cp:category/>
  <cp:version/>
  <cp:contentType/>
  <cp:contentStatus/>
</cp:coreProperties>
</file>